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M:\AgeCommon\AGING - Provider Network\! New Recommended Org\Internal\NOFA\5310 FY23 &amp; FY24 NOFA\"/>
    </mc:Choice>
  </mc:AlternateContent>
  <xr:revisionPtr revIDLastSave="0" documentId="13_ncr:1_{58294839-EFCD-46A9-A5C3-7D7AB598890D}" xr6:coauthVersionLast="47" xr6:coauthVersionMax="47" xr10:uidLastSave="{00000000-0000-0000-0000-000000000000}"/>
  <bookViews>
    <workbookView xWindow="-4375" yWindow="-10890" windowWidth="19380" windowHeight="10380" tabRatio="815" activeTab="4" xr2:uid="{A16B4424-B913-4180-8999-7A13871DD2EA}"/>
  </bookViews>
  <sheets>
    <sheet name="Instructions" sheetId="3" r:id="rId1"/>
    <sheet name="Project Information" sheetId="4" r:id="rId2"/>
    <sheet name="Budget Summary Table" sheetId="5" r:id="rId3"/>
    <sheet name="PERSONNEL" sheetId="9" r:id="rId4"/>
    <sheet name="SUPPORT" sheetId="10" r:id="rId5"/>
    <sheet name="Budget Narrative" sheetId="8" r:id="rId6"/>
    <sheet name="Pre-Award Risk Assessment" sheetId="2" r:id="rId7"/>
  </sheets>
  <externalReferences>
    <externalReference r:id="rId8"/>
    <externalReference r:id="rId9"/>
  </externalReferences>
  <definedNames>
    <definedName name="_xlnm._FilterDatabase" localSheetId="3" hidden="1">PERSONNEL!$A$91:$A$166</definedName>
    <definedName name="Choose_A_Service" localSheetId="3">PERSONNEL!$A$92:$A$164</definedName>
    <definedName name="_xlnm.Print_Area" localSheetId="3">PERSONNEL!$A$1:$DK$49</definedName>
    <definedName name="_xlnm.Print_Area" localSheetId="6">'Pre-Award Risk Assessment'!$A$1:$G$82</definedName>
    <definedName name="Print_Area_MI" localSheetId="3">PERSONNEL!$A$1:$DK$54</definedName>
    <definedName name="Print_Area_MI" localSheetId="4">SUPPORT!$A$160:$D$193</definedName>
    <definedName name="Print_Area_MI">#REF!</definedName>
    <definedName name="_xlnm.Print_Titles" localSheetId="3">PERSONNEL!$A:$A,PERSONNEL!$1:$4</definedName>
    <definedName name="_xlnm.Print_Titles" localSheetId="4">SUPPORT!$A:$A,SUPPORT!$1:$6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G111" i="10" l="1"/>
  <c r="AF111" i="10"/>
  <c r="AE111" i="10"/>
  <c r="AE140" i="10" s="1"/>
  <c r="AD111" i="10"/>
  <c r="AC111" i="10"/>
  <c r="AB111" i="10"/>
  <c r="AA111" i="10"/>
  <c r="Z111" i="10"/>
  <c r="Y111" i="10"/>
  <c r="X111" i="10"/>
  <c r="W111" i="10"/>
  <c r="W140" i="10" s="1"/>
  <c r="V111" i="10"/>
  <c r="U111" i="10"/>
  <c r="T111" i="10"/>
  <c r="S111" i="10"/>
  <c r="R111" i="10"/>
  <c r="Q111" i="10"/>
  <c r="P111" i="10"/>
  <c r="O111" i="10"/>
  <c r="O140" i="10" s="1"/>
  <c r="N111" i="10"/>
  <c r="M111" i="10"/>
  <c r="L111" i="10"/>
  <c r="K111" i="10"/>
  <c r="J111" i="10"/>
  <c r="J140" i="10" s="1"/>
  <c r="I111" i="10"/>
  <c r="H111" i="10"/>
  <c r="F21" i="10"/>
  <c r="D21" i="10" s="1"/>
  <c r="F20" i="10"/>
  <c r="F19" i="10"/>
  <c r="F18" i="10"/>
  <c r="AG10" i="10"/>
  <c r="AF10" i="10"/>
  <c r="AF105" i="10" s="1"/>
  <c r="AE10" i="10"/>
  <c r="AD10" i="10"/>
  <c r="AC10" i="10"/>
  <c r="AC105" i="10" s="1"/>
  <c r="AB10" i="10"/>
  <c r="AA10" i="10"/>
  <c r="Z10" i="10"/>
  <c r="Y10" i="10"/>
  <c r="X10" i="10"/>
  <c r="X105" i="10" s="1"/>
  <c r="W10" i="10"/>
  <c r="V10" i="10"/>
  <c r="U10" i="10"/>
  <c r="U105" i="10" s="1"/>
  <c r="T10" i="10"/>
  <c r="S10" i="10"/>
  <c r="R10" i="10"/>
  <c r="Q10" i="10"/>
  <c r="P10" i="10"/>
  <c r="P105" i="10" s="1"/>
  <c r="O10" i="10"/>
  <c r="N10" i="10"/>
  <c r="M10" i="10"/>
  <c r="M105" i="10" s="1"/>
  <c r="L10" i="10"/>
  <c r="K10" i="10"/>
  <c r="J10" i="10"/>
  <c r="I10" i="10"/>
  <c r="H10" i="10"/>
  <c r="H105" i="10" s="1"/>
  <c r="E10" i="10"/>
  <c r="D10" i="10"/>
  <c r="AG9" i="10"/>
  <c r="AF9" i="10"/>
  <c r="AE9" i="10"/>
  <c r="AD9" i="10"/>
  <c r="AC9" i="10"/>
  <c r="AB9" i="10"/>
  <c r="AA9" i="10"/>
  <c r="Z9" i="10"/>
  <c r="Y9" i="10"/>
  <c r="X9" i="10"/>
  <c r="W9" i="10"/>
  <c r="V9" i="10"/>
  <c r="U9" i="10"/>
  <c r="T9" i="10"/>
  <c r="S9" i="10"/>
  <c r="R9" i="10"/>
  <c r="Q9" i="10"/>
  <c r="P9" i="10"/>
  <c r="O9" i="10"/>
  <c r="N9" i="10"/>
  <c r="M9" i="10"/>
  <c r="L9" i="10"/>
  <c r="K9" i="10"/>
  <c r="J9" i="10"/>
  <c r="I9" i="10"/>
  <c r="H9" i="10"/>
  <c r="E9" i="10"/>
  <c r="D9" i="10"/>
  <c r="B8" i="10"/>
  <c r="AF3" i="10"/>
  <c r="AE3" i="10"/>
  <c r="AD3" i="10"/>
  <c r="AC3" i="10"/>
  <c r="AB3" i="10"/>
  <c r="AA3" i="10"/>
  <c r="Z3" i="10"/>
  <c r="Y3" i="10"/>
  <c r="X3" i="10"/>
  <c r="W3" i="10"/>
  <c r="V3" i="10"/>
  <c r="U3" i="10"/>
  <c r="T3" i="10"/>
  <c r="S3" i="10"/>
  <c r="R3" i="10"/>
  <c r="Q3" i="10"/>
  <c r="P3" i="10"/>
  <c r="O3" i="10"/>
  <c r="N3" i="10"/>
  <c r="M3" i="10"/>
  <c r="L3" i="10"/>
  <c r="K3" i="10"/>
  <c r="J3" i="10"/>
  <c r="I3" i="10"/>
  <c r="A5" i="10"/>
  <c r="H3" i="10"/>
  <c r="M2" i="10"/>
  <c r="L2" i="10"/>
  <c r="K2" i="10"/>
  <c r="J2" i="10"/>
  <c r="I2" i="10"/>
  <c r="H2" i="10"/>
  <c r="AA148" i="10"/>
  <c r="Z148" i="10"/>
  <c r="S148" i="10"/>
  <c r="R148" i="10"/>
  <c r="K148" i="10"/>
  <c r="J148" i="10"/>
  <c r="AG147" i="10"/>
  <c r="AG148" i="10" s="1"/>
  <c r="AF147" i="10"/>
  <c r="AF148" i="10" s="1"/>
  <c r="AE147" i="10"/>
  <c r="AE148" i="10" s="1"/>
  <c r="AD147" i="10"/>
  <c r="AD148" i="10" s="1"/>
  <c r="AC147" i="10"/>
  <c r="AC148" i="10" s="1"/>
  <c r="AB147" i="10"/>
  <c r="AB148" i="10" s="1"/>
  <c r="AA147" i="10"/>
  <c r="Z147" i="10"/>
  <c r="Y147" i="10"/>
  <c r="Y148" i="10" s="1"/>
  <c r="X147" i="10"/>
  <c r="X148" i="10" s="1"/>
  <c r="W147" i="10"/>
  <c r="W148" i="10" s="1"/>
  <c r="V147" i="10"/>
  <c r="V148" i="10" s="1"/>
  <c r="U147" i="10"/>
  <c r="U148" i="10" s="1"/>
  <c r="T147" i="10"/>
  <c r="T148" i="10" s="1"/>
  <c r="S147" i="10"/>
  <c r="R147" i="10"/>
  <c r="Q147" i="10"/>
  <c r="Q148" i="10" s="1"/>
  <c r="P147" i="10"/>
  <c r="P148" i="10" s="1"/>
  <c r="O147" i="10"/>
  <c r="O148" i="10" s="1"/>
  <c r="N147" i="10"/>
  <c r="N148" i="10" s="1"/>
  <c r="M147" i="10"/>
  <c r="M148" i="10" s="1"/>
  <c r="L147" i="10"/>
  <c r="L148" i="10" s="1"/>
  <c r="K147" i="10"/>
  <c r="J147" i="10"/>
  <c r="I147" i="10"/>
  <c r="I148" i="10" s="1"/>
  <c r="H147" i="10"/>
  <c r="H148" i="10" s="1"/>
  <c r="AG137" i="10"/>
  <c r="AF137" i="10"/>
  <c r="AE137" i="10"/>
  <c r="AD137" i="10"/>
  <c r="AC137" i="10"/>
  <c r="AB137" i="10"/>
  <c r="AA137" i="10"/>
  <c r="Z137" i="10"/>
  <c r="Y137" i="10"/>
  <c r="X137" i="10"/>
  <c r="W137" i="10"/>
  <c r="V137" i="10"/>
  <c r="U137" i="10"/>
  <c r="T137" i="10"/>
  <c r="S137" i="10"/>
  <c r="R137" i="10"/>
  <c r="Q137" i="10"/>
  <c r="P137" i="10"/>
  <c r="O137" i="10"/>
  <c r="N137" i="10"/>
  <c r="M137" i="10"/>
  <c r="L137" i="10"/>
  <c r="K137" i="10"/>
  <c r="J137" i="10"/>
  <c r="I137" i="10"/>
  <c r="H137" i="10"/>
  <c r="D137" i="10"/>
  <c r="AG136" i="10" s="1"/>
  <c r="Y136" i="10"/>
  <c r="R136" i="10"/>
  <c r="Q136" i="10"/>
  <c r="J136" i="10"/>
  <c r="F134" i="10"/>
  <c r="F139" i="10" s="1"/>
  <c r="E134" i="10"/>
  <c r="AG118" i="10"/>
  <c r="AF118" i="10"/>
  <c r="AE118" i="10"/>
  <c r="AD118" i="10"/>
  <c r="AC118" i="10"/>
  <c r="AB118" i="10"/>
  <c r="AA118" i="10"/>
  <c r="Z118" i="10"/>
  <c r="Y118" i="10"/>
  <c r="X118" i="10"/>
  <c r="W118" i="10"/>
  <c r="V118" i="10"/>
  <c r="U118" i="10"/>
  <c r="T118" i="10"/>
  <c r="S118" i="10"/>
  <c r="R118" i="10"/>
  <c r="Q118" i="10"/>
  <c r="P118" i="10"/>
  <c r="O118" i="10"/>
  <c r="N118" i="10"/>
  <c r="M118" i="10"/>
  <c r="L118" i="10"/>
  <c r="K118" i="10"/>
  <c r="J118" i="10"/>
  <c r="I118" i="10"/>
  <c r="H118" i="10"/>
  <c r="AG140" i="10"/>
  <c r="AF140" i="10"/>
  <c r="AD140" i="10"/>
  <c r="AC140" i="10"/>
  <c r="AB140" i="10"/>
  <c r="AA140" i="10"/>
  <c r="Z140" i="10"/>
  <c r="Y140" i="10"/>
  <c r="X140" i="10"/>
  <c r="V140" i="10"/>
  <c r="U140" i="10"/>
  <c r="T140" i="10"/>
  <c r="S140" i="10"/>
  <c r="R140" i="10"/>
  <c r="Q140" i="10"/>
  <c r="P140" i="10"/>
  <c r="N140" i="10"/>
  <c r="M140" i="10"/>
  <c r="L140" i="10"/>
  <c r="K140" i="10"/>
  <c r="I140" i="10"/>
  <c r="H140" i="10"/>
  <c r="K105" i="10"/>
  <c r="V102" i="10"/>
  <c r="T102" i="10"/>
  <c r="Q102" i="10"/>
  <c r="P102" i="10"/>
  <c r="O102" i="10"/>
  <c r="N102" i="10"/>
  <c r="J102" i="10"/>
  <c r="D94" i="10"/>
  <c r="D93" i="10"/>
  <c r="D92" i="10"/>
  <c r="D91" i="10"/>
  <c r="B90" i="10"/>
  <c r="B77" i="10"/>
  <c r="B64" i="10"/>
  <c r="G62" i="10"/>
  <c r="G61" i="10"/>
  <c r="G60" i="10"/>
  <c r="G59" i="10"/>
  <c r="B57" i="10"/>
  <c r="G55" i="10"/>
  <c r="G54" i="10"/>
  <c r="G53" i="10"/>
  <c r="G52" i="10"/>
  <c r="G51" i="10"/>
  <c r="G50" i="10"/>
  <c r="G49" i="10"/>
  <c r="G48" i="10"/>
  <c r="G47" i="10"/>
  <c r="G46" i="10"/>
  <c r="G45" i="10"/>
  <c r="B44" i="10"/>
  <c r="D42" i="10"/>
  <c r="D41" i="10"/>
  <c r="D40" i="10"/>
  <c r="B39" i="10"/>
  <c r="D37" i="10"/>
  <c r="D36" i="10"/>
  <c r="D35" i="10"/>
  <c r="D34" i="10"/>
  <c r="D33" i="10"/>
  <c r="B32" i="10"/>
  <c r="E30" i="10"/>
  <c r="E29" i="10"/>
  <c r="E28" i="10"/>
  <c r="E27" i="10"/>
  <c r="E26" i="10"/>
  <c r="E25" i="10"/>
  <c r="E24" i="10"/>
  <c r="B23" i="10"/>
  <c r="D20" i="10"/>
  <c r="D18" i="10"/>
  <c r="B17" i="10"/>
  <c r="D15" i="10"/>
  <c r="D14" i="10"/>
  <c r="D13" i="10"/>
  <c r="B12" i="10"/>
  <c r="AG105" i="10"/>
  <c r="AE105" i="10"/>
  <c r="AD105" i="10"/>
  <c r="AB105" i="10"/>
  <c r="AA105" i="10"/>
  <c r="Z105" i="10"/>
  <c r="Y105" i="10"/>
  <c r="W105" i="10"/>
  <c r="V105" i="10"/>
  <c r="T105" i="10"/>
  <c r="S105" i="10"/>
  <c r="R105" i="10"/>
  <c r="Q105" i="10"/>
  <c r="O105" i="10"/>
  <c r="N105" i="10"/>
  <c r="L105" i="10"/>
  <c r="I105" i="10"/>
  <c r="E105" i="10"/>
  <c r="D105" i="10"/>
  <c r="Z8" i="10"/>
  <c r="Z97" i="10" s="1"/>
  <c r="Z114" i="10" s="1"/>
  <c r="Z144" i="10" s="1"/>
  <c r="V8" i="10"/>
  <c r="V97" i="10" s="1"/>
  <c r="U8" i="10"/>
  <c r="U97" i="10" s="1"/>
  <c r="AD8" i="10"/>
  <c r="AD97" i="10" s="1"/>
  <c r="B4" i="10"/>
  <c r="CI49" i="9"/>
  <c r="BC49" i="9"/>
  <c r="W49" i="9"/>
  <c r="G46" i="9"/>
  <c r="CE49" i="9" s="1"/>
  <c r="C44" i="9"/>
  <c r="B44" i="9"/>
  <c r="DI42" i="9"/>
  <c r="DH42" i="9"/>
  <c r="DF42" i="9" s="1"/>
  <c r="DD42" i="9"/>
  <c r="DE42" i="9" s="1"/>
  <c r="CZ42" i="9"/>
  <c r="DA42" i="9" s="1"/>
  <c r="CX42" i="9"/>
  <c r="CV42" i="9"/>
  <c r="CW42" i="9" s="1"/>
  <c r="CR42" i="9"/>
  <c r="CP42" i="9" s="1"/>
  <c r="CN42" i="9"/>
  <c r="CJ42" i="9"/>
  <c r="CH42" i="9"/>
  <c r="CF42" i="9"/>
  <c r="CD42" i="9"/>
  <c r="CC42" i="9"/>
  <c r="CB42" i="9"/>
  <c r="BZ42" i="9"/>
  <c r="BX42" i="9"/>
  <c r="BT42" i="9"/>
  <c r="BU42" i="9" s="1"/>
  <c r="BR42" i="9"/>
  <c r="BP42" i="9"/>
  <c r="BQ42" i="9" s="1"/>
  <c r="BL42" i="9"/>
  <c r="BJ42" i="9"/>
  <c r="BH42" i="9"/>
  <c r="BD42" i="9"/>
  <c r="BB42" i="9"/>
  <c r="AZ42" i="9"/>
  <c r="BA42" i="9" s="1"/>
  <c r="AX42" i="9"/>
  <c r="AW42" i="9"/>
  <c r="AV42" i="9"/>
  <c r="AT42" i="9"/>
  <c r="AR42" i="9"/>
  <c r="AS42" i="9" s="1"/>
  <c r="AN42" i="9"/>
  <c r="AO42" i="9" s="1"/>
  <c r="AL42" i="9"/>
  <c r="AJ42" i="9"/>
  <c r="AK42" i="9" s="1"/>
  <c r="AF42" i="9"/>
  <c r="AD42" i="9"/>
  <c r="AB42" i="9"/>
  <c r="X42" i="9"/>
  <c r="V42" i="9"/>
  <c r="T42" i="9"/>
  <c r="U42" i="9" s="1"/>
  <c r="R42" i="9"/>
  <c r="Q42" i="9"/>
  <c r="P42" i="9"/>
  <c r="N42" i="9"/>
  <c r="M42" i="9"/>
  <c r="L42" i="9"/>
  <c r="J42" i="9"/>
  <c r="I42" i="9"/>
  <c r="E42" i="9"/>
  <c r="F42" i="9" s="1"/>
  <c r="DH41" i="9"/>
  <c r="DI41" i="9" s="1"/>
  <c r="DD41" i="9"/>
  <c r="DE41" i="9" s="1"/>
  <c r="DB41" i="9"/>
  <c r="CZ41" i="9"/>
  <c r="DA41" i="9" s="1"/>
  <c r="CV41" i="9"/>
  <c r="CT41" i="9" s="1"/>
  <c r="CR41" i="9"/>
  <c r="CN41" i="9"/>
  <c r="CL41" i="9"/>
  <c r="CJ41" i="9"/>
  <c r="CK41" i="9" s="1"/>
  <c r="CH41" i="9"/>
  <c r="CG41" i="9"/>
  <c r="CF41" i="9"/>
  <c r="CD41" i="9"/>
  <c r="CB41" i="9"/>
  <c r="CC41" i="9" s="1"/>
  <c r="BX41" i="9"/>
  <c r="BY41" i="9" s="1"/>
  <c r="BV41" i="9"/>
  <c r="BT41" i="9"/>
  <c r="BU41" i="9" s="1"/>
  <c r="BP41" i="9"/>
  <c r="BN41" i="9" s="1"/>
  <c r="BL41" i="9"/>
  <c r="BH41" i="9"/>
  <c r="BF41" i="9" s="1"/>
  <c r="BD41" i="9"/>
  <c r="BB41" i="9"/>
  <c r="BA41" i="9"/>
  <c r="AZ41" i="9"/>
  <c r="AX41" i="9"/>
  <c r="AV41" i="9"/>
  <c r="AT41" i="9" s="1"/>
  <c r="AR41" i="9"/>
  <c r="AS41" i="9" s="1"/>
  <c r="AP41" i="9"/>
  <c r="AN41" i="9"/>
  <c r="AO41" i="9" s="1"/>
  <c r="AJ41" i="9"/>
  <c r="AK41" i="9" s="1"/>
  <c r="AF41" i="9"/>
  <c r="AB41" i="9"/>
  <c r="Z41" i="9" s="1"/>
  <c r="X41" i="9"/>
  <c r="V41" i="9"/>
  <c r="U41" i="9"/>
  <c r="T41" i="9"/>
  <c r="R41" i="9"/>
  <c r="P41" i="9"/>
  <c r="N41" i="9"/>
  <c r="M41" i="9"/>
  <c r="L41" i="9"/>
  <c r="J41" i="9"/>
  <c r="I41" i="9"/>
  <c r="F41" i="9"/>
  <c r="CO41" i="9" s="1"/>
  <c r="E41" i="9"/>
  <c r="DH40" i="9"/>
  <c r="DI40" i="9" s="1"/>
  <c r="DF40" i="9"/>
  <c r="DD40" i="9"/>
  <c r="DE40" i="9" s="1"/>
  <c r="CZ40" i="9"/>
  <c r="DA40" i="9" s="1"/>
  <c r="CV40" i="9"/>
  <c r="CS40" i="9"/>
  <c r="CR40" i="9"/>
  <c r="CP40" i="9" s="1"/>
  <c r="CN40" i="9"/>
  <c r="CL40" i="9"/>
  <c r="CK40" i="9"/>
  <c r="CJ40" i="9"/>
  <c r="CH40" i="9"/>
  <c r="CF40" i="9"/>
  <c r="CD40" i="9"/>
  <c r="CB40" i="9"/>
  <c r="CC40" i="9" s="1"/>
  <c r="BZ40" i="9"/>
  <c r="BX40" i="9"/>
  <c r="BY40" i="9" s="1"/>
  <c r="BT40" i="9"/>
  <c r="BU40" i="9" s="1"/>
  <c r="BP40" i="9"/>
  <c r="BM40" i="9"/>
  <c r="BL40" i="9"/>
  <c r="BJ40" i="9" s="1"/>
  <c r="BH40" i="9"/>
  <c r="BF40" i="9"/>
  <c r="BE40" i="9"/>
  <c r="BD40" i="9"/>
  <c r="BB40" i="9"/>
  <c r="BA40" i="9"/>
  <c r="AZ40" i="9"/>
  <c r="AX40" i="9"/>
  <c r="AV40" i="9"/>
  <c r="AW40" i="9" s="1"/>
  <c r="AT40" i="9"/>
  <c r="AR40" i="9"/>
  <c r="AS40" i="9" s="1"/>
  <c r="AN40" i="9"/>
  <c r="AO40" i="9" s="1"/>
  <c r="AJ40" i="9"/>
  <c r="AG40" i="9"/>
  <c r="AF40" i="9"/>
  <c r="AD40" i="9" s="1"/>
  <c r="AB40" i="9"/>
  <c r="Z40" i="9"/>
  <c r="Y40" i="9"/>
  <c r="X40" i="9"/>
  <c r="V40" i="9"/>
  <c r="U40" i="9"/>
  <c r="T40" i="9"/>
  <c r="R40" i="9"/>
  <c r="P40" i="9"/>
  <c r="N40" i="9"/>
  <c r="M40" i="9"/>
  <c r="L40" i="9"/>
  <c r="J40" i="9"/>
  <c r="I40" i="9"/>
  <c r="F40" i="9"/>
  <c r="CG40" i="9" s="1"/>
  <c r="E40" i="9"/>
  <c r="DH39" i="9"/>
  <c r="DD39" i="9"/>
  <c r="CZ39" i="9"/>
  <c r="CV39" i="9"/>
  <c r="CT39" i="9" s="1"/>
  <c r="CR39" i="9"/>
  <c r="CP39" i="9"/>
  <c r="CN39" i="9"/>
  <c r="CL39" i="9"/>
  <c r="CJ39" i="9"/>
  <c r="CH39" i="9"/>
  <c r="CF39" i="9"/>
  <c r="CG39" i="9" s="1"/>
  <c r="CD39" i="9"/>
  <c r="CB39" i="9"/>
  <c r="BX39" i="9"/>
  <c r="BT39" i="9"/>
  <c r="BP39" i="9"/>
  <c r="BN39" i="9" s="1"/>
  <c r="BL39" i="9"/>
  <c r="BJ39" i="9"/>
  <c r="BH39" i="9"/>
  <c r="BF39" i="9"/>
  <c r="BD39" i="9"/>
  <c r="BB39" i="9" s="1"/>
  <c r="AZ39" i="9"/>
  <c r="AX39" i="9"/>
  <c r="AV39" i="9"/>
  <c r="AR39" i="9"/>
  <c r="AS39" i="9" s="1"/>
  <c r="AN39" i="9"/>
  <c r="AJ39" i="9"/>
  <c r="AH39" i="9" s="1"/>
  <c r="AF39" i="9"/>
  <c r="AB39" i="9"/>
  <c r="Z39" i="9"/>
  <c r="X39" i="9"/>
  <c r="V39" i="9" s="1"/>
  <c r="T39" i="9"/>
  <c r="R39" i="9"/>
  <c r="P39" i="9"/>
  <c r="M39" i="9"/>
  <c r="L39" i="9"/>
  <c r="J39" i="9"/>
  <c r="I39" i="9"/>
  <c r="F39" i="9"/>
  <c r="E39" i="9"/>
  <c r="DH38" i="9"/>
  <c r="DF38" i="9"/>
  <c r="DD38" i="9"/>
  <c r="DA38" i="9"/>
  <c r="CZ38" i="9"/>
  <c r="CX38" i="9" s="1"/>
  <c r="CV38" i="9"/>
  <c r="CW38" i="9" s="1"/>
  <c r="CR38" i="9"/>
  <c r="CP38" i="9"/>
  <c r="CN38" i="9"/>
  <c r="CL38" i="9" s="1"/>
  <c r="CJ38" i="9"/>
  <c r="CH38" i="9"/>
  <c r="CF38" i="9"/>
  <c r="CB38" i="9"/>
  <c r="CC38" i="9" s="1"/>
  <c r="BX38" i="9"/>
  <c r="BU38" i="9"/>
  <c r="BT38" i="9"/>
  <c r="BR38" i="9" s="1"/>
  <c r="BP38" i="9"/>
  <c r="BQ38" i="9" s="1"/>
  <c r="BL38" i="9"/>
  <c r="BJ38" i="9"/>
  <c r="BH38" i="9"/>
  <c r="BF38" i="9" s="1"/>
  <c r="BD38" i="9"/>
  <c r="BB38" i="9"/>
  <c r="AZ38" i="9"/>
  <c r="AV38" i="9"/>
  <c r="AT38" i="9"/>
  <c r="AR38" i="9"/>
  <c r="AN38" i="9"/>
  <c r="AL38" i="9" s="1"/>
  <c r="AJ38" i="9"/>
  <c r="AG38" i="9"/>
  <c r="AF38" i="9"/>
  <c r="AD38" i="9"/>
  <c r="AB38" i="9"/>
  <c r="Z38" i="9" s="1"/>
  <c r="X38" i="9"/>
  <c r="V38" i="9"/>
  <c r="T38" i="9"/>
  <c r="P38" i="9"/>
  <c r="N38" i="9"/>
  <c r="M38" i="9"/>
  <c r="L38" i="9"/>
  <c r="J38" i="9"/>
  <c r="I38" i="9"/>
  <c r="E38" i="9"/>
  <c r="F38" i="9" s="1"/>
  <c r="DH37" i="9"/>
  <c r="DD37" i="9"/>
  <c r="DB37" i="9" s="1"/>
  <c r="CZ37" i="9"/>
  <c r="CV37" i="9"/>
  <c r="CT37" i="9"/>
  <c r="CR37" i="9"/>
  <c r="CN37" i="9"/>
  <c r="CL37" i="9"/>
  <c r="CJ37" i="9"/>
  <c r="CF37" i="9"/>
  <c r="CB37" i="9"/>
  <c r="BX37" i="9"/>
  <c r="BV37" i="9" s="1"/>
  <c r="BT37" i="9"/>
  <c r="BQ37" i="9"/>
  <c r="BP37" i="9"/>
  <c r="BN37" i="9"/>
  <c r="BL37" i="9"/>
  <c r="BH37" i="9"/>
  <c r="BF37" i="9"/>
  <c r="BD37" i="9"/>
  <c r="AZ37" i="9"/>
  <c r="AX37" i="9"/>
  <c r="AV37" i="9"/>
  <c r="AR37" i="9"/>
  <c r="AP37" i="9"/>
  <c r="AN37" i="9"/>
  <c r="AJ37" i="9"/>
  <c r="AH37" i="9"/>
  <c r="AF37" i="9"/>
  <c r="AB37" i="9"/>
  <c r="Z37" i="9"/>
  <c r="X37" i="9"/>
  <c r="T37" i="9"/>
  <c r="R37" i="9"/>
  <c r="P37" i="9"/>
  <c r="M37" i="9"/>
  <c r="L37" i="9"/>
  <c r="J37" i="9"/>
  <c r="I37" i="9"/>
  <c r="E37" i="9"/>
  <c r="F37" i="9" s="1"/>
  <c r="BY37" i="9" s="1"/>
  <c r="DH36" i="9"/>
  <c r="DF36" i="9"/>
  <c r="DD36" i="9"/>
  <c r="DB36" i="9"/>
  <c r="CZ36" i="9"/>
  <c r="CX36" i="9"/>
  <c r="CV36" i="9"/>
  <c r="CR36" i="9"/>
  <c r="CP36" i="9"/>
  <c r="CN36" i="9"/>
  <c r="CJ36" i="9"/>
  <c r="CH36" i="9"/>
  <c r="CF36" i="9"/>
  <c r="CB36" i="9"/>
  <c r="BZ36" i="9"/>
  <c r="BX36" i="9"/>
  <c r="BV36" i="9"/>
  <c r="BT36" i="9"/>
  <c r="BR36" i="9"/>
  <c r="BP36" i="9"/>
  <c r="BL36" i="9"/>
  <c r="BJ36" i="9"/>
  <c r="BH36" i="9"/>
  <c r="BD36" i="9"/>
  <c r="BB36" i="9" s="1"/>
  <c r="AZ36" i="9"/>
  <c r="AV36" i="9"/>
  <c r="AT36" i="9"/>
  <c r="AR36" i="9"/>
  <c r="AP36" i="9"/>
  <c r="AN36" i="9"/>
  <c r="AL36" i="9"/>
  <c r="AJ36" i="9"/>
  <c r="AF36" i="9"/>
  <c r="AD36" i="9"/>
  <c r="AB36" i="9"/>
  <c r="X36" i="9"/>
  <c r="T36" i="9"/>
  <c r="P36" i="9"/>
  <c r="N36" i="9"/>
  <c r="M36" i="9"/>
  <c r="L36" i="9"/>
  <c r="J36" i="9"/>
  <c r="I36" i="9"/>
  <c r="E36" i="9"/>
  <c r="F36" i="9" s="1"/>
  <c r="AO36" i="9" s="1"/>
  <c r="DH35" i="9"/>
  <c r="DF35" i="9" s="1"/>
  <c r="DE35" i="9"/>
  <c r="DD35" i="9"/>
  <c r="DB35" i="9"/>
  <c r="CZ35" i="9"/>
  <c r="DA35" i="9" s="1"/>
  <c r="CV35" i="9"/>
  <c r="CW35" i="9" s="1"/>
  <c r="CT35" i="9"/>
  <c r="CR35" i="9"/>
  <c r="CN35" i="9"/>
  <c r="CL35" i="9" s="1"/>
  <c r="CJ35" i="9"/>
  <c r="CG35" i="9"/>
  <c r="CF35" i="9"/>
  <c r="CD35" i="9"/>
  <c r="CB35" i="9"/>
  <c r="BZ35" i="9" s="1"/>
  <c r="BY35" i="9"/>
  <c r="BX35" i="9"/>
  <c r="BV35" i="9"/>
  <c r="BT35" i="9"/>
  <c r="BU35" i="9" s="1"/>
  <c r="BP35" i="9"/>
  <c r="BN35" i="9"/>
  <c r="BL35" i="9"/>
  <c r="BH35" i="9"/>
  <c r="BF35" i="9" s="1"/>
  <c r="BD35" i="9"/>
  <c r="BA35" i="9"/>
  <c r="AZ35" i="9"/>
  <c r="AX35" i="9"/>
  <c r="AV35" i="9"/>
  <c r="AW35" i="9" s="1"/>
  <c r="AS35" i="9"/>
  <c r="AR35" i="9"/>
  <c r="AP35" i="9"/>
  <c r="AN35" i="9"/>
  <c r="AO35" i="9" s="1"/>
  <c r="AJ35" i="9"/>
  <c r="AH35" i="9"/>
  <c r="AF35" i="9"/>
  <c r="AB35" i="9"/>
  <c r="Z35" i="9"/>
  <c r="X35" i="9"/>
  <c r="U35" i="9"/>
  <c r="T35" i="9"/>
  <c r="R35" i="9"/>
  <c r="P35" i="9"/>
  <c r="M35" i="9"/>
  <c r="L35" i="9"/>
  <c r="J35" i="9"/>
  <c r="I35" i="9"/>
  <c r="F35" i="9"/>
  <c r="CO35" i="9" s="1"/>
  <c r="E35" i="9"/>
  <c r="DH34" i="9"/>
  <c r="DF34" i="9"/>
  <c r="DD34" i="9"/>
  <c r="CZ34" i="9"/>
  <c r="CX34" i="9"/>
  <c r="CV34" i="9"/>
  <c r="CR34" i="9"/>
  <c r="CP34" i="9"/>
  <c r="CN34" i="9"/>
  <c r="CJ34" i="9"/>
  <c r="CH34" i="9"/>
  <c r="CF34" i="9"/>
  <c r="CD34" i="9"/>
  <c r="CB34" i="9"/>
  <c r="BZ34" i="9"/>
  <c r="BX34" i="9"/>
  <c r="BT34" i="9"/>
  <c r="BR34" i="9"/>
  <c r="BP34" i="9"/>
  <c r="BL34" i="9"/>
  <c r="BJ34" i="9"/>
  <c r="BH34" i="9"/>
  <c r="BD34" i="9"/>
  <c r="BB34" i="9"/>
  <c r="AZ34" i="9"/>
  <c r="AV34" i="9"/>
  <c r="AT34" i="9"/>
  <c r="AR34" i="9"/>
  <c r="AN34" i="9"/>
  <c r="AL34" i="9"/>
  <c r="AJ34" i="9"/>
  <c r="AF34" i="9"/>
  <c r="AD34" i="9"/>
  <c r="AB34" i="9"/>
  <c r="X34" i="9"/>
  <c r="V34" i="9"/>
  <c r="T34" i="9"/>
  <c r="P34" i="9"/>
  <c r="N34" i="9"/>
  <c r="M34" i="9"/>
  <c r="L34" i="9"/>
  <c r="J34" i="9"/>
  <c r="I34" i="9"/>
  <c r="E34" i="9"/>
  <c r="F34" i="9" s="1"/>
  <c r="DI34" i="9" s="1"/>
  <c r="DH33" i="9"/>
  <c r="DI33" i="9" s="1"/>
  <c r="DD33" i="9"/>
  <c r="DB33" i="9"/>
  <c r="CZ33" i="9"/>
  <c r="CV33" i="9"/>
  <c r="CT33" i="9"/>
  <c r="CR33" i="9"/>
  <c r="CO33" i="9"/>
  <c r="CN33" i="9"/>
  <c r="CL33" i="9"/>
  <c r="CJ33" i="9"/>
  <c r="CK33" i="9" s="1"/>
  <c r="CG33" i="9"/>
  <c r="CF33" i="9"/>
  <c r="CD33" i="9"/>
  <c r="CB33" i="9"/>
  <c r="CC33" i="9" s="1"/>
  <c r="BX33" i="9"/>
  <c r="BV33" i="9"/>
  <c r="BT33" i="9"/>
  <c r="BP33" i="9"/>
  <c r="BN33" i="9" s="1"/>
  <c r="BL33" i="9"/>
  <c r="BI33" i="9"/>
  <c r="BH33" i="9"/>
  <c r="BF33" i="9"/>
  <c r="BD33" i="9"/>
  <c r="BE33" i="9" s="1"/>
  <c r="BA33" i="9"/>
  <c r="AZ33" i="9"/>
  <c r="AX33" i="9"/>
  <c r="AV33" i="9"/>
  <c r="AW33" i="9" s="1"/>
  <c r="AR33" i="9"/>
  <c r="AS33" i="9" s="1"/>
  <c r="AP33" i="9"/>
  <c r="AN33" i="9"/>
  <c r="AJ33" i="9"/>
  <c r="AK33" i="9" s="1"/>
  <c r="AH33" i="9"/>
  <c r="AF33" i="9"/>
  <c r="AC33" i="9"/>
  <c r="AB33" i="9"/>
  <c r="Z33" i="9" s="1"/>
  <c r="X33" i="9"/>
  <c r="Y33" i="9" s="1"/>
  <c r="T33" i="9"/>
  <c r="R33" i="9"/>
  <c r="P33" i="9"/>
  <c r="Q33" i="9" s="1"/>
  <c r="M33" i="9"/>
  <c r="L33" i="9"/>
  <c r="J33" i="9"/>
  <c r="I33" i="9"/>
  <c r="F33" i="9"/>
  <c r="E33" i="9"/>
  <c r="DH31" i="9"/>
  <c r="DF31" i="9"/>
  <c r="DD31" i="9"/>
  <c r="CZ31" i="9"/>
  <c r="CV31" i="9"/>
  <c r="CS31" i="9"/>
  <c r="CR31" i="9"/>
  <c r="CP31" i="9"/>
  <c r="CN31" i="9"/>
  <c r="CL31" i="9" s="1"/>
  <c r="CJ31" i="9"/>
  <c r="CH31" i="9"/>
  <c r="CF31" i="9"/>
  <c r="CD31" i="9"/>
  <c r="CB31" i="9"/>
  <c r="BZ31" i="9"/>
  <c r="BX31" i="9"/>
  <c r="BT31" i="9"/>
  <c r="BP31" i="9"/>
  <c r="BL31" i="9"/>
  <c r="BJ31" i="9"/>
  <c r="BH31" i="9"/>
  <c r="BF31" i="9"/>
  <c r="BD31" i="9"/>
  <c r="BB31" i="9"/>
  <c r="AZ31" i="9"/>
  <c r="AX31" i="9" s="1"/>
  <c r="AV31" i="9"/>
  <c r="AR31" i="9"/>
  <c r="AN31" i="9"/>
  <c r="AL31" i="9" s="1"/>
  <c r="AJ31" i="9"/>
  <c r="AH31" i="9"/>
  <c r="AF31" i="9"/>
  <c r="AB31" i="9"/>
  <c r="Z31" i="9"/>
  <c r="X31" i="9"/>
  <c r="U31" i="9"/>
  <c r="T31" i="9"/>
  <c r="R31" i="9"/>
  <c r="P31" i="9"/>
  <c r="N31" i="9" s="1"/>
  <c r="M31" i="9"/>
  <c r="L31" i="9"/>
  <c r="J31" i="9"/>
  <c r="I31" i="9"/>
  <c r="F31" i="9"/>
  <c r="BM31" i="9" s="1"/>
  <c r="E31" i="9"/>
  <c r="DH30" i="9"/>
  <c r="DF30" i="9"/>
  <c r="DD30" i="9"/>
  <c r="DE30" i="9" s="1"/>
  <c r="CZ30" i="9"/>
  <c r="CX30" i="9"/>
  <c r="CV30" i="9"/>
  <c r="CR30" i="9"/>
  <c r="CP30" i="9"/>
  <c r="CN30" i="9"/>
  <c r="CJ30" i="9"/>
  <c r="CH30" i="9"/>
  <c r="CF30" i="9"/>
  <c r="CG30" i="9" s="1"/>
  <c r="CB30" i="9"/>
  <c r="BZ30" i="9"/>
  <c r="BX30" i="9"/>
  <c r="BT30" i="9"/>
  <c r="BR30" i="9"/>
  <c r="BP30" i="9"/>
  <c r="BL30" i="9"/>
  <c r="BJ30" i="9"/>
  <c r="BH30" i="9"/>
  <c r="BD30" i="9"/>
  <c r="BB30" i="9"/>
  <c r="AZ30" i="9"/>
  <c r="BA30" i="9" s="1"/>
  <c r="AV30" i="9"/>
  <c r="AT30" i="9"/>
  <c r="AR30" i="9"/>
  <c r="AN30" i="9"/>
  <c r="AL30" i="9"/>
  <c r="AJ30" i="9"/>
  <c r="AF30" i="9"/>
  <c r="AD30" i="9"/>
  <c r="AB30" i="9"/>
  <c r="X30" i="9"/>
  <c r="V30" i="9"/>
  <c r="T30" i="9"/>
  <c r="P30" i="9"/>
  <c r="DJ30" i="9" s="1"/>
  <c r="DK30" i="9" s="1"/>
  <c r="N30" i="9"/>
  <c r="M30" i="9"/>
  <c r="L30" i="9"/>
  <c r="J30" i="9"/>
  <c r="I30" i="9"/>
  <c r="E30" i="9"/>
  <c r="F30" i="9" s="1"/>
  <c r="CK30" i="9" s="1"/>
  <c r="DH29" i="9"/>
  <c r="DI29" i="9" s="1"/>
  <c r="DD29" i="9"/>
  <c r="DB29" i="9"/>
  <c r="CZ29" i="9"/>
  <c r="CV29" i="9"/>
  <c r="CT29" i="9"/>
  <c r="CR29" i="9"/>
  <c r="CN29" i="9"/>
  <c r="CL29" i="9"/>
  <c r="CJ29" i="9"/>
  <c r="CK29" i="9" s="1"/>
  <c r="CF29" i="9"/>
  <c r="CD29" i="9"/>
  <c r="CB29" i="9"/>
  <c r="CC29" i="9" s="1"/>
  <c r="BX29" i="9"/>
  <c r="BV29" i="9"/>
  <c r="BT29" i="9"/>
  <c r="BP29" i="9"/>
  <c r="BN29" i="9"/>
  <c r="BL29" i="9"/>
  <c r="BI29" i="9"/>
  <c r="BH29" i="9"/>
  <c r="BF29" i="9"/>
  <c r="BD29" i="9"/>
  <c r="BE29" i="9" s="1"/>
  <c r="AZ29" i="9"/>
  <c r="AX29" i="9"/>
  <c r="AV29" i="9"/>
  <c r="AW29" i="9" s="1"/>
  <c r="AR29" i="9"/>
  <c r="AP29" i="9"/>
  <c r="AN29" i="9"/>
  <c r="AJ29" i="9"/>
  <c r="AH29" i="9"/>
  <c r="AF29" i="9"/>
  <c r="DJ29" i="9" s="1"/>
  <c r="DK29" i="9" s="1"/>
  <c r="AB29" i="9"/>
  <c r="Z29" i="9"/>
  <c r="X29" i="9"/>
  <c r="Y29" i="9" s="1"/>
  <c r="T29" i="9"/>
  <c r="R29" i="9"/>
  <c r="P29" i="9"/>
  <c r="Q29" i="9" s="1"/>
  <c r="M29" i="9"/>
  <c r="L29" i="9"/>
  <c r="J29" i="9"/>
  <c r="I29" i="9"/>
  <c r="F29" i="9"/>
  <c r="E29" i="9"/>
  <c r="DH28" i="9"/>
  <c r="DF28" i="9"/>
  <c r="DD28" i="9"/>
  <c r="CZ28" i="9"/>
  <c r="CX28" i="9"/>
  <c r="CV28" i="9"/>
  <c r="CS28" i="9"/>
  <c r="CR28" i="9"/>
  <c r="CP28" i="9"/>
  <c r="CN28" i="9"/>
  <c r="CO28" i="9" s="1"/>
  <c r="CK28" i="9"/>
  <c r="CJ28" i="9"/>
  <c r="CH28" i="9"/>
  <c r="CF28" i="9"/>
  <c r="CG28" i="9" s="1"/>
  <c r="CB28" i="9"/>
  <c r="BZ28" i="9"/>
  <c r="BX28" i="9"/>
  <c r="BT28" i="9"/>
  <c r="BR28" i="9"/>
  <c r="BP28" i="9"/>
  <c r="BM28" i="9"/>
  <c r="BL28" i="9"/>
  <c r="BJ28" i="9"/>
  <c r="BH28" i="9"/>
  <c r="BI28" i="9" s="1"/>
  <c r="BD28" i="9"/>
  <c r="BB28" i="9"/>
  <c r="AZ28" i="9"/>
  <c r="BA28" i="9" s="1"/>
  <c r="AV28" i="9"/>
  <c r="AT28" i="9"/>
  <c r="AR28" i="9"/>
  <c r="AN28" i="9"/>
  <c r="AL28" i="9"/>
  <c r="AJ28" i="9"/>
  <c r="AG28" i="9"/>
  <c r="AF28" i="9"/>
  <c r="AD28" i="9"/>
  <c r="AB28" i="9"/>
  <c r="AC28" i="9" s="1"/>
  <c r="Y28" i="9"/>
  <c r="X28" i="9"/>
  <c r="V28" i="9"/>
  <c r="T28" i="9"/>
  <c r="U28" i="9" s="1"/>
  <c r="P28" i="9"/>
  <c r="N28" i="9"/>
  <c r="M28" i="9"/>
  <c r="L28" i="9"/>
  <c r="J28" i="9"/>
  <c r="I28" i="9"/>
  <c r="E28" i="9"/>
  <c r="F28" i="9" s="1"/>
  <c r="DJ27" i="9"/>
  <c r="DK27" i="9" s="1"/>
  <c r="DH27" i="9"/>
  <c r="DD27" i="9"/>
  <c r="DB27" i="9"/>
  <c r="CZ27" i="9"/>
  <c r="CV27" i="9"/>
  <c r="CT27" i="9"/>
  <c r="CR27" i="9"/>
  <c r="CS27" i="9" s="1"/>
  <c r="CN27" i="9"/>
  <c r="CL27" i="9"/>
  <c r="CJ27" i="9"/>
  <c r="CK27" i="9" s="1"/>
  <c r="CF27" i="9"/>
  <c r="CD27" i="9"/>
  <c r="CB27" i="9"/>
  <c r="BX27" i="9"/>
  <c r="BV27" i="9"/>
  <c r="BT27" i="9"/>
  <c r="BP27" i="9"/>
  <c r="BN27" i="9"/>
  <c r="BL27" i="9"/>
  <c r="BH27" i="9"/>
  <c r="BF27" i="9"/>
  <c r="BD27" i="9"/>
  <c r="AZ27" i="9"/>
  <c r="AX27" i="9"/>
  <c r="AV27" i="9"/>
  <c r="AR27" i="9"/>
  <c r="AP27" i="9"/>
  <c r="AN27" i="9"/>
  <c r="AJ27" i="9"/>
  <c r="AH27" i="9"/>
  <c r="AF27" i="9"/>
  <c r="AB27" i="9"/>
  <c r="Z27" i="9"/>
  <c r="X27" i="9"/>
  <c r="T27" i="9"/>
  <c r="R27" i="9"/>
  <c r="P27" i="9"/>
  <c r="M27" i="9"/>
  <c r="L27" i="9"/>
  <c r="J27" i="9"/>
  <c r="I27" i="9"/>
  <c r="F27" i="9"/>
  <c r="CW27" i="9" s="1"/>
  <c r="E27" i="9"/>
  <c r="DI26" i="9"/>
  <c r="DH26" i="9"/>
  <c r="DF26" i="9"/>
  <c r="DD26" i="9"/>
  <c r="DA26" i="9"/>
  <c r="CZ26" i="9"/>
  <c r="CX26" i="9"/>
  <c r="CV26" i="9"/>
  <c r="CS26" i="9"/>
  <c r="CR26" i="9"/>
  <c r="CP26" i="9"/>
  <c r="CN26" i="9"/>
  <c r="CK26" i="9"/>
  <c r="CJ26" i="9"/>
  <c r="CH26" i="9"/>
  <c r="CF26" i="9"/>
  <c r="CC26" i="9"/>
  <c r="CB26" i="9"/>
  <c r="BZ26" i="9"/>
  <c r="BX26" i="9"/>
  <c r="BU26" i="9"/>
  <c r="BT26" i="9"/>
  <c r="BR26" i="9"/>
  <c r="BP26" i="9"/>
  <c r="BM26" i="9"/>
  <c r="BL26" i="9"/>
  <c r="BJ26" i="9"/>
  <c r="BH26" i="9"/>
  <c r="BE26" i="9"/>
  <c r="BD26" i="9"/>
  <c r="BB26" i="9"/>
  <c r="AZ26" i="9"/>
  <c r="AW26" i="9"/>
  <c r="AV26" i="9"/>
  <c r="AT26" i="9"/>
  <c r="AR26" i="9"/>
  <c r="AO26" i="9"/>
  <c r="AN26" i="9"/>
  <c r="AL26" i="9"/>
  <c r="AJ26" i="9"/>
  <c r="AG26" i="9"/>
  <c r="AF26" i="9"/>
  <c r="AD26" i="9"/>
  <c r="AB26" i="9"/>
  <c r="Y26" i="9"/>
  <c r="X26" i="9"/>
  <c r="V26" i="9"/>
  <c r="T26" i="9"/>
  <c r="Q26" i="9"/>
  <c r="P26" i="9"/>
  <c r="N26" i="9"/>
  <c r="M26" i="9"/>
  <c r="L26" i="9"/>
  <c r="J26" i="9"/>
  <c r="I26" i="9"/>
  <c r="E26" i="9"/>
  <c r="F26" i="9" s="1"/>
  <c r="DJ25" i="9"/>
  <c r="DK25" i="9" s="1"/>
  <c r="DH25" i="9"/>
  <c r="DE25" i="9"/>
  <c r="DD25" i="9"/>
  <c r="DB25" i="9"/>
  <c r="CZ25" i="9"/>
  <c r="CV25" i="9"/>
  <c r="CT25" i="9"/>
  <c r="CR25" i="9"/>
  <c r="CO25" i="9"/>
  <c r="CN25" i="9"/>
  <c r="CL25" i="9"/>
  <c r="CJ25" i="9"/>
  <c r="CF25" i="9"/>
  <c r="CD25" i="9"/>
  <c r="CB25" i="9"/>
  <c r="BY25" i="9"/>
  <c r="BX25" i="9"/>
  <c r="BV25" i="9"/>
  <c r="BT25" i="9"/>
  <c r="BP25" i="9"/>
  <c r="BN25" i="9"/>
  <c r="BL25" i="9"/>
  <c r="BI25" i="9"/>
  <c r="BH25" i="9"/>
  <c r="BF25" i="9"/>
  <c r="BD25" i="9"/>
  <c r="AZ25" i="9"/>
  <c r="AX25" i="9"/>
  <c r="AV25" i="9"/>
  <c r="AS25" i="9"/>
  <c r="AR25" i="9"/>
  <c r="AP25" i="9"/>
  <c r="AN25" i="9"/>
  <c r="AJ25" i="9"/>
  <c r="AH25" i="9"/>
  <c r="AF25" i="9"/>
  <c r="AC25" i="9"/>
  <c r="AB25" i="9"/>
  <c r="Z25" i="9"/>
  <c r="X25" i="9"/>
  <c r="T25" i="9"/>
  <c r="R25" i="9"/>
  <c r="P25" i="9"/>
  <c r="M25" i="9"/>
  <c r="L25" i="9"/>
  <c r="J25" i="9"/>
  <c r="I25" i="9"/>
  <c r="F25" i="9"/>
  <c r="CW25" i="9" s="1"/>
  <c r="E25" i="9"/>
  <c r="DH24" i="9"/>
  <c r="DF24" i="9"/>
  <c r="DD24" i="9"/>
  <c r="CZ24" i="9"/>
  <c r="CX24" i="9"/>
  <c r="CV24" i="9"/>
  <c r="CR24" i="9"/>
  <c r="CP24" i="9"/>
  <c r="CN24" i="9"/>
  <c r="CJ24" i="9"/>
  <c r="CH24" i="9"/>
  <c r="CF24" i="9"/>
  <c r="CB24" i="9"/>
  <c r="BZ24" i="9"/>
  <c r="BX24" i="9"/>
  <c r="BT24" i="9"/>
  <c r="BR24" i="9"/>
  <c r="BP24" i="9"/>
  <c r="BL24" i="9"/>
  <c r="BJ24" i="9"/>
  <c r="BH24" i="9"/>
  <c r="BD24" i="9"/>
  <c r="BB24" i="9"/>
  <c r="AZ24" i="9"/>
  <c r="AV24" i="9"/>
  <c r="AT24" i="9"/>
  <c r="AR24" i="9"/>
  <c r="AN24" i="9"/>
  <c r="AL24" i="9"/>
  <c r="AJ24" i="9"/>
  <c r="AF24" i="9"/>
  <c r="AD24" i="9"/>
  <c r="AB24" i="9"/>
  <c r="X24" i="9"/>
  <c r="V24" i="9"/>
  <c r="T24" i="9"/>
  <c r="P24" i="9"/>
  <c r="N24" i="9"/>
  <c r="M24" i="9"/>
  <c r="L24" i="9"/>
  <c r="J24" i="9"/>
  <c r="I24" i="9"/>
  <c r="E24" i="9"/>
  <c r="F24" i="9" s="1"/>
  <c r="DH23" i="9"/>
  <c r="DE23" i="9"/>
  <c r="DD23" i="9"/>
  <c r="DB23" i="9"/>
  <c r="CZ23" i="9"/>
  <c r="CV23" i="9"/>
  <c r="CT23" i="9"/>
  <c r="CR23" i="9"/>
  <c r="CO23" i="9"/>
  <c r="CN23" i="9"/>
  <c r="CL23" i="9"/>
  <c r="CJ23" i="9"/>
  <c r="CF23" i="9"/>
  <c r="CD23" i="9"/>
  <c r="CB23" i="9"/>
  <c r="BY23" i="9"/>
  <c r="BX23" i="9"/>
  <c r="BV23" i="9"/>
  <c r="BT23" i="9"/>
  <c r="BP23" i="9"/>
  <c r="BN23" i="9"/>
  <c r="BL23" i="9"/>
  <c r="BI23" i="9"/>
  <c r="BH23" i="9"/>
  <c r="BF23" i="9"/>
  <c r="BD23" i="9"/>
  <c r="AZ23" i="9"/>
  <c r="AX23" i="9"/>
  <c r="AV23" i="9"/>
  <c r="AS23" i="9"/>
  <c r="AR23" i="9"/>
  <c r="AP23" i="9"/>
  <c r="AN23" i="9"/>
  <c r="AJ23" i="9"/>
  <c r="AH23" i="9"/>
  <c r="AF23" i="9"/>
  <c r="AC23" i="9"/>
  <c r="AB23" i="9"/>
  <c r="Z23" i="9"/>
  <c r="X23" i="9"/>
  <c r="T23" i="9"/>
  <c r="R23" i="9"/>
  <c r="P23" i="9"/>
  <c r="M23" i="9"/>
  <c r="L23" i="9"/>
  <c r="J23" i="9"/>
  <c r="I23" i="9"/>
  <c r="F23" i="9"/>
  <c r="CW23" i="9" s="1"/>
  <c r="E23" i="9"/>
  <c r="DI22" i="9"/>
  <c r="DH22" i="9"/>
  <c r="DF22" i="9"/>
  <c r="DD22" i="9"/>
  <c r="DA22" i="9"/>
  <c r="CZ22" i="9"/>
  <c r="CX22" i="9"/>
  <c r="CV22" i="9"/>
  <c r="CS22" i="9"/>
  <c r="CR22" i="9"/>
  <c r="CP22" i="9"/>
  <c r="CN22" i="9"/>
  <c r="CK22" i="9"/>
  <c r="CJ22" i="9"/>
  <c r="CH22" i="9"/>
  <c r="CF22" i="9"/>
  <c r="CC22" i="9"/>
  <c r="CB22" i="9"/>
  <c r="BZ22" i="9"/>
  <c r="BX22" i="9"/>
  <c r="BU22" i="9"/>
  <c r="BT22" i="9"/>
  <c r="BR22" i="9"/>
  <c r="BP22" i="9"/>
  <c r="BM22" i="9"/>
  <c r="BL22" i="9"/>
  <c r="BJ22" i="9"/>
  <c r="BH22" i="9"/>
  <c r="BE22" i="9"/>
  <c r="BD22" i="9"/>
  <c r="BB22" i="9"/>
  <c r="AZ22" i="9"/>
  <c r="AW22" i="9"/>
  <c r="AV22" i="9"/>
  <c r="AT22" i="9"/>
  <c r="AR22" i="9"/>
  <c r="AO22" i="9"/>
  <c r="AN22" i="9"/>
  <c r="AL22" i="9"/>
  <c r="AJ22" i="9"/>
  <c r="AG22" i="9"/>
  <c r="AF22" i="9"/>
  <c r="AD22" i="9"/>
  <c r="AB22" i="9"/>
  <c r="Y22" i="9"/>
  <c r="X22" i="9"/>
  <c r="V22" i="9"/>
  <c r="T22" i="9"/>
  <c r="Q22" i="9"/>
  <c r="P22" i="9"/>
  <c r="DJ22" i="9" s="1"/>
  <c r="DK22" i="9" s="1"/>
  <c r="N22" i="9"/>
  <c r="M22" i="9"/>
  <c r="L22" i="9"/>
  <c r="J22" i="9"/>
  <c r="I22" i="9"/>
  <c r="E22" i="9"/>
  <c r="F22" i="9" s="1"/>
  <c r="DH21" i="9"/>
  <c r="DD21" i="9"/>
  <c r="DB21" i="9"/>
  <c r="CZ21" i="9"/>
  <c r="CW21" i="9"/>
  <c r="CV21" i="9"/>
  <c r="CT21" i="9"/>
  <c r="CR21" i="9"/>
  <c r="CN21" i="9"/>
  <c r="CL21" i="9"/>
  <c r="CJ21" i="9"/>
  <c r="CF21" i="9"/>
  <c r="CD21" i="9"/>
  <c r="CB21" i="9"/>
  <c r="BX21" i="9"/>
  <c r="BV21" i="9"/>
  <c r="BT21" i="9"/>
  <c r="BQ21" i="9"/>
  <c r="BP21" i="9"/>
  <c r="BN21" i="9"/>
  <c r="BL21" i="9"/>
  <c r="BJ21" i="9"/>
  <c r="BH21" i="9"/>
  <c r="BD21" i="9"/>
  <c r="BB21" i="9"/>
  <c r="AZ21" i="9"/>
  <c r="AV21" i="9"/>
  <c r="AT21" i="9"/>
  <c r="AR21" i="9"/>
  <c r="AN21" i="9"/>
  <c r="AL21" i="9"/>
  <c r="AJ21" i="9"/>
  <c r="AG21" i="9"/>
  <c r="AF21" i="9"/>
  <c r="AD21" i="9"/>
  <c r="AB21" i="9"/>
  <c r="X21" i="9"/>
  <c r="V21" i="9"/>
  <c r="T21" i="9"/>
  <c r="P21" i="9"/>
  <c r="N21" i="9"/>
  <c r="M21" i="9"/>
  <c r="L21" i="9"/>
  <c r="J21" i="9"/>
  <c r="I21" i="9"/>
  <c r="E21" i="9"/>
  <c r="F21" i="9" s="1"/>
  <c r="DH20" i="9"/>
  <c r="DD20" i="9"/>
  <c r="DB20" i="9"/>
  <c r="CZ20" i="9"/>
  <c r="CW20" i="9"/>
  <c r="CV20" i="9"/>
  <c r="CT20" i="9"/>
  <c r="CR20" i="9"/>
  <c r="CO20" i="9"/>
  <c r="CN20" i="9"/>
  <c r="CL20" i="9"/>
  <c r="CJ20" i="9"/>
  <c r="CF20" i="9"/>
  <c r="CD20" i="9"/>
  <c r="CB20" i="9"/>
  <c r="BX20" i="9"/>
  <c r="BV20" i="9"/>
  <c r="BT20" i="9"/>
  <c r="BQ20" i="9"/>
  <c r="BP20" i="9"/>
  <c r="BN20" i="9"/>
  <c r="BL20" i="9"/>
  <c r="BI20" i="9"/>
  <c r="BH20" i="9"/>
  <c r="BF20" i="9"/>
  <c r="BD20" i="9"/>
  <c r="AZ20" i="9"/>
  <c r="AX20" i="9"/>
  <c r="AV20" i="9"/>
  <c r="AR20" i="9"/>
  <c r="AP20" i="9"/>
  <c r="AN20" i="9"/>
  <c r="AK20" i="9"/>
  <c r="AJ20" i="9"/>
  <c r="AH20" i="9"/>
  <c r="AF20" i="9"/>
  <c r="AC20" i="9"/>
  <c r="AB20" i="9"/>
  <c r="Z20" i="9"/>
  <c r="X20" i="9"/>
  <c r="T20" i="9"/>
  <c r="R20" i="9"/>
  <c r="P20" i="9"/>
  <c r="DJ20" i="9" s="1"/>
  <c r="DK20" i="9" s="1"/>
  <c r="M20" i="9"/>
  <c r="L20" i="9"/>
  <c r="J20" i="9"/>
  <c r="I20" i="9"/>
  <c r="F20" i="9"/>
  <c r="E20" i="9"/>
  <c r="DH19" i="9"/>
  <c r="DF19" i="9"/>
  <c r="DD19" i="9"/>
  <c r="CZ19" i="9"/>
  <c r="CX19" i="9"/>
  <c r="CV19" i="9"/>
  <c r="CW19" i="9" s="1"/>
  <c r="CR19" i="9"/>
  <c r="CP19" i="9"/>
  <c r="CN19" i="9"/>
  <c r="CJ19" i="9"/>
  <c r="CH19" i="9"/>
  <c r="CF19" i="9"/>
  <c r="CB19" i="9"/>
  <c r="BZ19" i="9"/>
  <c r="BX19" i="9"/>
  <c r="BT19" i="9"/>
  <c r="BR19" i="9"/>
  <c r="BP19" i="9"/>
  <c r="BL19" i="9"/>
  <c r="BJ19" i="9"/>
  <c r="BH19" i="9"/>
  <c r="BD19" i="9"/>
  <c r="BB19" i="9"/>
  <c r="AZ19" i="9"/>
  <c r="AV19" i="9"/>
  <c r="AT19" i="9"/>
  <c r="AR19" i="9"/>
  <c r="AN19" i="9"/>
  <c r="AL19" i="9"/>
  <c r="AJ19" i="9"/>
  <c r="AF19" i="9"/>
  <c r="AD19" i="9"/>
  <c r="AB19" i="9"/>
  <c r="AC19" i="9" s="1"/>
  <c r="X19" i="9"/>
  <c r="V19" i="9"/>
  <c r="T19" i="9"/>
  <c r="P19" i="9"/>
  <c r="N19" i="9"/>
  <c r="M19" i="9"/>
  <c r="L19" i="9"/>
  <c r="J19" i="9"/>
  <c r="I19" i="9"/>
  <c r="E19" i="9"/>
  <c r="F19" i="9" s="1"/>
  <c r="BU19" i="9" s="1"/>
  <c r="DH18" i="9"/>
  <c r="DE18" i="9"/>
  <c r="DD18" i="9"/>
  <c r="DB18" i="9"/>
  <c r="CZ18" i="9"/>
  <c r="DA18" i="9" s="1"/>
  <c r="CW18" i="9"/>
  <c r="CV18" i="9"/>
  <c r="CT18" i="9"/>
  <c r="CR18" i="9"/>
  <c r="CS18" i="9" s="1"/>
  <c r="CN18" i="9"/>
  <c r="CL18" i="9"/>
  <c r="CJ18" i="9"/>
  <c r="CF18" i="9"/>
  <c r="CD18" i="9"/>
  <c r="CB18" i="9"/>
  <c r="BY18" i="9"/>
  <c r="BX18" i="9"/>
  <c r="BV18" i="9"/>
  <c r="BT18" i="9"/>
  <c r="BU18" i="9" s="1"/>
  <c r="BQ18" i="9"/>
  <c r="BP18" i="9"/>
  <c r="BN18" i="9"/>
  <c r="BL18" i="9"/>
  <c r="BM18" i="9" s="1"/>
  <c r="BH18" i="9"/>
  <c r="BF18" i="9"/>
  <c r="BD18" i="9"/>
  <c r="AZ18" i="9"/>
  <c r="AX18" i="9"/>
  <c r="AV18" i="9"/>
  <c r="AS18" i="9"/>
  <c r="AR18" i="9"/>
  <c r="AP18" i="9"/>
  <c r="AN18" i="9"/>
  <c r="AO18" i="9" s="1"/>
  <c r="AK18" i="9"/>
  <c r="AJ18" i="9"/>
  <c r="AH18" i="9"/>
  <c r="AF18" i="9"/>
  <c r="AG18" i="9" s="1"/>
  <c r="AB18" i="9"/>
  <c r="Z18" i="9"/>
  <c r="X18" i="9"/>
  <c r="T18" i="9"/>
  <c r="R18" i="9"/>
  <c r="P18" i="9"/>
  <c r="M18" i="9"/>
  <c r="L18" i="9"/>
  <c r="J18" i="9"/>
  <c r="I18" i="9"/>
  <c r="F18" i="9"/>
  <c r="CG18" i="9" s="1"/>
  <c r="E18" i="9"/>
  <c r="DH17" i="9"/>
  <c r="DF17" i="9"/>
  <c r="DD17" i="9"/>
  <c r="DE17" i="9" s="1"/>
  <c r="CZ17" i="9"/>
  <c r="CX17" i="9"/>
  <c r="CV17" i="9"/>
  <c r="CR17" i="9"/>
  <c r="CP17" i="9"/>
  <c r="CN17" i="9"/>
  <c r="CJ17" i="9"/>
  <c r="CH17" i="9"/>
  <c r="CF17" i="9"/>
  <c r="CB17" i="9"/>
  <c r="BZ17" i="9"/>
  <c r="BX17" i="9"/>
  <c r="BT17" i="9"/>
  <c r="BR17" i="9"/>
  <c r="BP17" i="9"/>
  <c r="BQ17" i="9" s="1"/>
  <c r="BL17" i="9"/>
  <c r="BJ17" i="9"/>
  <c r="BH17" i="9"/>
  <c r="BD17" i="9"/>
  <c r="BB17" i="9"/>
  <c r="AZ17" i="9"/>
  <c r="AV17" i="9"/>
  <c r="AT17" i="9"/>
  <c r="AR17" i="9"/>
  <c r="AN17" i="9"/>
  <c r="AL17" i="9"/>
  <c r="AJ17" i="9"/>
  <c r="AK17" i="9" s="1"/>
  <c r="AF17" i="9"/>
  <c r="AD17" i="9"/>
  <c r="AB17" i="9"/>
  <c r="X17" i="9"/>
  <c r="V17" i="9"/>
  <c r="T17" i="9"/>
  <c r="P17" i="9"/>
  <c r="DJ17" i="9" s="1"/>
  <c r="DK17" i="9" s="1"/>
  <c r="N17" i="9"/>
  <c r="M17" i="9"/>
  <c r="L17" i="9"/>
  <c r="J17" i="9"/>
  <c r="I17" i="9"/>
  <c r="E17" i="9"/>
  <c r="F17" i="9" s="1"/>
  <c r="BU17" i="9" s="1"/>
  <c r="DH16" i="9"/>
  <c r="DI16" i="9" s="1"/>
  <c r="DE16" i="9"/>
  <c r="DD16" i="9"/>
  <c r="DB16" i="9"/>
  <c r="CZ16" i="9"/>
  <c r="DA16" i="9" s="1"/>
  <c r="CV16" i="9"/>
  <c r="CT16" i="9"/>
  <c r="CR16" i="9"/>
  <c r="CN16" i="9"/>
  <c r="CL16" i="9"/>
  <c r="CJ16" i="9"/>
  <c r="CG16" i="9"/>
  <c r="CF16" i="9"/>
  <c r="CD16" i="9"/>
  <c r="CB16" i="9"/>
  <c r="CC16" i="9" s="1"/>
  <c r="BY16" i="9"/>
  <c r="BX16" i="9"/>
  <c r="BV16" i="9"/>
  <c r="BT16" i="9"/>
  <c r="BU16" i="9" s="1"/>
  <c r="BP16" i="9"/>
  <c r="BN16" i="9"/>
  <c r="BL16" i="9"/>
  <c r="BH16" i="9"/>
  <c r="BF16" i="9"/>
  <c r="BD16" i="9"/>
  <c r="BA16" i="9"/>
  <c r="AZ16" i="9"/>
  <c r="AX16" i="9"/>
  <c r="AV16" i="9"/>
  <c r="AW16" i="9" s="1"/>
  <c r="AS16" i="9"/>
  <c r="AR16" i="9"/>
  <c r="AP16" i="9"/>
  <c r="AN16" i="9"/>
  <c r="AO16" i="9" s="1"/>
  <c r="AJ16" i="9"/>
  <c r="AH16" i="9"/>
  <c r="AF16" i="9"/>
  <c r="AB16" i="9"/>
  <c r="Z16" i="9"/>
  <c r="X16" i="9"/>
  <c r="U16" i="9"/>
  <c r="T16" i="9"/>
  <c r="R16" i="9"/>
  <c r="P16" i="9"/>
  <c r="M16" i="9"/>
  <c r="L16" i="9"/>
  <c r="J16" i="9"/>
  <c r="I16" i="9"/>
  <c r="F16" i="9"/>
  <c r="CO16" i="9" s="1"/>
  <c r="E16" i="9"/>
  <c r="DI15" i="9"/>
  <c r="DH15" i="9"/>
  <c r="DF15" i="9"/>
  <c r="DD15" i="9"/>
  <c r="CZ15" i="9"/>
  <c r="CX15" i="9"/>
  <c r="CV15" i="9"/>
  <c r="CR15" i="9"/>
  <c r="CP15" i="9"/>
  <c r="CN15" i="9"/>
  <c r="CK15" i="9"/>
  <c r="CJ15" i="9"/>
  <c r="CH15" i="9"/>
  <c r="CF15" i="9"/>
  <c r="CC15" i="9"/>
  <c r="CB15" i="9"/>
  <c r="BZ15" i="9"/>
  <c r="BX15" i="9"/>
  <c r="BT15" i="9"/>
  <c r="BR15" i="9"/>
  <c r="BP15" i="9"/>
  <c r="BL15" i="9"/>
  <c r="BJ15" i="9"/>
  <c r="BH15" i="9"/>
  <c r="BE15" i="9"/>
  <c r="BD15" i="9"/>
  <c r="BB15" i="9"/>
  <c r="AZ15" i="9"/>
  <c r="BA15" i="9" s="1"/>
  <c r="AW15" i="9"/>
  <c r="AV15" i="9"/>
  <c r="AT15" i="9"/>
  <c r="AR15" i="9"/>
  <c r="AS15" i="9" s="1"/>
  <c r="AN15" i="9"/>
  <c r="AL15" i="9"/>
  <c r="AJ15" i="9"/>
  <c r="AF15" i="9"/>
  <c r="AD15" i="9"/>
  <c r="AB15" i="9"/>
  <c r="Y15" i="9"/>
  <c r="X15" i="9"/>
  <c r="V15" i="9"/>
  <c r="T15" i="9"/>
  <c r="Q15" i="9"/>
  <c r="P15" i="9"/>
  <c r="N15" i="9"/>
  <c r="M15" i="9"/>
  <c r="L15" i="9"/>
  <c r="J15" i="9"/>
  <c r="I15" i="9"/>
  <c r="E15" i="9"/>
  <c r="F15" i="9" s="1"/>
  <c r="DH14" i="9"/>
  <c r="DD14" i="9"/>
  <c r="DB14" i="9"/>
  <c r="CZ14" i="9"/>
  <c r="CV14" i="9"/>
  <c r="CT14" i="9"/>
  <c r="CR14" i="9"/>
  <c r="CN14" i="9"/>
  <c r="CL14" i="9"/>
  <c r="CJ14" i="9"/>
  <c r="CF14" i="9"/>
  <c r="CD14" i="9"/>
  <c r="CB14" i="9"/>
  <c r="BX14" i="9"/>
  <c r="BV14" i="9"/>
  <c r="BT14" i="9"/>
  <c r="BP14" i="9"/>
  <c r="BN14" i="9"/>
  <c r="BL14" i="9"/>
  <c r="BI14" i="9"/>
  <c r="BH14" i="9"/>
  <c r="BF14" i="9"/>
  <c r="BD14" i="9"/>
  <c r="AZ14" i="9"/>
  <c r="AX14" i="9"/>
  <c r="AV14" i="9"/>
  <c r="AR14" i="9"/>
  <c r="AP14" i="9"/>
  <c r="AN14" i="9"/>
  <c r="AJ14" i="9"/>
  <c r="AH14" i="9"/>
  <c r="AF14" i="9"/>
  <c r="AB14" i="9"/>
  <c r="Z14" i="9"/>
  <c r="X14" i="9"/>
  <c r="T14" i="9"/>
  <c r="R14" i="9"/>
  <c r="P14" i="9"/>
  <c r="M14" i="9"/>
  <c r="L14" i="9"/>
  <c r="J14" i="9"/>
  <c r="I14" i="9"/>
  <c r="F14" i="9"/>
  <c r="BA14" i="9" s="1"/>
  <c r="E14" i="9"/>
  <c r="DH13" i="9"/>
  <c r="DF13" i="9"/>
  <c r="DD13" i="9"/>
  <c r="CZ13" i="9"/>
  <c r="CX13" i="9"/>
  <c r="CV13" i="9"/>
  <c r="CS13" i="9"/>
  <c r="CR13" i="9"/>
  <c r="CP13" i="9"/>
  <c r="CN13" i="9"/>
  <c r="CJ13" i="9"/>
  <c r="CH13" i="9"/>
  <c r="CF13" i="9"/>
  <c r="CB13" i="9"/>
  <c r="BZ13" i="9"/>
  <c r="BX13" i="9"/>
  <c r="BT13" i="9"/>
  <c r="BR13" i="9"/>
  <c r="BP13" i="9"/>
  <c r="BM13" i="9"/>
  <c r="BL13" i="9"/>
  <c r="BJ13" i="9"/>
  <c r="BH13" i="9"/>
  <c r="BD13" i="9"/>
  <c r="BB13" i="9"/>
  <c r="AZ13" i="9"/>
  <c r="AV13" i="9"/>
  <c r="AT13" i="9"/>
  <c r="AR13" i="9"/>
  <c r="AN13" i="9"/>
  <c r="AL13" i="9"/>
  <c r="AJ13" i="9"/>
  <c r="AF13" i="9"/>
  <c r="AD13" i="9"/>
  <c r="AB13" i="9"/>
  <c r="Y13" i="9"/>
  <c r="X13" i="9"/>
  <c r="V13" i="9"/>
  <c r="T13" i="9"/>
  <c r="P13" i="9"/>
  <c r="N13" i="9"/>
  <c r="M13" i="9"/>
  <c r="L13" i="9"/>
  <c r="J13" i="9"/>
  <c r="I13" i="9"/>
  <c r="E13" i="9"/>
  <c r="F13" i="9" s="1"/>
  <c r="CK13" i="9" s="1"/>
  <c r="DH12" i="9"/>
  <c r="DD12" i="9"/>
  <c r="DB12" i="9"/>
  <c r="CZ12" i="9"/>
  <c r="CW12" i="9"/>
  <c r="CV12" i="9"/>
  <c r="CT12" i="9"/>
  <c r="CR12" i="9"/>
  <c r="CN12" i="9"/>
  <c r="CL12" i="9"/>
  <c r="CJ12" i="9"/>
  <c r="CF12" i="9"/>
  <c r="CD12" i="9"/>
  <c r="CB12" i="9"/>
  <c r="BX12" i="9"/>
  <c r="BV12" i="9"/>
  <c r="BT12" i="9"/>
  <c r="BQ12" i="9"/>
  <c r="BP12" i="9"/>
  <c r="BN12" i="9"/>
  <c r="BL12" i="9"/>
  <c r="BH12" i="9"/>
  <c r="BF12" i="9"/>
  <c r="BD12" i="9"/>
  <c r="AZ12" i="9"/>
  <c r="AX12" i="9"/>
  <c r="AV12" i="9"/>
  <c r="AR12" i="9"/>
  <c r="AP12" i="9"/>
  <c r="AN12" i="9"/>
  <c r="AJ12" i="9"/>
  <c r="AH12" i="9"/>
  <c r="AF12" i="9"/>
  <c r="AC12" i="9"/>
  <c r="AB12" i="9"/>
  <c r="Z12" i="9"/>
  <c r="X12" i="9"/>
  <c r="T12" i="9"/>
  <c r="R12" i="9"/>
  <c r="P12" i="9"/>
  <c r="DJ12" i="9" s="1"/>
  <c r="DK12" i="9" s="1"/>
  <c r="M12" i="9"/>
  <c r="L12" i="9"/>
  <c r="J12" i="9"/>
  <c r="I12" i="9"/>
  <c r="F12" i="9"/>
  <c r="E12" i="9"/>
  <c r="DH11" i="9"/>
  <c r="DF11" i="9"/>
  <c r="DD11" i="9"/>
  <c r="CZ11" i="9"/>
  <c r="CX11" i="9"/>
  <c r="CV11" i="9"/>
  <c r="CR11" i="9"/>
  <c r="CP11" i="9"/>
  <c r="CN11" i="9"/>
  <c r="CJ11" i="9"/>
  <c r="CH11" i="9"/>
  <c r="CF11" i="9"/>
  <c r="CB11" i="9"/>
  <c r="BZ11" i="9"/>
  <c r="BX11" i="9"/>
  <c r="BT11" i="9"/>
  <c r="BR11" i="9"/>
  <c r="BQ11" i="9"/>
  <c r="BP11" i="9"/>
  <c r="BN11" i="9"/>
  <c r="BL11" i="9"/>
  <c r="BM11" i="9" s="1"/>
  <c r="BH11" i="9"/>
  <c r="BF11" i="9"/>
  <c r="BD11" i="9"/>
  <c r="BE11" i="9" s="1"/>
  <c r="AZ11" i="9"/>
  <c r="AX11" i="9"/>
  <c r="AV11" i="9"/>
  <c r="AT11" i="9" s="1"/>
  <c r="AS11" i="9"/>
  <c r="AR11" i="9"/>
  <c r="AP11" i="9"/>
  <c r="AN11" i="9"/>
  <c r="AO11" i="9" s="1"/>
  <c r="AK11" i="9"/>
  <c r="AJ11" i="9"/>
  <c r="AH11" i="9"/>
  <c r="AF11" i="9"/>
  <c r="AG11" i="9" s="1"/>
  <c r="AB11" i="9"/>
  <c r="Z11" i="9"/>
  <c r="X11" i="9"/>
  <c r="Y11" i="9" s="1"/>
  <c r="T11" i="9"/>
  <c r="R11" i="9"/>
  <c r="P11" i="9"/>
  <c r="DJ11" i="9" s="1"/>
  <c r="DK11" i="9" s="1"/>
  <c r="M11" i="9"/>
  <c r="L11" i="9"/>
  <c r="J11" i="9"/>
  <c r="I11" i="9"/>
  <c r="F11" i="9"/>
  <c r="DI11" i="9" s="1"/>
  <c r="E11" i="9"/>
  <c r="DH10" i="9"/>
  <c r="DF10" i="9"/>
  <c r="DD10" i="9"/>
  <c r="DE10" i="9" s="1"/>
  <c r="CZ10" i="9"/>
  <c r="CX10" i="9"/>
  <c r="CV10" i="9"/>
  <c r="CW10" i="9" s="1"/>
  <c r="CR10" i="9"/>
  <c r="CP10" i="9"/>
  <c r="CN10" i="9"/>
  <c r="CO10" i="9" s="1"/>
  <c r="CJ10" i="9"/>
  <c r="CH10" i="9"/>
  <c r="CF10" i="9"/>
  <c r="CD10" i="9" s="1"/>
  <c r="CB10" i="9"/>
  <c r="BZ10" i="9"/>
  <c r="BX10" i="9"/>
  <c r="BY10" i="9" s="1"/>
  <c r="BR10" i="9"/>
  <c r="BP10" i="9"/>
  <c r="BN10" i="9"/>
  <c r="BL10" i="9"/>
  <c r="BM10" i="9" s="1"/>
  <c r="BH10" i="9"/>
  <c r="BF10" i="9"/>
  <c r="BD10" i="9"/>
  <c r="BE10" i="9" s="1"/>
  <c r="AZ10" i="9"/>
  <c r="AX10" i="9"/>
  <c r="AV10" i="9"/>
  <c r="AW10" i="9" s="1"/>
  <c r="AR10" i="9"/>
  <c r="AP10" i="9"/>
  <c r="AN10" i="9"/>
  <c r="AL10" i="9" s="1"/>
  <c r="AJ10" i="9"/>
  <c r="AH10" i="9"/>
  <c r="AF10" i="9"/>
  <c r="AG10" i="9" s="1"/>
  <c r="AB10" i="9"/>
  <c r="Z10" i="9"/>
  <c r="X10" i="9"/>
  <c r="Y10" i="9" s="1"/>
  <c r="T10" i="9"/>
  <c r="R10" i="9"/>
  <c r="P10" i="9"/>
  <c r="DJ10" i="9" s="1"/>
  <c r="DK10" i="9" s="1"/>
  <c r="M10" i="9"/>
  <c r="L10" i="9"/>
  <c r="J10" i="9"/>
  <c r="I10" i="9"/>
  <c r="F10" i="9"/>
  <c r="DI10" i="9" s="1"/>
  <c r="E10" i="9"/>
  <c r="DH9" i="9"/>
  <c r="DF9" i="9"/>
  <c r="DD9" i="9"/>
  <c r="DB9" i="9" s="1"/>
  <c r="CZ9" i="9"/>
  <c r="CX9" i="9"/>
  <c r="CV9" i="9"/>
  <c r="CW9" i="9" s="1"/>
  <c r="CR9" i="9"/>
  <c r="CP9" i="9"/>
  <c r="CN9" i="9"/>
  <c r="CJ9" i="9"/>
  <c r="CH9" i="9"/>
  <c r="CF9" i="9"/>
  <c r="CG9" i="9" s="1"/>
  <c r="CB9" i="9"/>
  <c r="BZ9" i="9"/>
  <c r="BX9" i="9"/>
  <c r="BV9" i="9" s="1"/>
  <c r="BT9" i="9"/>
  <c r="BR9" i="9"/>
  <c r="BP9" i="9"/>
  <c r="BQ9" i="9" s="1"/>
  <c r="BL9" i="9"/>
  <c r="BJ9" i="9"/>
  <c r="BH9" i="9"/>
  <c r="BD9" i="9"/>
  <c r="BB9" i="9"/>
  <c r="AZ9" i="9"/>
  <c r="BA9" i="9" s="1"/>
  <c r="AV9" i="9"/>
  <c r="AT9" i="9"/>
  <c r="AR9" i="9"/>
  <c r="AP9" i="9" s="1"/>
  <c r="AN9" i="9"/>
  <c r="AL9" i="9"/>
  <c r="AJ9" i="9"/>
  <c r="AK9" i="9" s="1"/>
  <c r="AF9" i="9"/>
  <c r="AD9" i="9"/>
  <c r="AB9" i="9"/>
  <c r="AC9" i="9" s="1"/>
  <c r="X9" i="9"/>
  <c r="V9" i="9"/>
  <c r="T9" i="9"/>
  <c r="U9" i="9" s="1"/>
  <c r="P9" i="9"/>
  <c r="DJ9" i="9" s="1"/>
  <c r="N9" i="9"/>
  <c r="M9" i="9"/>
  <c r="L9" i="9"/>
  <c r="J9" i="9"/>
  <c r="I9" i="9"/>
  <c r="E9" i="9"/>
  <c r="F9" i="9" s="1"/>
  <c r="DH8" i="9"/>
  <c r="DF8" i="9" s="1"/>
  <c r="DE8" i="9"/>
  <c r="DD8" i="9"/>
  <c r="DB8" i="9"/>
  <c r="CZ8" i="9"/>
  <c r="DA8" i="9" s="1"/>
  <c r="CW8" i="9"/>
  <c r="CV8" i="9"/>
  <c r="CT8" i="9"/>
  <c r="CR8" i="9"/>
  <c r="CS8" i="9" s="1"/>
  <c r="CN8" i="9"/>
  <c r="CL8" i="9"/>
  <c r="CJ8" i="9"/>
  <c r="CK8" i="9" s="1"/>
  <c r="CF8" i="9"/>
  <c r="CD8" i="9"/>
  <c r="CB8" i="9"/>
  <c r="BZ8" i="9" s="1"/>
  <c r="BY8" i="9"/>
  <c r="BX8" i="9"/>
  <c r="BV8" i="9"/>
  <c r="BT8" i="9"/>
  <c r="BU8" i="9" s="1"/>
  <c r="BQ8" i="9"/>
  <c r="BP8" i="9"/>
  <c r="BN8" i="9"/>
  <c r="BL8" i="9"/>
  <c r="BM8" i="9" s="1"/>
  <c r="BH8" i="9"/>
  <c r="BF8" i="9"/>
  <c r="BD8" i="9"/>
  <c r="BE8" i="9" s="1"/>
  <c r="AZ8" i="9"/>
  <c r="AX8" i="9"/>
  <c r="AV8" i="9"/>
  <c r="AT8" i="9" s="1"/>
  <c r="AS8" i="9"/>
  <c r="AR8" i="9"/>
  <c r="AP8" i="9"/>
  <c r="AN8" i="9"/>
  <c r="AO8" i="9" s="1"/>
  <c r="AK8" i="9"/>
  <c r="AJ8" i="9"/>
  <c r="AH8" i="9"/>
  <c r="AF8" i="9"/>
  <c r="AG8" i="9" s="1"/>
  <c r="AB8" i="9"/>
  <c r="Z8" i="9"/>
  <c r="X8" i="9"/>
  <c r="Y8" i="9" s="1"/>
  <c r="T8" i="9"/>
  <c r="R8" i="9"/>
  <c r="P8" i="9"/>
  <c r="N8" i="9" s="1"/>
  <c r="M8" i="9"/>
  <c r="L8" i="9"/>
  <c r="J8" i="9"/>
  <c r="I8" i="9"/>
  <c r="F8" i="9"/>
  <c r="CG8" i="9" s="1"/>
  <c r="E8" i="9"/>
  <c r="DH7" i="9"/>
  <c r="DF7" i="9"/>
  <c r="DD7" i="9"/>
  <c r="CZ7" i="9"/>
  <c r="CX7" i="9"/>
  <c r="CV7" i="9"/>
  <c r="CW7" i="9" s="1"/>
  <c r="CR7" i="9"/>
  <c r="CP7" i="9"/>
  <c r="CN7" i="9"/>
  <c r="CJ7" i="9"/>
  <c r="CH7" i="9"/>
  <c r="CF7" i="9"/>
  <c r="CD7" i="9" s="1"/>
  <c r="CB7" i="9"/>
  <c r="BZ7" i="9"/>
  <c r="BX7" i="9"/>
  <c r="BT7" i="9"/>
  <c r="BR7" i="9"/>
  <c r="BP7" i="9"/>
  <c r="BQ7" i="9" s="1"/>
  <c r="BL7" i="9"/>
  <c r="BJ7" i="9"/>
  <c r="BH7" i="9"/>
  <c r="BD7" i="9"/>
  <c r="BB7" i="9"/>
  <c r="AZ7" i="9"/>
  <c r="AX7" i="9" s="1"/>
  <c r="AV7" i="9"/>
  <c r="AT7" i="9"/>
  <c r="AR7" i="9"/>
  <c r="AN7" i="9"/>
  <c r="AL7" i="9"/>
  <c r="AJ7" i="9"/>
  <c r="AK7" i="9" s="1"/>
  <c r="AF7" i="9"/>
  <c r="AD7" i="9"/>
  <c r="AB7" i="9"/>
  <c r="X7" i="9"/>
  <c r="V7" i="9"/>
  <c r="T7" i="9"/>
  <c r="R7" i="9" s="1"/>
  <c r="P7" i="9"/>
  <c r="DJ7" i="9" s="1"/>
  <c r="DK7" i="9" s="1"/>
  <c r="N7" i="9"/>
  <c r="M7" i="9"/>
  <c r="L7" i="9"/>
  <c r="J7" i="9"/>
  <c r="I7" i="9"/>
  <c r="E7" i="9"/>
  <c r="F7" i="9" s="1"/>
  <c r="DH6" i="9"/>
  <c r="DI6" i="9" s="1"/>
  <c r="DE6" i="9"/>
  <c r="DD6" i="9"/>
  <c r="DB6" i="9"/>
  <c r="CZ6" i="9"/>
  <c r="DA6" i="9" s="1"/>
  <c r="CV6" i="9"/>
  <c r="CT6" i="9"/>
  <c r="CR6" i="9"/>
  <c r="CS6" i="9" s="1"/>
  <c r="CN6" i="9"/>
  <c r="CL6" i="9"/>
  <c r="CJ6" i="9"/>
  <c r="CH6" i="9" s="1"/>
  <c r="CG6" i="9"/>
  <c r="CF6" i="9"/>
  <c r="CD6" i="9"/>
  <c r="CB6" i="9"/>
  <c r="CC6" i="9" s="1"/>
  <c r="BY6" i="9"/>
  <c r="BX6" i="9"/>
  <c r="BV6" i="9"/>
  <c r="BT6" i="9"/>
  <c r="BU6" i="9" s="1"/>
  <c r="BP6" i="9"/>
  <c r="BN6" i="9"/>
  <c r="BL6" i="9"/>
  <c r="BM6" i="9" s="1"/>
  <c r="BH6" i="9"/>
  <c r="BF6" i="9"/>
  <c r="BD6" i="9"/>
  <c r="BB6" i="9" s="1"/>
  <c r="BA6" i="9"/>
  <c r="AZ6" i="9"/>
  <c r="AX6" i="9"/>
  <c r="AV6" i="9"/>
  <c r="AW6" i="9" s="1"/>
  <c r="AS6" i="9"/>
  <c r="AR6" i="9"/>
  <c r="AP6" i="9"/>
  <c r="AN6" i="9"/>
  <c r="AO6" i="9" s="1"/>
  <c r="AJ6" i="9"/>
  <c r="AH6" i="9"/>
  <c r="AF6" i="9"/>
  <c r="AG6" i="9" s="1"/>
  <c r="AB6" i="9"/>
  <c r="Z6" i="9"/>
  <c r="X6" i="9"/>
  <c r="V6" i="9" s="1"/>
  <c r="U6" i="9"/>
  <c r="T6" i="9"/>
  <c r="R6" i="9"/>
  <c r="P6" i="9"/>
  <c r="DJ6" i="9" s="1"/>
  <c r="DK6" i="9" s="1"/>
  <c r="M6" i="9"/>
  <c r="M44" i="9" s="1"/>
  <c r="L6" i="9"/>
  <c r="J6" i="9"/>
  <c r="I6" i="9"/>
  <c r="F6" i="9"/>
  <c r="CW6" i="9" s="1"/>
  <c r="E6" i="9"/>
  <c r="D73" i="4"/>
  <c r="D74" i="4"/>
  <c r="D75" i="4"/>
  <c r="D76" i="4"/>
  <c r="D77" i="4"/>
  <c r="D72" i="4"/>
  <c r="K13" i="5"/>
  <c r="K12" i="5"/>
  <c r="J11" i="5"/>
  <c r="K11" i="5" s="1"/>
  <c r="I11" i="5"/>
  <c r="H11" i="5"/>
  <c r="I10" i="5"/>
  <c r="H10" i="5"/>
  <c r="J10" i="5" s="1"/>
  <c r="K10" i="5" s="1"/>
  <c r="I9" i="5"/>
  <c r="H9" i="5"/>
  <c r="J9" i="5" s="1"/>
  <c r="K9" i="5" s="1"/>
  <c r="I8" i="5"/>
  <c r="H8" i="5"/>
  <c r="J8" i="5" s="1"/>
  <c r="K8" i="5" s="1"/>
  <c r="I7" i="5"/>
  <c r="H7" i="5"/>
  <c r="J7" i="5" s="1"/>
  <c r="K7" i="5" s="1"/>
  <c r="I6" i="5"/>
  <c r="H6" i="5"/>
  <c r="J6" i="5" s="1"/>
  <c r="H49" i="2"/>
  <c r="H48" i="2"/>
  <c r="H47" i="2"/>
  <c r="H46" i="2"/>
  <c r="H45" i="2"/>
  <c r="F50" i="2" s="1"/>
  <c r="H39" i="2"/>
  <c r="H38" i="2"/>
  <c r="H37" i="2"/>
  <c r="H36" i="2"/>
  <c r="H35" i="2"/>
  <c r="H34" i="2"/>
  <c r="H33" i="2"/>
  <c r="H31" i="2"/>
  <c r="H30" i="2"/>
  <c r="H29" i="2"/>
  <c r="H28" i="2"/>
  <c r="H27" i="2"/>
  <c r="H26" i="2"/>
  <c r="K20" i="2"/>
  <c r="J20" i="2"/>
  <c r="I20" i="2"/>
  <c r="H20" i="2"/>
  <c r="J17" i="2"/>
  <c r="I17" i="2"/>
  <c r="H17" i="2"/>
  <c r="J14" i="2"/>
  <c r="I14" i="2"/>
  <c r="H14" i="2"/>
  <c r="T139" i="10" l="1"/>
  <c r="H8" i="10"/>
  <c r="H97" i="10" s="1"/>
  <c r="H114" i="10" s="1"/>
  <c r="H144" i="10" s="1"/>
  <c r="P8" i="10"/>
  <c r="P97" i="10" s="1"/>
  <c r="P114" i="10" s="1"/>
  <c r="P144" i="10" s="1"/>
  <c r="X8" i="10"/>
  <c r="X97" i="10" s="1"/>
  <c r="X114" i="10" s="1"/>
  <c r="X144" i="10" s="1"/>
  <c r="AF8" i="10"/>
  <c r="AF97" i="10" s="1"/>
  <c r="AF114" i="10" s="1"/>
  <c r="AF144" i="10" s="1"/>
  <c r="J8" i="10"/>
  <c r="J97" i="10" s="1"/>
  <c r="J114" i="10" s="1"/>
  <c r="J144" i="10" s="1"/>
  <c r="I8" i="10"/>
  <c r="I97" i="10" s="1"/>
  <c r="I114" i="10" s="1"/>
  <c r="I144" i="10" s="1"/>
  <c r="Q8" i="10"/>
  <c r="Q97" i="10" s="1"/>
  <c r="Q114" i="10" s="1"/>
  <c r="Q144" i="10" s="1"/>
  <c r="Y8" i="10"/>
  <c r="Y97" i="10" s="1"/>
  <c r="Y114" i="10" s="1"/>
  <c r="Y144" i="10" s="1"/>
  <c r="AG8" i="10"/>
  <c r="AG97" i="10" s="1"/>
  <c r="AG114" i="10" s="1"/>
  <c r="AG144" i="10" s="1"/>
  <c r="R8" i="10"/>
  <c r="R97" i="10" s="1"/>
  <c r="R114" i="10" s="1"/>
  <c r="R144" i="10" s="1"/>
  <c r="T8" i="10"/>
  <c r="T97" i="10" s="1"/>
  <c r="T114" i="10" s="1"/>
  <c r="T144" i="10" s="1"/>
  <c r="AD114" i="10"/>
  <c r="AD144" i="10" s="1"/>
  <c r="U114" i="10"/>
  <c r="U144" i="10" s="1"/>
  <c r="D8" i="10"/>
  <c r="AC8" i="10"/>
  <c r="AC97" i="10" s="1"/>
  <c r="D19" i="10"/>
  <c r="F97" i="10"/>
  <c r="F110" i="10" s="1"/>
  <c r="G97" i="10"/>
  <c r="Z136" i="10"/>
  <c r="Z139" i="10"/>
  <c r="R139" i="10"/>
  <c r="J139" i="10"/>
  <c r="V139" i="10"/>
  <c r="U139" i="10"/>
  <c r="N139" i="10"/>
  <c r="AD139" i="10"/>
  <c r="AC139" i="10"/>
  <c r="M139" i="10"/>
  <c r="K139" i="10"/>
  <c r="D104" i="10"/>
  <c r="L139" i="10"/>
  <c r="S139" i="10"/>
  <c r="L8" i="10"/>
  <c r="L97" i="10" s="1"/>
  <c r="AA139" i="10"/>
  <c r="B96" i="10"/>
  <c r="AA8" i="10"/>
  <c r="AA97" i="10" s="1"/>
  <c r="S8" i="10"/>
  <c r="S97" i="10" s="1"/>
  <c r="K8" i="10"/>
  <c r="K97" i="10" s="1"/>
  <c r="AB8" i="10"/>
  <c r="AB97" i="10" s="1"/>
  <c r="AD110" i="10"/>
  <c r="M8" i="10"/>
  <c r="M97" i="10" s="1"/>
  <c r="B9" i="10"/>
  <c r="J105" i="10"/>
  <c r="B10" i="10"/>
  <c r="V114" i="10"/>
  <c r="V144" i="10" s="1"/>
  <c r="AF136" i="10"/>
  <c r="X136" i="10"/>
  <c r="P136" i="10"/>
  <c r="H136" i="10"/>
  <c r="AE136" i="10"/>
  <c r="W136" i="10"/>
  <c r="O136" i="10"/>
  <c r="E136" i="10"/>
  <c r="T136" i="10"/>
  <c r="AA136" i="10"/>
  <c r="K136" i="10"/>
  <c r="AD136" i="10"/>
  <c r="V136" i="10"/>
  <c r="N136" i="10"/>
  <c r="D136" i="10"/>
  <c r="D142" i="10" s="1"/>
  <c r="AB136" i="10"/>
  <c r="L136" i="10"/>
  <c r="AC136" i="10"/>
  <c r="U136" i="10"/>
  <c r="M136" i="10"/>
  <c r="S136" i="10"/>
  <c r="AB139" i="10"/>
  <c r="N8" i="10"/>
  <c r="N97" i="10" s="1"/>
  <c r="E8" i="10"/>
  <c r="E97" i="10" s="1"/>
  <c r="O8" i="10"/>
  <c r="O97" i="10" s="1"/>
  <c r="W8" i="10"/>
  <c r="W97" i="10" s="1"/>
  <c r="AE8" i="10"/>
  <c r="AE97" i="10" s="1"/>
  <c r="I136" i="10"/>
  <c r="AG139" i="10"/>
  <c r="O139" i="10"/>
  <c r="W139" i="10"/>
  <c r="AE139" i="10"/>
  <c r="H139" i="10"/>
  <c r="P139" i="10"/>
  <c r="X139" i="10"/>
  <c r="AF139" i="10"/>
  <c r="I139" i="10"/>
  <c r="Q139" i="10"/>
  <c r="Y139" i="10"/>
  <c r="BI7" i="9"/>
  <c r="CO9" i="9"/>
  <c r="DI7" i="9"/>
  <c r="CC7" i="9"/>
  <c r="CC44" i="9" s="1"/>
  <c r="AW7" i="9"/>
  <c r="AW44" i="9" s="1"/>
  <c r="Q7" i="9"/>
  <c r="DA7" i="9"/>
  <c r="CK7" i="9"/>
  <c r="BE7" i="9"/>
  <c r="Y7" i="9"/>
  <c r="AO7" i="9"/>
  <c r="CS7" i="9"/>
  <c r="CS44" i="9" s="1"/>
  <c r="BM7" i="9"/>
  <c r="AG7" i="9"/>
  <c r="AG44" i="9" s="1"/>
  <c r="BU7" i="9"/>
  <c r="AS7" i="9"/>
  <c r="DE7" i="9"/>
  <c r="AC7" i="9"/>
  <c r="CO7" i="9"/>
  <c r="DK9" i="9"/>
  <c r="BI9" i="9"/>
  <c r="BY7" i="9"/>
  <c r="BY44" i="9" s="1"/>
  <c r="DA9" i="9"/>
  <c r="BU9" i="9"/>
  <c r="BU44" i="9" s="1"/>
  <c r="AO9" i="9"/>
  <c r="AG9" i="9"/>
  <c r="DI9" i="9"/>
  <c r="CC9" i="9"/>
  <c r="AW9" i="9"/>
  <c r="Q9" i="9"/>
  <c r="CS9" i="9"/>
  <c r="BM9" i="9"/>
  <c r="BM44" i="9" s="1"/>
  <c r="CK9" i="9"/>
  <c r="BE9" i="9"/>
  <c r="Y9" i="9"/>
  <c r="BI36" i="9"/>
  <c r="BF36" i="9"/>
  <c r="N6" i="9"/>
  <c r="Y6" i="9"/>
  <c r="AT6" i="9"/>
  <c r="BE6" i="9"/>
  <c r="BZ6" i="9"/>
  <c r="CK6" i="9"/>
  <c r="DF6" i="9"/>
  <c r="U7" i="9"/>
  <c r="U44" i="9" s="1"/>
  <c r="AP7" i="9"/>
  <c r="BA7" i="9"/>
  <c r="BA44" i="9" s="1"/>
  <c r="BV7" i="9"/>
  <c r="CG7" i="9"/>
  <c r="CG44" i="9" s="1"/>
  <c r="DB7" i="9"/>
  <c r="Q8" i="9"/>
  <c r="AL8" i="9"/>
  <c r="AW8" i="9"/>
  <c r="BR8" i="9"/>
  <c r="CC8" i="9"/>
  <c r="CX8" i="9"/>
  <c r="DI8" i="9"/>
  <c r="DI44" i="9" s="1"/>
  <c r="AH9" i="9"/>
  <c r="AS9" i="9"/>
  <c r="BN9" i="9"/>
  <c r="BY9" i="9"/>
  <c r="CT9" i="9"/>
  <c r="DE9" i="9"/>
  <c r="DE44" i="9" s="1"/>
  <c r="AD10" i="9"/>
  <c r="AO10" i="9"/>
  <c r="AO44" i="9" s="1"/>
  <c r="BJ10" i="9"/>
  <c r="BV10" i="9"/>
  <c r="CG10" i="9"/>
  <c r="DB10" i="9"/>
  <c r="DC46" i="9" s="1"/>
  <c r="Q11" i="9"/>
  <c r="AL11" i="9"/>
  <c r="AW11" i="9"/>
  <c r="BE12" i="9"/>
  <c r="BR12" i="9"/>
  <c r="BU12" i="9"/>
  <c r="BA13" i="9"/>
  <c r="BN13" i="9"/>
  <c r="BQ13" i="9"/>
  <c r="AW14" i="9"/>
  <c r="BJ14" i="9"/>
  <c r="BM14" i="9"/>
  <c r="BF15" i="9"/>
  <c r="BI15" i="9"/>
  <c r="BB16" i="9"/>
  <c r="BE16" i="9"/>
  <c r="Q17" i="9"/>
  <c r="CO17" i="9"/>
  <c r="CL17" i="9"/>
  <c r="AT18" i="9"/>
  <c r="AW18" i="9"/>
  <c r="BM19" i="9"/>
  <c r="CG19" i="9"/>
  <c r="CD19" i="9"/>
  <c r="DE20" i="9"/>
  <c r="BY20" i="9"/>
  <c r="AS20" i="9"/>
  <c r="CG20" i="9"/>
  <c r="BA20" i="9"/>
  <c r="U20" i="9"/>
  <c r="Y20" i="9"/>
  <c r="AL20" i="9"/>
  <c r="AO20" i="9"/>
  <c r="CS20" i="9"/>
  <c r="U21" i="9"/>
  <c r="AH21" i="9"/>
  <c r="AK21" i="9"/>
  <c r="AG23" i="9"/>
  <c r="AD23" i="9"/>
  <c r="Q27" i="9"/>
  <c r="N27" i="9"/>
  <c r="DA10" i="9"/>
  <c r="AX17" i="9"/>
  <c r="BA17" i="9"/>
  <c r="AP19" i="9"/>
  <c r="AS19" i="9"/>
  <c r="AK6" i="9"/>
  <c r="BQ6" i="9"/>
  <c r="AC8" i="9"/>
  <c r="BI8" i="9"/>
  <c r="CO8" i="9"/>
  <c r="DJ8" i="9"/>
  <c r="DK8" i="9" s="1"/>
  <c r="DK44" i="9" s="1"/>
  <c r="U10" i="9"/>
  <c r="BA10" i="9"/>
  <c r="CS10" i="9"/>
  <c r="AC11" i="9"/>
  <c r="BI11" i="9"/>
  <c r="DE12" i="9"/>
  <c r="BY12" i="9"/>
  <c r="AS12" i="9"/>
  <c r="CG12" i="9"/>
  <c r="BA12" i="9"/>
  <c r="U12" i="9"/>
  <c r="AK12" i="9"/>
  <c r="CO12" i="9"/>
  <c r="DI12" i="9"/>
  <c r="DF12" i="9"/>
  <c r="DJ13" i="9"/>
  <c r="DK13" i="9" s="1"/>
  <c r="AG13" i="9"/>
  <c r="DE13" i="9"/>
  <c r="DB13" i="9"/>
  <c r="AC14" i="9"/>
  <c r="CG14" i="9"/>
  <c r="DA14" i="9"/>
  <c r="CX14" i="9"/>
  <c r="CW15" i="9"/>
  <c r="CT15" i="9"/>
  <c r="CS16" i="9"/>
  <c r="CP16" i="9"/>
  <c r="CK17" i="9"/>
  <c r="BE17" i="9"/>
  <c r="Y17" i="9"/>
  <c r="CS17" i="9"/>
  <c r="BM17" i="9"/>
  <c r="AG17" i="9"/>
  <c r="R17" i="9"/>
  <c r="U17" i="9"/>
  <c r="BY17" i="9"/>
  <c r="CK18" i="9"/>
  <c r="CH18" i="9"/>
  <c r="BQ19" i="9"/>
  <c r="CC20" i="9"/>
  <c r="BZ20" i="9"/>
  <c r="DE21" i="9"/>
  <c r="CO21" i="9"/>
  <c r="BY21" i="9"/>
  <c r="AO21" i="9"/>
  <c r="AW21" i="9"/>
  <c r="Q21" i="9"/>
  <c r="BE21" i="9"/>
  <c r="Q23" i="9"/>
  <c r="N23" i="9"/>
  <c r="DJ23" i="9"/>
  <c r="DK23" i="9" s="1"/>
  <c r="AK24" i="9"/>
  <c r="AH24" i="9"/>
  <c r="CW24" i="9"/>
  <c r="CT24" i="9"/>
  <c r="CG11" i="9"/>
  <c r="CD11" i="9"/>
  <c r="AX24" i="9"/>
  <c r="BA24" i="9"/>
  <c r="Q6" i="9"/>
  <c r="AL6" i="9"/>
  <c r="BR6" i="9"/>
  <c r="CX6" i="9"/>
  <c r="AH7" i="9"/>
  <c r="BN7" i="9"/>
  <c r="BO46" i="9" s="1"/>
  <c r="CT7" i="9"/>
  <c r="AD8" i="9"/>
  <c r="BJ8" i="9"/>
  <c r="CP8" i="9"/>
  <c r="Z9" i="9"/>
  <c r="BF9" i="9"/>
  <c r="CL9" i="9"/>
  <c r="V10" i="9"/>
  <c r="BB10" i="9"/>
  <c r="CT10" i="9"/>
  <c r="AD11" i="9"/>
  <c r="BJ11" i="9"/>
  <c r="BU11" i="9"/>
  <c r="CK11" i="9"/>
  <c r="DA11" i="9"/>
  <c r="Y12" i="9"/>
  <c r="V12" i="9"/>
  <c r="AL12" i="9"/>
  <c r="AO12" i="9"/>
  <c r="CS12" i="9"/>
  <c r="U13" i="9"/>
  <c r="AH13" i="9"/>
  <c r="AI46" i="9" s="1"/>
  <c r="AK13" i="9"/>
  <c r="CO13" i="9"/>
  <c r="Q14" i="9"/>
  <c r="AD14" i="9"/>
  <c r="AG14" i="9"/>
  <c r="CK14" i="9"/>
  <c r="Z15" i="9"/>
  <c r="AC15" i="9"/>
  <c r="CG15" i="9"/>
  <c r="V16" i="9"/>
  <c r="Y16" i="9"/>
  <c r="AO17" i="9"/>
  <c r="BI17" i="9"/>
  <c r="BF17" i="9"/>
  <c r="DI17" i="9"/>
  <c r="N18" i="9"/>
  <c r="DJ18" i="9"/>
  <c r="DK18" i="9" s="1"/>
  <c r="Q18" i="9"/>
  <c r="AG19" i="9"/>
  <c r="BA19" i="9"/>
  <c r="AX19" i="9"/>
  <c r="DA19" i="9"/>
  <c r="BM20" i="9"/>
  <c r="BI21" i="9"/>
  <c r="DJ21" i="9"/>
  <c r="DK21" i="9" s="1"/>
  <c r="DJ24" i="9"/>
  <c r="DK24" i="9" s="1"/>
  <c r="BM27" i="9"/>
  <c r="BJ27" i="9"/>
  <c r="AC10" i="9"/>
  <c r="BI10" i="9"/>
  <c r="F44" i="9"/>
  <c r="AC6" i="9"/>
  <c r="BI6" i="9"/>
  <c r="CO6" i="9"/>
  <c r="U8" i="9"/>
  <c r="BA8" i="9"/>
  <c r="AS10" i="9"/>
  <c r="CK10" i="9"/>
  <c r="U11" i="9"/>
  <c r="BA11" i="9"/>
  <c r="BV11" i="9"/>
  <c r="BY11" i="9"/>
  <c r="CO11" i="9"/>
  <c r="CL11" i="9"/>
  <c r="DB11" i="9"/>
  <c r="DE11" i="9"/>
  <c r="BI12" i="9"/>
  <c r="CC12" i="9"/>
  <c r="BZ12" i="9"/>
  <c r="DA13" i="9"/>
  <c r="BU13" i="9"/>
  <c r="AO13" i="9"/>
  <c r="DI13" i="9"/>
  <c r="CC13" i="9"/>
  <c r="AW13" i="9"/>
  <c r="Q13" i="9"/>
  <c r="BE13" i="9"/>
  <c r="BY13" i="9"/>
  <c r="BV13" i="9"/>
  <c r="BU14" i="9"/>
  <c r="BR14" i="9"/>
  <c r="BQ15" i="9"/>
  <c r="BN15" i="9"/>
  <c r="BM16" i="9"/>
  <c r="BJ16" i="9"/>
  <c r="AS17" i="9"/>
  <c r="CW17" i="9"/>
  <c r="BE18" i="9"/>
  <c r="BB18" i="9"/>
  <c r="DJ19" i="9"/>
  <c r="DK19" i="9" s="1"/>
  <c r="AK19" i="9"/>
  <c r="CO19" i="9"/>
  <c r="DB19" i="9"/>
  <c r="DE19" i="9"/>
  <c r="AW20" i="9"/>
  <c r="AT20" i="9"/>
  <c r="Y21" i="9"/>
  <c r="AS21" i="9"/>
  <c r="AP21" i="9"/>
  <c r="DI23" i="9"/>
  <c r="DF23" i="9"/>
  <c r="R24" i="9"/>
  <c r="U24" i="9"/>
  <c r="CD24" i="9"/>
  <c r="CG24" i="9"/>
  <c r="BU10" i="9"/>
  <c r="CW11" i="9"/>
  <c r="CW44" i="9" s="1"/>
  <c r="CT11" i="9"/>
  <c r="DI20" i="9"/>
  <c r="DF20" i="9"/>
  <c r="AW23" i="9"/>
  <c r="AT23" i="9"/>
  <c r="I46" i="9"/>
  <c r="AD6" i="9"/>
  <c r="BJ6" i="9"/>
  <c r="CP6" i="9"/>
  <c r="Z7" i="9"/>
  <c r="BF7" i="9"/>
  <c r="BG46" i="9" s="1"/>
  <c r="CL7" i="9"/>
  <c r="V8" i="9"/>
  <c r="W46" i="9" s="1"/>
  <c r="BB8" i="9"/>
  <c r="BC46" i="9" s="1"/>
  <c r="CH8" i="9"/>
  <c r="CI46" i="9" s="1"/>
  <c r="R9" i="9"/>
  <c r="AX9" i="9"/>
  <c r="AY46" i="9" s="1"/>
  <c r="CD9" i="9"/>
  <c r="CE46" i="9" s="1"/>
  <c r="N10" i="9"/>
  <c r="AT10" i="9"/>
  <c r="CL10" i="9"/>
  <c r="CM46" i="9" s="1"/>
  <c r="V11" i="9"/>
  <c r="BB11" i="9"/>
  <c r="BM12" i="9"/>
  <c r="BI13" i="9"/>
  <c r="BE14" i="9"/>
  <c r="DI14" i="9"/>
  <c r="DJ15" i="9"/>
  <c r="DK15" i="9" s="1"/>
  <c r="DE15" i="9"/>
  <c r="AC17" i="9"/>
  <c r="Z17" i="9"/>
  <c r="AA46" i="9" s="1"/>
  <c r="CC17" i="9"/>
  <c r="DF18" i="9"/>
  <c r="DI18" i="9"/>
  <c r="U19" i="9"/>
  <c r="R19" i="9"/>
  <c r="AG20" i="9"/>
  <c r="CK20" i="9"/>
  <c r="CX20" i="9"/>
  <c r="DA20" i="9"/>
  <c r="AC21" i="9"/>
  <c r="CS23" i="9"/>
  <c r="CP23" i="9"/>
  <c r="DI24" i="9"/>
  <c r="CS24" i="9"/>
  <c r="CC24" i="9"/>
  <c r="BM24" i="9"/>
  <c r="AW24" i="9"/>
  <c r="AG24" i="9"/>
  <c r="Q24" i="9"/>
  <c r="DA24" i="9"/>
  <c r="CK24" i="9"/>
  <c r="BU24" i="9"/>
  <c r="BE24" i="9"/>
  <c r="AO24" i="9"/>
  <c r="Y24" i="9"/>
  <c r="AW27" i="9"/>
  <c r="AT27" i="9"/>
  <c r="J44" i="9"/>
  <c r="AK10" i="9"/>
  <c r="BQ10" i="9"/>
  <c r="CC10" i="9"/>
  <c r="AW12" i="9"/>
  <c r="AT12" i="9"/>
  <c r="AS13" i="9"/>
  <c r="AP13" i="9"/>
  <c r="CW14" i="9"/>
  <c r="BQ14" i="9"/>
  <c r="AK14" i="9"/>
  <c r="DE14" i="9"/>
  <c r="BY14" i="9"/>
  <c r="AS14" i="9"/>
  <c r="U14" i="9"/>
  <c r="AO14" i="9"/>
  <c r="AL14" i="9"/>
  <c r="CO14" i="9"/>
  <c r="DJ14" i="9"/>
  <c r="DK14" i="9" s="1"/>
  <c r="AK15" i="9"/>
  <c r="AH15" i="9"/>
  <c r="AG16" i="9"/>
  <c r="AD16" i="9"/>
  <c r="CD17" i="9"/>
  <c r="CG17" i="9"/>
  <c r="Y18" i="9"/>
  <c r="V18" i="9"/>
  <c r="DI19" i="9"/>
  <c r="CC19" i="9"/>
  <c r="AW19" i="9"/>
  <c r="Q19" i="9"/>
  <c r="CK19" i="9"/>
  <c r="BE19" i="9"/>
  <c r="Y19" i="9"/>
  <c r="BI19" i="9"/>
  <c r="BV19" i="9"/>
  <c r="BY19" i="9"/>
  <c r="Q20" i="9"/>
  <c r="N20" i="9"/>
  <c r="CC23" i="9"/>
  <c r="BZ23" i="9"/>
  <c r="BQ24" i="9"/>
  <c r="BN24" i="9"/>
  <c r="AH28" i="9"/>
  <c r="AK28" i="9"/>
  <c r="L46" i="9"/>
  <c r="Q10" i="9"/>
  <c r="N11" i="9"/>
  <c r="CC11" i="9"/>
  <c r="CS11" i="9"/>
  <c r="Q12" i="9"/>
  <c r="N12" i="9"/>
  <c r="AG12" i="9"/>
  <c r="AD12" i="9"/>
  <c r="CK12" i="9"/>
  <c r="CX12" i="9"/>
  <c r="DA12" i="9"/>
  <c r="DA44" i="9" s="1"/>
  <c r="AC13" i="9"/>
  <c r="CG13" i="9"/>
  <c r="CT13" i="9"/>
  <c r="CW13" i="9"/>
  <c r="Y14" i="9"/>
  <c r="CC14" i="9"/>
  <c r="CP14" i="9"/>
  <c r="CS14" i="9"/>
  <c r="CS15" i="9"/>
  <c r="BM15" i="9"/>
  <c r="AG15" i="9"/>
  <c r="DA15" i="9"/>
  <c r="BU15" i="9"/>
  <c r="AO15" i="9"/>
  <c r="U15" i="9"/>
  <c r="BY15" i="9"/>
  <c r="CL15" i="9"/>
  <c r="CO15" i="9"/>
  <c r="DJ16" i="9"/>
  <c r="DK16" i="9" s="1"/>
  <c r="CH16" i="9"/>
  <c r="CK16" i="9"/>
  <c r="AW17" i="9"/>
  <c r="DA17" i="9"/>
  <c r="BZ18" i="9"/>
  <c r="CC18" i="9"/>
  <c r="AO19" i="9"/>
  <c r="CS19" i="9"/>
  <c r="BE20" i="9"/>
  <c r="BR20" i="9"/>
  <c r="BU20" i="9"/>
  <c r="BA21" i="9"/>
  <c r="CG21" i="9"/>
  <c r="BM23" i="9"/>
  <c r="BJ23" i="9"/>
  <c r="AG27" i="9"/>
  <c r="AD27" i="9"/>
  <c r="BJ12" i="9"/>
  <c r="CP12" i="9"/>
  <c r="Z13" i="9"/>
  <c r="BF13" i="9"/>
  <c r="CL13" i="9"/>
  <c r="V14" i="9"/>
  <c r="BB14" i="9"/>
  <c r="CH14" i="9"/>
  <c r="R15" i="9"/>
  <c r="AX15" i="9"/>
  <c r="CD15" i="9"/>
  <c r="N16" i="9"/>
  <c r="AT16" i="9"/>
  <c r="BZ16" i="9"/>
  <c r="DF16" i="9"/>
  <c r="AP17" i="9"/>
  <c r="BV17" i="9"/>
  <c r="DB17" i="9"/>
  <c r="AL18" i="9"/>
  <c r="BR18" i="9"/>
  <c r="CX18" i="9"/>
  <c r="AH19" i="9"/>
  <c r="BN19" i="9"/>
  <c r="CT19" i="9"/>
  <c r="CU46" i="9" s="1"/>
  <c r="AD20" i="9"/>
  <c r="BJ20" i="9"/>
  <c r="CP20" i="9"/>
  <c r="Z21" i="9"/>
  <c r="BF21" i="9"/>
  <c r="BU21" i="9"/>
  <c r="BR21" i="9"/>
  <c r="CK21" i="9"/>
  <c r="CH21" i="9"/>
  <c r="DA21" i="9"/>
  <c r="CX21" i="9"/>
  <c r="U23" i="9"/>
  <c r="AK23" i="9"/>
  <c r="BA23" i="9"/>
  <c r="BQ23" i="9"/>
  <c r="CG23" i="9"/>
  <c r="U26" i="9"/>
  <c r="R26" i="9"/>
  <c r="AK26" i="9"/>
  <c r="AH26" i="9"/>
  <c r="BA26" i="9"/>
  <c r="AX26" i="9"/>
  <c r="BQ26" i="9"/>
  <c r="BN26" i="9"/>
  <c r="CG26" i="9"/>
  <c r="CD26" i="9"/>
  <c r="CW26" i="9"/>
  <c r="CT26" i="9"/>
  <c r="AS28" i="9"/>
  <c r="AP28" i="9"/>
  <c r="CW29" i="9"/>
  <c r="BQ29" i="9"/>
  <c r="AK29" i="9"/>
  <c r="DE29" i="9"/>
  <c r="BY29" i="9"/>
  <c r="AS29" i="9"/>
  <c r="U29" i="9"/>
  <c r="AO29" i="9"/>
  <c r="AL29" i="9"/>
  <c r="CO29" i="9"/>
  <c r="Q30" i="9"/>
  <c r="AK30" i="9"/>
  <c r="AH30" i="9"/>
  <c r="AG31" i="9"/>
  <c r="AD31" i="9"/>
  <c r="R36" i="9"/>
  <c r="U36" i="9"/>
  <c r="AK16" i="9"/>
  <c r="BQ16" i="9"/>
  <c r="CW16" i="9"/>
  <c r="AC18" i="9"/>
  <c r="BI18" i="9"/>
  <c r="CO18" i="9"/>
  <c r="V23" i="9"/>
  <c r="Y23" i="9"/>
  <c r="AO23" i="9"/>
  <c r="AL23" i="9"/>
  <c r="BB23" i="9"/>
  <c r="BE23" i="9"/>
  <c r="BU23" i="9"/>
  <c r="BR23" i="9"/>
  <c r="CH23" i="9"/>
  <c r="CK23" i="9"/>
  <c r="DA23" i="9"/>
  <c r="CX23" i="9"/>
  <c r="U25" i="9"/>
  <c r="AK25" i="9"/>
  <c r="BA25" i="9"/>
  <c r="BQ25" i="9"/>
  <c r="CG25" i="9"/>
  <c r="CX27" i="9"/>
  <c r="DA27" i="9"/>
  <c r="CT28" i="9"/>
  <c r="CW28" i="9"/>
  <c r="CP29" i="9"/>
  <c r="CS29" i="9"/>
  <c r="CS30" i="9"/>
  <c r="BM30" i="9"/>
  <c r="AG30" i="9"/>
  <c r="DA30" i="9"/>
  <c r="BU30" i="9"/>
  <c r="AO30" i="9"/>
  <c r="U30" i="9"/>
  <c r="BY30" i="9"/>
  <c r="CL30" i="9"/>
  <c r="CO30" i="9"/>
  <c r="CS35" i="9"/>
  <c r="CP35" i="9"/>
  <c r="CK36" i="9"/>
  <c r="BE36" i="9"/>
  <c r="BY36" i="9"/>
  <c r="AS36" i="9"/>
  <c r="Q36" i="9"/>
  <c r="BU36" i="9"/>
  <c r="DA36" i="9"/>
  <c r="AW36" i="9"/>
  <c r="CC36" i="9"/>
  <c r="DI36" i="9"/>
  <c r="CK39" i="9"/>
  <c r="BE39" i="9"/>
  <c r="Y39" i="9"/>
  <c r="CS39" i="9"/>
  <c r="BM39" i="9"/>
  <c r="U39" i="9"/>
  <c r="BI39" i="9"/>
  <c r="AK39" i="9"/>
  <c r="CO39" i="9"/>
  <c r="BQ39" i="9"/>
  <c r="AC39" i="9"/>
  <c r="CW39" i="9"/>
  <c r="BB12" i="9"/>
  <c r="CH12" i="9"/>
  <c r="R13" i="9"/>
  <c r="S46" i="9" s="1"/>
  <c r="AX13" i="9"/>
  <c r="CD13" i="9"/>
  <c r="N14" i="9"/>
  <c r="AT14" i="9"/>
  <c r="BZ14" i="9"/>
  <c r="DF14" i="9"/>
  <c r="AP15" i="9"/>
  <c r="AQ46" i="9" s="1"/>
  <c r="BV15" i="9"/>
  <c r="DB15" i="9"/>
  <c r="Q16" i="9"/>
  <c r="AL16" i="9"/>
  <c r="BR16" i="9"/>
  <c r="CX16" i="9"/>
  <c r="AH17" i="9"/>
  <c r="BN17" i="9"/>
  <c r="CT17" i="9"/>
  <c r="AD18" i="9"/>
  <c r="BJ18" i="9"/>
  <c r="CP18" i="9"/>
  <c r="Z19" i="9"/>
  <c r="BF19" i="9"/>
  <c r="CL19" i="9"/>
  <c r="V20" i="9"/>
  <c r="BB20" i="9"/>
  <c r="CH20" i="9"/>
  <c r="R21" i="9"/>
  <c r="AX21" i="9"/>
  <c r="Z22" i="9"/>
  <c r="AC22" i="9"/>
  <c r="AS22" i="9"/>
  <c r="AP22" i="9"/>
  <c r="BF22" i="9"/>
  <c r="BI22" i="9"/>
  <c r="BY22" i="9"/>
  <c r="BV22" i="9"/>
  <c r="CL22" i="9"/>
  <c r="CO22" i="9"/>
  <c r="DE22" i="9"/>
  <c r="DB22" i="9"/>
  <c r="Y25" i="9"/>
  <c r="V25" i="9"/>
  <c r="AO25" i="9"/>
  <c r="AL25" i="9"/>
  <c r="BE25" i="9"/>
  <c r="BB25" i="9"/>
  <c r="BU25" i="9"/>
  <c r="BR25" i="9"/>
  <c r="CK25" i="9"/>
  <c r="CH25" i="9"/>
  <c r="DA25" i="9"/>
  <c r="CX25" i="9"/>
  <c r="DE27" i="9"/>
  <c r="BY27" i="9"/>
  <c r="CG27" i="9"/>
  <c r="U27" i="9"/>
  <c r="AK27" i="9"/>
  <c r="BA27" i="9"/>
  <c r="BQ27" i="9"/>
  <c r="BE30" i="9"/>
  <c r="DI30" i="9"/>
  <c r="AH40" i="9"/>
  <c r="AK40" i="9"/>
  <c r="AD41" i="9"/>
  <c r="DJ41" i="9"/>
  <c r="DK41" i="9" s="1"/>
  <c r="AG41" i="9"/>
  <c r="AC16" i="9"/>
  <c r="BI16" i="9"/>
  <c r="U18" i="9"/>
  <c r="BA18" i="9"/>
  <c r="AC24" i="9"/>
  <c r="Z24" i="9"/>
  <c r="AS24" i="9"/>
  <c r="AP24" i="9"/>
  <c r="BI24" i="9"/>
  <c r="BF24" i="9"/>
  <c r="BY24" i="9"/>
  <c r="BV24" i="9"/>
  <c r="BW46" i="9" s="1"/>
  <c r="CO24" i="9"/>
  <c r="CL24" i="9"/>
  <c r="DE24" i="9"/>
  <c r="DB24" i="9"/>
  <c r="Y27" i="9"/>
  <c r="V27" i="9"/>
  <c r="AL27" i="9"/>
  <c r="AO27" i="9"/>
  <c r="BE27" i="9"/>
  <c r="BB27" i="9"/>
  <c r="BR27" i="9"/>
  <c r="BU27" i="9"/>
  <c r="BN28" i="9"/>
  <c r="BQ28" i="9"/>
  <c r="BJ29" i="9"/>
  <c r="BM29" i="9"/>
  <c r="AS30" i="9"/>
  <c r="BF30" i="9"/>
  <c r="BI30" i="9"/>
  <c r="BF34" i="9"/>
  <c r="BI34" i="9"/>
  <c r="BM21" i="9"/>
  <c r="CC21" i="9"/>
  <c r="BZ21" i="9"/>
  <c r="CP21" i="9"/>
  <c r="CS21" i="9"/>
  <c r="DI21" i="9"/>
  <c r="DF21" i="9"/>
  <c r="AC26" i="9"/>
  <c r="Z26" i="9"/>
  <c r="AP26" i="9"/>
  <c r="AS26" i="9"/>
  <c r="AS44" i="9" s="1"/>
  <c r="BI26" i="9"/>
  <c r="BF26" i="9"/>
  <c r="BV26" i="9"/>
  <c r="BY26" i="9"/>
  <c r="CO26" i="9"/>
  <c r="CL26" i="9"/>
  <c r="DB26" i="9"/>
  <c r="DE26" i="9"/>
  <c r="CO27" i="9"/>
  <c r="DI27" i="9"/>
  <c r="DF27" i="9"/>
  <c r="DJ28" i="9"/>
  <c r="DK28" i="9" s="1"/>
  <c r="DE28" i="9"/>
  <c r="DB28" i="9"/>
  <c r="AC29" i="9"/>
  <c r="CG29" i="9"/>
  <c r="DA29" i="9"/>
  <c r="CX29" i="9"/>
  <c r="Y30" i="9"/>
  <c r="CC30" i="9"/>
  <c r="CW30" i="9"/>
  <c r="CT30" i="9"/>
  <c r="AS31" i="9"/>
  <c r="AP31" i="9"/>
  <c r="AD29" i="9"/>
  <c r="AG29" i="9"/>
  <c r="Z30" i="9"/>
  <c r="AC30" i="9"/>
  <c r="V31" i="9"/>
  <c r="Y31" i="9"/>
  <c r="AW31" i="9"/>
  <c r="AT31" i="9"/>
  <c r="CS34" i="9"/>
  <c r="AG34" i="9"/>
  <c r="AO34" i="9"/>
  <c r="BE34" i="9"/>
  <c r="CK34" i="9"/>
  <c r="Q34" i="9"/>
  <c r="AW34" i="9"/>
  <c r="CC34" i="9"/>
  <c r="Y34" i="9"/>
  <c r="AS34" i="9"/>
  <c r="DF37" i="9"/>
  <c r="DI37" i="9"/>
  <c r="U38" i="9"/>
  <c r="R38" i="9"/>
  <c r="U22" i="9"/>
  <c r="R22" i="9"/>
  <c r="AK22" i="9"/>
  <c r="AH22" i="9"/>
  <c r="BA22" i="9"/>
  <c r="AX22" i="9"/>
  <c r="BQ22" i="9"/>
  <c r="BN22" i="9"/>
  <c r="CG22" i="9"/>
  <c r="CD22" i="9"/>
  <c r="CW22" i="9"/>
  <c r="CT22" i="9"/>
  <c r="N25" i="9"/>
  <c r="Q25" i="9"/>
  <c r="AG25" i="9"/>
  <c r="AD25" i="9"/>
  <c r="AT25" i="9"/>
  <c r="AW25" i="9"/>
  <c r="BM25" i="9"/>
  <c r="BJ25" i="9"/>
  <c r="BZ25" i="9"/>
  <c r="CC25" i="9"/>
  <c r="CS25" i="9"/>
  <c r="CP25" i="9"/>
  <c r="DF25" i="9"/>
  <c r="DI25" i="9"/>
  <c r="DJ26" i="9"/>
  <c r="DK26" i="9" s="1"/>
  <c r="AC27" i="9"/>
  <c r="AS27" i="9"/>
  <c r="BI27" i="9"/>
  <c r="CC27" i="9"/>
  <c r="BZ27" i="9"/>
  <c r="DA28" i="9"/>
  <c r="BU28" i="9"/>
  <c r="AO28" i="9"/>
  <c r="DI28" i="9"/>
  <c r="CC28" i="9"/>
  <c r="AW28" i="9"/>
  <c r="Q28" i="9"/>
  <c r="BE28" i="9"/>
  <c r="BY28" i="9"/>
  <c r="BV28" i="9"/>
  <c r="BA29" i="9"/>
  <c r="BU29" i="9"/>
  <c r="BR29" i="9"/>
  <c r="AW30" i="9"/>
  <c r="BQ30" i="9"/>
  <c r="BN30" i="9"/>
  <c r="AO33" i="9"/>
  <c r="AL33" i="9"/>
  <c r="DJ33" i="9"/>
  <c r="DK33" i="9" s="1"/>
  <c r="CP33" i="9"/>
  <c r="CS33" i="9"/>
  <c r="CP27" i="9"/>
  <c r="Z28" i="9"/>
  <c r="BF28" i="9"/>
  <c r="CL28" i="9"/>
  <c r="V29" i="9"/>
  <c r="BB29" i="9"/>
  <c r="CH29" i="9"/>
  <c r="R30" i="9"/>
  <c r="AX30" i="9"/>
  <c r="CD30" i="9"/>
  <c r="CG31" i="9"/>
  <c r="CT31" i="9"/>
  <c r="CW31" i="9"/>
  <c r="BJ33" i="9"/>
  <c r="BM33" i="9"/>
  <c r="DA33" i="9"/>
  <c r="CX33" i="9"/>
  <c r="BB35" i="9"/>
  <c r="BE35" i="9"/>
  <c r="Y36" i="9"/>
  <c r="CS36" i="9"/>
  <c r="N37" i="9"/>
  <c r="DJ37" i="9"/>
  <c r="DK37" i="9" s="1"/>
  <c r="Q37" i="9"/>
  <c r="BA37" i="9"/>
  <c r="BU37" i="9"/>
  <c r="CS37" i="9"/>
  <c r="CO38" i="9"/>
  <c r="BI38" i="9"/>
  <c r="AC38" i="9"/>
  <c r="AW38" i="9"/>
  <c r="BE38" i="9"/>
  <c r="Y38" i="9"/>
  <c r="AO38" i="9"/>
  <c r="CG38" i="9"/>
  <c r="CD38" i="9"/>
  <c r="AW39" i="9"/>
  <c r="AT39" i="9"/>
  <c r="CP41" i="9"/>
  <c r="CS41" i="9"/>
  <c r="BF42" i="9"/>
  <c r="BI42" i="9"/>
  <c r="DJ31" i="9"/>
  <c r="DK31" i="9" s="1"/>
  <c r="AK31" i="9"/>
  <c r="BA31" i="9"/>
  <c r="DA31" i="9"/>
  <c r="Z34" i="9"/>
  <c r="AC34" i="9"/>
  <c r="BM34" i="9"/>
  <c r="CW34" i="9"/>
  <c r="CT34" i="9"/>
  <c r="AC36" i="9"/>
  <c r="Z36" i="9"/>
  <c r="BM36" i="9"/>
  <c r="CW36" i="9"/>
  <c r="AK37" i="9"/>
  <c r="BE37" i="9"/>
  <c r="BB37" i="9"/>
  <c r="AP38" i="9"/>
  <c r="AS38" i="9"/>
  <c r="CX39" i="9"/>
  <c r="DA39" i="9"/>
  <c r="CH27" i="9"/>
  <c r="R28" i="9"/>
  <c r="AX28" i="9"/>
  <c r="CD28" i="9"/>
  <c r="N29" i="9"/>
  <c r="AT29" i="9"/>
  <c r="BZ29" i="9"/>
  <c r="DF29" i="9"/>
  <c r="AP30" i="9"/>
  <c r="BV30" i="9"/>
  <c r="DB30" i="9"/>
  <c r="Q31" i="9"/>
  <c r="BN31" i="9"/>
  <c r="BQ31" i="9"/>
  <c r="DE31" i="9"/>
  <c r="DB31" i="9"/>
  <c r="AD33" i="9"/>
  <c r="AG33" i="9"/>
  <c r="BU33" i="9"/>
  <c r="BR33" i="9"/>
  <c r="DE33" i="9"/>
  <c r="BQ34" i="9"/>
  <c r="BN34" i="9"/>
  <c r="CG34" i="9"/>
  <c r="V35" i="9"/>
  <c r="Y35" i="9"/>
  <c r="BM35" i="9"/>
  <c r="BJ35" i="9"/>
  <c r="BQ36" i="9"/>
  <c r="AO37" i="9"/>
  <c r="BM38" i="9"/>
  <c r="CK38" i="9"/>
  <c r="DB38" i="9"/>
  <c r="DE38" i="9"/>
  <c r="BA39" i="9"/>
  <c r="DE39" i="9"/>
  <c r="Z42" i="9"/>
  <c r="AC42" i="9"/>
  <c r="CO31" i="9"/>
  <c r="BI31" i="9"/>
  <c r="DI31" i="9"/>
  <c r="CC31" i="9"/>
  <c r="AC31" i="9"/>
  <c r="AO31" i="9"/>
  <c r="BU31" i="9"/>
  <c r="CK31" i="9"/>
  <c r="DJ34" i="9"/>
  <c r="DK34" i="9" s="1"/>
  <c r="BA34" i="9"/>
  <c r="DA34" i="9"/>
  <c r="AG36" i="9"/>
  <c r="CD36" i="9"/>
  <c r="CG36" i="9"/>
  <c r="U37" i="9"/>
  <c r="CO37" i="9"/>
  <c r="BI37" i="9"/>
  <c r="Y37" i="9"/>
  <c r="V37" i="9"/>
  <c r="BZ37" i="9"/>
  <c r="CC37" i="9"/>
  <c r="CW37" i="9"/>
  <c r="AG39" i="9"/>
  <c r="BR39" i="9"/>
  <c r="BU39" i="9"/>
  <c r="DI39" i="9"/>
  <c r="BJ41" i="9"/>
  <c r="BM41" i="9"/>
  <c r="BE31" i="9"/>
  <c r="BY31" i="9"/>
  <c r="BV31" i="9"/>
  <c r="AK34" i="9"/>
  <c r="AH34" i="9"/>
  <c r="BU34" i="9"/>
  <c r="DE34" i="9"/>
  <c r="AK36" i="9"/>
  <c r="BM37" i="9"/>
  <c r="CG37" i="9"/>
  <c r="DA37" i="9"/>
  <c r="BA38" i="9"/>
  <c r="AX38" i="9"/>
  <c r="DI38" i="9"/>
  <c r="Q39" i="9"/>
  <c r="N39" i="9"/>
  <c r="BY39" i="9"/>
  <c r="DJ39" i="9"/>
  <c r="DK39" i="9" s="1"/>
  <c r="DJ40" i="9"/>
  <c r="DK40" i="9" s="1"/>
  <c r="CT40" i="9"/>
  <c r="CW40" i="9"/>
  <c r="DJ42" i="9"/>
  <c r="DK42" i="9" s="1"/>
  <c r="U34" i="9"/>
  <c r="BY34" i="9"/>
  <c r="AG35" i="9"/>
  <c r="AD35" i="9"/>
  <c r="CH35" i="9"/>
  <c r="CK35" i="9"/>
  <c r="DJ36" i="9"/>
  <c r="DK36" i="9" s="1"/>
  <c r="AX36" i="9"/>
  <c r="BA36" i="9"/>
  <c r="AC37" i="9"/>
  <c r="AS37" i="9"/>
  <c r="CK37" i="9"/>
  <c r="CH37" i="9"/>
  <c r="CC39" i="9"/>
  <c r="BZ39" i="9"/>
  <c r="CW33" i="9"/>
  <c r="BQ33" i="9"/>
  <c r="BY33" i="9"/>
  <c r="U33" i="9"/>
  <c r="CL34" i="9"/>
  <c r="CO34" i="9"/>
  <c r="DJ35" i="9"/>
  <c r="DK35" i="9" s="1"/>
  <c r="CO36" i="9"/>
  <c r="CL36" i="9"/>
  <c r="DE36" i="9"/>
  <c r="AG37" i="9"/>
  <c r="AT37" i="9"/>
  <c r="AW37" i="9"/>
  <c r="DE37" i="9"/>
  <c r="DJ38" i="9"/>
  <c r="DK38" i="9" s="1"/>
  <c r="AK38" i="9"/>
  <c r="BV38" i="9"/>
  <c r="BY38" i="9"/>
  <c r="CS38" i="9"/>
  <c r="AL39" i="9"/>
  <c r="AO39" i="9"/>
  <c r="BN40" i="9"/>
  <c r="BQ40" i="9"/>
  <c r="CK42" i="9"/>
  <c r="BE42" i="9"/>
  <c r="Y42" i="9"/>
  <c r="CS42" i="9"/>
  <c r="BM42" i="9"/>
  <c r="AG42" i="9"/>
  <c r="CG42" i="9"/>
  <c r="BY42" i="9"/>
  <c r="CL42" i="9"/>
  <c r="CO42" i="9"/>
  <c r="V33" i="9"/>
  <c r="BB33" i="9"/>
  <c r="CH33" i="9"/>
  <c r="R34" i="9"/>
  <c r="AX34" i="9"/>
  <c r="N35" i="9"/>
  <c r="AT35" i="9"/>
  <c r="AL37" i="9"/>
  <c r="BR37" i="9"/>
  <c r="CX37" i="9"/>
  <c r="AH38" i="9"/>
  <c r="BN38" i="9"/>
  <c r="CT38" i="9"/>
  <c r="AD39" i="9"/>
  <c r="AA49" i="9"/>
  <c r="BG49" i="9"/>
  <c r="CM49" i="9"/>
  <c r="BR31" i="9"/>
  <c r="CX31" i="9"/>
  <c r="AK35" i="9"/>
  <c r="BQ35" i="9"/>
  <c r="V36" i="9"/>
  <c r="CD37" i="9"/>
  <c r="BZ38" i="9"/>
  <c r="AP39" i="9"/>
  <c r="BV39" i="9"/>
  <c r="DB39" i="9"/>
  <c r="Q40" i="9"/>
  <c r="AL40" i="9"/>
  <c r="BR40" i="9"/>
  <c r="CX40" i="9"/>
  <c r="AH41" i="9"/>
  <c r="AE49" i="9"/>
  <c r="BK49" i="9"/>
  <c r="CQ49" i="9"/>
  <c r="N33" i="9"/>
  <c r="AT33" i="9"/>
  <c r="BZ33" i="9"/>
  <c r="DF33" i="9"/>
  <c r="AP34" i="9"/>
  <c r="BV34" i="9"/>
  <c r="DB34" i="9"/>
  <c r="Q35" i="9"/>
  <c r="AL35" i="9"/>
  <c r="BR35" i="9"/>
  <c r="CC35" i="9"/>
  <c r="CX35" i="9"/>
  <c r="DI35" i="9"/>
  <c r="AH36" i="9"/>
  <c r="BN36" i="9"/>
  <c r="CT36" i="9"/>
  <c r="AD37" i="9"/>
  <c r="BJ37" i="9"/>
  <c r="CP37" i="9"/>
  <c r="AC40" i="9"/>
  <c r="BI40" i="9"/>
  <c r="CO40" i="9"/>
  <c r="Y41" i="9"/>
  <c r="BE41" i="9"/>
  <c r="BZ41" i="9"/>
  <c r="DF41" i="9"/>
  <c r="AP42" i="9"/>
  <c r="BV42" i="9"/>
  <c r="DB42" i="9"/>
  <c r="AI49" i="9"/>
  <c r="BO49" i="9"/>
  <c r="CU49" i="9"/>
  <c r="AC35" i="9"/>
  <c r="BI35" i="9"/>
  <c r="Q38" i="9"/>
  <c r="BQ41" i="9"/>
  <c r="CW41" i="9"/>
  <c r="I49" i="9"/>
  <c r="AM49" i="9"/>
  <c r="BS49" i="9"/>
  <c r="CY49" i="9"/>
  <c r="DF39" i="9"/>
  <c r="AP40" i="9"/>
  <c r="BV40" i="9"/>
  <c r="DB40" i="9"/>
  <c r="Q41" i="9"/>
  <c r="AL41" i="9"/>
  <c r="AW41" i="9"/>
  <c r="BR41" i="9"/>
  <c r="CX41" i="9"/>
  <c r="AH42" i="9"/>
  <c r="BN42" i="9"/>
  <c r="CT42" i="9"/>
  <c r="L49" i="9"/>
  <c r="AQ49" i="9"/>
  <c r="BW49" i="9"/>
  <c r="DC49" i="9"/>
  <c r="AC41" i="9"/>
  <c r="BI41" i="9"/>
  <c r="O49" i="9"/>
  <c r="AU49" i="9"/>
  <c r="CA49" i="9"/>
  <c r="DG49" i="9"/>
  <c r="S49" i="9"/>
  <c r="AY49" i="9"/>
  <c r="B78" i="4"/>
  <c r="D78" i="4"/>
  <c r="J14" i="5"/>
  <c r="K6" i="5"/>
  <c r="C10" i="2"/>
  <c r="C9" i="2"/>
  <c r="I110" i="10" l="1"/>
  <c r="AF110" i="10"/>
  <c r="AE104" i="10"/>
  <c r="K110" i="10"/>
  <c r="X110" i="10"/>
  <c r="AA104" i="10"/>
  <c r="P110" i="10"/>
  <c r="S110" i="10"/>
  <c r="AG110" i="10"/>
  <c r="N110" i="10"/>
  <c r="Y110" i="10"/>
  <c r="AA110" i="10"/>
  <c r="M110" i="10"/>
  <c r="J104" i="10"/>
  <c r="R110" i="10"/>
  <c r="AE114" i="10"/>
  <c r="AE144" i="10" s="1"/>
  <c r="S114" i="10"/>
  <c r="S144" i="10" s="1"/>
  <c r="AA114" i="10"/>
  <c r="AA144" i="10" s="1"/>
  <c r="W104" i="10"/>
  <c r="O114" i="10"/>
  <c r="O144" i="10" s="1"/>
  <c r="Q110" i="10"/>
  <c r="H110" i="10"/>
  <c r="AD107" i="10"/>
  <c r="V107" i="10"/>
  <c r="N107" i="10"/>
  <c r="D107" i="10"/>
  <c r="AC107" i="10"/>
  <c r="U107" i="10"/>
  <c r="M107" i="10"/>
  <c r="AB107" i="10"/>
  <c r="T107" i="10"/>
  <c r="L107" i="10"/>
  <c r="R107" i="10"/>
  <c r="AA107" i="10"/>
  <c r="S107" i="10"/>
  <c r="K107" i="10"/>
  <c r="Z107" i="10"/>
  <c r="J107" i="10"/>
  <c r="Y107" i="10"/>
  <c r="X107" i="10"/>
  <c r="AE107" i="10"/>
  <c r="H107" i="10"/>
  <c r="W107" i="10"/>
  <c r="AG107" i="10"/>
  <c r="O107" i="10"/>
  <c r="AF107" i="10"/>
  <c r="I107" i="10"/>
  <c r="Q107" i="10"/>
  <c r="P107" i="10"/>
  <c r="T110" i="10"/>
  <c r="M114" i="10"/>
  <c r="M144" i="10" s="1"/>
  <c r="AC110" i="10"/>
  <c r="L110" i="10"/>
  <c r="Y104" i="10"/>
  <c r="G104" i="10"/>
  <c r="P104" i="10"/>
  <c r="AF104" i="10"/>
  <c r="Q104" i="10"/>
  <c r="AG104" i="10"/>
  <c r="O104" i="10"/>
  <c r="I104" i="10"/>
  <c r="X104" i="10"/>
  <c r="N114" i="10"/>
  <c r="N144" i="10" s="1"/>
  <c r="D143" i="10"/>
  <c r="AD104" i="10"/>
  <c r="E104" i="10"/>
  <c r="E107" i="10" s="1"/>
  <c r="E116" i="10" s="1"/>
  <c r="H104" i="10"/>
  <c r="AB104" i="10"/>
  <c r="J110" i="10"/>
  <c r="W110" i="10"/>
  <c r="N104" i="10"/>
  <c r="K104" i="10"/>
  <c r="AB110" i="10"/>
  <c r="Z110" i="10"/>
  <c r="T104" i="10"/>
  <c r="W114" i="10"/>
  <c r="W144" i="10" s="1"/>
  <c r="S104" i="10"/>
  <c r="AE110" i="10"/>
  <c r="Z104" i="10"/>
  <c r="AB114" i="10"/>
  <c r="AB144" i="10" s="1"/>
  <c r="U104" i="10"/>
  <c r="AC104" i="10"/>
  <c r="AC114" i="10"/>
  <c r="AC144" i="10" s="1"/>
  <c r="L114" i="10"/>
  <c r="L144" i="10" s="1"/>
  <c r="U110" i="10"/>
  <c r="O110" i="10"/>
  <c r="R104" i="10"/>
  <c r="K114" i="10"/>
  <c r="K144" i="10" s="1"/>
  <c r="V110" i="10"/>
  <c r="M104" i="10"/>
  <c r="V104" i="10"/>
  <c r="D97" i="10"/>
  <c r="L104" i="10"/>
  <c r="AE46" i="9"/>
  <c r="BI44" i="9"/>
  <c r="BE44" i="9"/>
  <c r="BQ44" i="9"/>
  <c r="AU46" i="9"/>
  <c r="DJ49" i="9"/>
  <c r="G49" i="9" s="1"/>
  <c r="AC44" i="9"/>
  <c r="Y44" i="9"/>
  <c r="AK44" i="9"/>
  <c r="O46" i="9"/>
  <c r="CK45" i="9"/>
  <c r="BE45" i="9"/>
  <c r="Y45" i="9"/>
  <c r="DK45" i="9"/>
  <c r="CG45" i="9"/>
  <c r="BA45" i="9"/>
  <c r="U45" i="9"/>
  <c r="DI45" i="9"/>
  <c r="CC45" i="9"/>
  <c r="AW45" i="9"/>
  <c r="Q45" i="9"/>
  <c r="DE45" i="9"/>
  <c r="BY45" i="9"/>
  <c r="AS45" i="9"/>
  <c r="M45" i="9"/>
  <c r="DA45" i="9"/>
  <c r="BU45" i="9"/>
  <c r="AO45" i="9"/>
  <c r="J45" i="9"/>
  <c r="CW45" i="9"/>
  <c r="BQ45" i="9"/>
  <c r="AK45" i="9"/>
  <c r="CS45" i="9"/>
  <c r="BM45" i="9"/>
  <c r="AG45" i="9"/>
  <c r="CO45" i="9"/>
  <c r="BI45" i="9"/>
  <c r="AC45" i="9"/>
  <c r="CY46" i="9"/>
  <c r="BS46" i="9"/>
  <c r="DG46" i="9"/>
  <c r="AM46" i="9"/>
  <c r="CK44" i="9"/>
  <c r="CQ46" i="9"/>
  <c r="CO44" i="9"/>
  <c r="BK46" i="9"/>
  <c r="Q44" i="9"/>
  <c r="CA46" i="9"/>
  <c r="AB143" i="10" l="1"/>
  <c r="AD143" i="10"/>
  <c r="Y143" i="10"/>
  <c r="S143" i="10"/>
  <c r="AF143" i="10"/>
  <c r="K143" i="10"/>
  <c r="J143" i="10"/>
  <c r="AD113" i="10"/>
  <c r="AD116" i="10" s="1"/>
  <c r="V113" i="10"/>
  <c r="V116" i="10" s="1"/>
  <c r="N113" i="10"/>
  <c r="N116" i="10" s="1"/>
  <c r="AC113" i="10"/>
  <c r="AC116" i="10" s="1"/>
  <c r="U113" i="10"/>
  <c r="U116" i="10" s="1"/>
  <c r="M113" i="10"/>
  <c r="M116" i="10" s="1"/>
  <c r="AB113" i="10"/>
  <c r="AB116" i="10" s="1"/>
  <c r="AB146" i="10" s="1"/>
  <c r="T113" i="10"/>
  <c r="T116" i="10" s="1"/>
  <c r="L113" i="10"/>
  <c r="L116" i="10" s="1"/>
  <c r="R113" i="10"/>
  <c r="R116" i="10" s="1"/>
  <c r="AA113" i="10"/>
  <c r="AA116" i="10" s="1"/>
  <c r="S113" i="10"/>
  <c r="S116" i="10" s="1"/>
  <c r="K113" i="10"/>
  <c r="K116" i="10" s="1"/>
  <c r="Z113" i="10"/>
  <c r="Z116" i="10" s="1"/>
  <c r="J113" i="10"/>
  <c r="J116" i="10" s="1"/>
  <c r="AE113" i="10"/>
  <c r="AE116" i="10" s="1"/>
  <c r="H113" i="10"/>
  <c r="Y113" i="10"/>
  <c r="Y116" i="10" s="1"/>
  <c r="Y146" i="10" s="1"/>
  <c r="D113" i="10"/>
  <c r="B97" i="10"/>
  <c r="P113" i="10"/>
  <c r="P116" i="10" s="1"/>
  <c r="O113" i="10"/>
  <c r="O116" i="10" s="1"/>
  <c r="I113" i="10"/>
  <c r="I116" i="10" s="1"/>
  <c r="X113" i="10"/>
  <c r="X116" i="10" s="1"/>
  <c r="AG113" i="10"/>
  <c r="AG116" i="10" s="1"/>
  <c r="AF113" i="10"/>
  <c r="AF116" i="10" s="1"/>
  <c r="W113" i="10"/>
  <c r="W116" i="10" s="1"/>
  <c r="Q113" i="10"/>
  <c r="Q116" i="10" s="1"/>
  <c r="W143" i="10"/>
  <c r="R143" i="10"/>
  <c r="AA143" i="10"/>
  <c r="H143" i="10"/>
  <c r="P143" i="10"/>
  <c r="N143" i="10"/>
  <c r="X143" i="10"/>
  <c r="Z143" i="10"/>
  <c r="L143" i="10"/>
  <c r="E146" i="10"/>
  <c r="AG143" i="10"/>
  <c r="M143" i="10"/>
  <c r="I143" i="10"/>
  <c r="O143" i="10"/>
  <c r="T143" i="10"/>
  <c r="V143" i="10"/>
  <c r="AC143" i="10"/>
  <c r="U143" i="10"/>
  <c r="Q143" i="10"/>
  <c r="AE143" i="10"/>
  <c r="H116" i="10"/>
  <c r="H146" i="10" s="1"/>
  <c r="F45" i="9"/>
  <c r="S146" i="10" l="1"/>
  <c r="AD146" i="10"/>
  <c r="M146" i="10"/>
  <c r="J146" i="10"/>
  <c r="I146" i="10"/>
  <c r="L146" i="10"/>
  <c r="U146" i="10"/>
  <c r="AC146" i="10"/>
  <c r="P146" i="10"/>
  <c r="AA146" i="10"/>
  <c r="V146" i="10"/>
  <c r="Z146" i="10"/>
  <c r="X146" i="10"/>
  <c r="K146" i="10"/>
  <c r="T146" i="10"/>
  <c r="Q146" i="10"/>
  <c r="R146" i="10"/>
  <c r="AF146" i="10"/>
  <c r="AE146" i="10"/>
  <c r="AG146" i="10"/>
  <c r="O146" i="10"/>
  <c r="B116" i="10"/>
  <c r="B145" i="10" s="1"/>
  <c r="W146" i="10"/>
  <c r="N146" i="10"/>
  <c r="B2" i="10" l="1"/>
  <c r="B146" i="10"/>
</calcChain>
</file>

<file path=xl/sharedStrings.xml><?xml version="1.0" encoding="utf-8"?>
<sst xmlns="http://schemas.openxmlformats.org/spreadsheetml/2006/main" count="724" uniqueCount="433">
  <si>
    <t>Contractor Name:</t>
  </si>
  <si>
    <t>Yes</t>
  </si>
  <si>
    <t>CFDA/Contract/Grant Award Number(s):</t>
  </si>
  <si>
    <t>No</t>
  </si>
  <si>
    <t>Division/Program Name(s):</t>
  </si>
  <si>
    <t>N/A</t>
  </si>
  <si>
    <t>Risk Assessment Completed by:</t>
  </si>
  <si>
    <t>Risk Assessment Completed Date:</t>
  </si>
  <si>
    <t>X</t>
  </si>
  <si>
    <t>Contract/Grant Period(s):</t>
  </si>
  <si>
    <t>Contract/Grant Amount(s):</t>
  </si>
  <si>
    <t>Total Score:</t>
  </si>
  <si>
    <t>Risk Level:</t>
  </si>
  <si>
    <t>1.    Amount</t>
  </si>
  <si>
    <r>
      <t xml:space="preserve">Small </t>
    </r>
    <r>
      <rPr>
        <b/>
        <sz val="10"/>
        <color indexed="8"/>
        <rFont val="Arial"/>
        <family val="2"/>
      </rPr>
      <t>&lt;$25,000</t>
    </r>
  </si>
  <si>
    <t xml:space="preserve">Medium </t>
  </si>
  <si>
    <t>Large</t>
  </si>
  <si>
    <t>$25,000 to $250,000</t>
  </si>
  <si>
    <t>&gt;$250,000</t>
  </si>
  <si>
    <r>
      <t>Amount of the award (</t>
    </r>
    <r>
      <rPr>
        <i/>
        <sz val="10"/>
        <color indexed="8"/>
        <rFont val="Arial"/>
        <family val="2"/>
      </rPr>
      <t>If award amount is unknown, an estimated award amount should be used.</t>
    </r>
    <r>
      <rPr>
        <sz val="10"/>
        <color indexed="8"/>
        <rFont val="Arial"/>
        <family val="2"/>
      </rPr>
      <t>)</t>
    </r>
  </si>
  <si>
    <t>2.    Accounting System</t>
  </si>
  <si>
    <t>Automated</t>
  </si>
  <si>
    <t>Manual</t>
  </si>
  <si>
    <t>Combination</t>
  </si>
  <si>
    <t>Type of accounting system used by the entity</t>
  </si>
  <si>
    <t>3.    Program Complexity</t>
  </si>
  <si>
    <t>Slightly Complex</t>
  </si>
  <si>
    <t>Moderately Complex</t>
  </si>
  <si>
    <t>Highly Complex</t>
  </si>
  <si>
    <t>Rate the complexity of the program</t>
  </si>
  <si>
    <r>
      <t>Programs with complex compliance requirements have a higher risk of non-compliance.  In your determination of complexity consider whether there are complex contract/grant requirements (</t>
    </r>
    <r>
      <rPr>
        <i/>
        <sz val="10"/>
        <color indexed="8"/>
        <rFont val="Arial"/>
        <family val="2"/>
      </rPr>
      <t>If you choose one item, select slightly complex; if you choose two items, select moderately complex; if you choose three or four items, select highly complex</t>
    </r>
    <r>
      <rPr>
        <sz val="10"/>
        <color indexed="8"/>
        <rFont val="Arial"/>
        <family val="2"/>
      </rPr>
      <t>). The following are some examples of reasons a program would be considered more complex:</t>
    </r>
  </si>
  <si>
    <t xml:space="preserve">►  Complex programmatic requirements and/or must adhere to regulations         </t>
  </si>
  <si>
    <t xml:space="preserve">                              ►   Various types of program reports are required</t>
  </si>
  <si>
    <t xml:space="preserve">►    Matching funds or Maintenance of Effort are required                                           </t>
  </si>
  <si>
    <t xml:space="preserve">                              ►   The entity further subcontracts out the program</t>
  </si>
  <si>
    <t>4.    Entity Risk</t>
  </si>
  <si>
    <t>Yes/No</t>
  </si>
  <si>
    <t>Rank the entity based on your knowledge of the following:</t>
  </si>
  <si>
    <t>a.  Is the entity receiving an award for the first time?</t>
  </si>
  <si>
    <t>b.  Did the entity adhere to all terms and conditions of prior grant awards?</t>
  </si>
  <si>
    <t>c.  Does the entity have adequate and qualified staff to comply with the terms of the contract/grant?</t>
  </si>
  <si>
    <t>d.  Does the entity have prior experience with similar programs?</t>
  </si>
  <si>
    <t>e.  Does the entity maintain policies which include procedures for assuring compliance with the terms of the contract/grant?</t>
  </si>
  <si>
    <t>f.  Does the entity have an accounting system that will allow them to completely and accurately track the receipt and disbursements of funds related to the contract/grant?</t>
  </si>
  <si>
    <t>g.  Does the federal/state program require staff to track their time associated with the contract/grant?</t>
  </si>
  <si>
    <r>
      <t>h.  If yes, does the entity have a system in place that will account for 100% of each employee's time? (</t>
    </r>
    <r>
      <rPr>
        <b/>
        <i/>
        <sz val="10"/>
        <color rgb="FF000000"/>
        <rFont val="Arial"/>
        <family val="2"/>
      </rPr>
      <t>If answered no to 4g, leave blank</t>
    </r>
    <r>
      <rPr>
        <sz val="10"/>
        <color indexed="8"/>
        <rFont val="Arial"/>
        <family val="2"/>
      </rPr>
      <t>)</t>
    </r>
  </si>
  <si>
    <t>i.  Did the entity's key staff members attend required trainings and meetings during prior contract/grant awards?</t>
  </si>
  <si>
    <t>j.  Did the entity's key staff members respond to State requests timely during prior contract/grant awards?</t>
  </si>
  <si>
    <t>k. Did the entity have one or more audit findings in their last audit and/or single audit regarding program non-compliance?</t>
  </si>
  <si>
    <t>l.  Did the entity have one or more audit findings in their last audit and/or single audit regarding significant internal control deficiency?</t>
  </si>
  <si>
    <t>m. Was the entity audited by the Federal government in the prior year(s)?</t>
  </si>
  <si>
    <r>
      <t>n.  If yes, did the audit result in one or more audit finding? (</t>
    </r>
    <r>
      <rPr>
        <i/>
        <sz val="10"/>
        <color indexed="8"/>
        <rFont val="Arial"/>
        <family val="2"/>
      </rPr>
      <t>If answered no to 4m, leave blank</t>
    </r>
    <r>
      <rPr>
        <sz val="10"/>
        <color indexed="8"/>
        <rFont val="Arial"/>
        <family val="2"/>
      </rPr>
      <t>)</t>
    </r>
  </si>
  <si>
    <t>(Assign 5 points for each issue below (1-7) that are applicable)</t>
  </si>
  <si>
    <t xml:space="preserve">Briefly explain which numbers were chosen and why.  </t>
  </si>
  <si>
    <t xml:space="preserve">o.  Other issues that may indicate high risk of non-compliance?  </t>
  </si>
  <si>
    <t>We had no compliance issues and we have adequate systems to segregate indirect from direct</t>
  </si>
  <si>
    <r>
      <t>Other issues</t>
    </r>
    <r>
      <rPr>
        <sz val="10"/>
        <color indexed="8"/>
        <rFont val="Arial"/>
        <family val="2"/>
      </rPr>
      <t xml:space="preserve">: </t>
    </r>
    <r>
      <rPr>
        <b/>
        <sz val="10"/>
        <color indexed="8"/>
        <rFont val="Arial"/>
        <family val="2"/>
      </rPr>
      <t>(1)</t>
    </r>
    <r>
      <rPr>
        <sz val="10"/>
        <color indexed="8"/>
        <rFont val="Arial"/>
        <family val="2"/>
      </rPr>
      <t xml:space="preserve"> Having new or substantially changed systems or software packages, i.e. accounting, payroll, technology; </t>
    </r>
    <r>
      <rPr>
        <b/>
        <sz val="10"/>
        <color indexed="8"/>
        <rFont val="Arial"/>
        <family val="2"/>
      </rPr>
      <t>(2)</t>
    </r>
    <r>
      <rPr>
        <sz val="10"/>
        <color indexed="8"/>
        <rFont val="Arial"/>
        <family val="2"/>
      </rPr>
      <t xml:space="preserve"> Turnover in personnel, i.e. business, award management, program; </t>
    </r>
    <r>
      <rPr>
        <b/>
        <sz val="10"/>
        <color indexed="8"/>
        <rFont val="Arial"/>
        <family val="2"/>
      </rPr>
      <t>(3)</t>
    </r>
    <r>
      <rPr>
        <sz val="10"/>
        <color indexed="8"/>
        <rFont val="Arial"/>
        <family val="2"/>
      </rPr>
      <t xml:space="preserve"> External risks including: economic conditions, political conditions, regulatory changes; </t>
    </r>
    <r>
      <rPr>
        <b/>
        <sz val="10"/>
        <color indexed="8"/>
        <rFont val="Arial"/>
        <family val="2"/>
      </rPr>
      <t xml:space="preserve">(4) </t>
    </r>
    <r>
      <rPr>
        <sz val="10"/>
        <color indexed="8"/>
        <rFont val="Arial"/>
        <family val="2"/>
      </rPr>
      <t xml:space="preserve">Loss of license or accreditation to operate program; </t>
    </r>
    <r>
      <rPr>
        <b/>
        <sz val="10"/>
        <color indexed="8"/>
        <rFont val="Arial"/>
        <family val="2"/>
      </rPr>
      <t>(5)</t>
    </r>
    <r>
      <rPr>
        <sz val="10"/>
        <color indexed="8"/>
        <rFont val="Arial"/>
        <family val="2"/>
      </rPr>
      <t xml:space="preserve"> New activities, products, or services; </t>
    </r>
    <r>
      <rPr>
        <b/>
        <sz val="10"/>
        <color indexed="8"/>
        <rFont val="Arial"/>
        <family val="2"/>
      </rPr>
      <t>(6)</t>
    </r>
    <r>
      <rPr>
        <sz val="10"/>
        <color indexed="8"/>
        <rFont val="Arial"/>
        <family val="2"/>
      </rPr>
      <t xml:space="preserve"> Organizational restructuring; </t>
    </r>
    <r>
      <rPr>
        <b/>
        <sz val="10"/>
        <color indexed="8"/>
        <rFont val="Arial"/>
        <family val="2"/>
      </rPr>
      <t>(7)</t>
    </r>
    <r>
      <rPr>
        <sz val="10"/>
        <color indexed="8"/>
        <rFont val="Arial"/>
        <family val="2"/>
      </rPr>
      <t xml:space="preserve"> Where indirect costs are included, does the organization have adequate systems to segregate indirect from direct costs.</t>
    </r>
  </si>
  <si>
    <t>5.    Reporting &amp; Budget</t>
  </si>
  <si>
    <r>
      <t>a.  Were performance reports submitted timely for prior contract/grant awards? (</t>
    </r>
    <r>
      <rPr>
        <i/>
        <sz val="10"/>
        <color indexed="8"/>
        <rFont val="Arial"/>
        <family val="2"/>
      </rPr>
      <t>i.e. within the agency specified timeframe</t>
    </r>
    <r>
      <rPr>
        <sz val="10"/>
        <color indexed="8"/>
        <rFont val="Arial"/>
        <family val="2"/>
      </rPr>
      <t>)</t>
    </r>
  </si>
  <si>
    <t>b.  Was reasonable progress made towards performance goals for prior contract/grant awards?</t>
  </si>
  <si>
    <t>c.  Were financial reports (i.e. expenditure) submitted timely for prior contract/grant awards?</t>
  </si>
  <si>
    <t>d.  Were financial reports (i.e. expenditure) accurate for prior contract/grant awards?</t>
  </si>
  <si>
    <t>e.  Did the entity stay on budget in prior year(s)?</t>
  </si>
  <si>
    <r>
      <rPr>
        <b/>
        <sz val="10"/>
        <color theme="9" tint="-0.249977111117893"/>
        <rFont val="Arial"/>
        <family val="2"/>
      </rPr>
      <t>Low</t>
    </r>
    <r>
      <rPr>
        <b/>
        <sz val="10"/>
        <color indexed="63"/>
        <rFont val="Arial"/>
        <family val="2"/>
      </rPr>
      <t xml:space="preserve"> = 0 - 85</t>
    </r>
    <r>
      <rPr>
        <b/>
        <sz val="10"/>
        <color indexed="23"/>
        <rFont val="Arial"/>
        <family val="2"/>
      </rPr>
      <t xml:space="preserve">    </t>
    </r>
    <r>
      <rPr>
        <b/>
        <sz val="10"/>
        <color theme="7" tint="-0.249977111117893"/>
        <rFont val="Arial"/>
        <family val="2"/>
      </rPr>
      <t>Moderate</t>
    </r>
    <r>
      <rPr>
        <b/>
        <sz val="10"/>
        <color indexed="23"/>
        <rFont val="Arial"/>
        <family val="2"/>
      </rPr>
      <t xml:space="preserve"> = 86 - 170    </t>
    </r>
    <r>
      <rPr>
        <b/>
        <sz val="10"/>
        <color indexed="10"/>
        <rFont val="Arial"/>
        <family val="2"/>
      </rPr>
      <t xml:space="preserve">High = 170 and higher      </t>
    </r>
  </si>
  <si>
    <t>TOTAL RISK POINTS:</t>
  </si>
  <si>
    <t>Common Attributes of Grantees with Low, Moderate and High Risk:</t>
  </si>
  <si>
    <t>Low Risk</t>
  </si>
  <si>
    <r>
      <t> </t>
    </r>
    <r>
      <rPr>
        <b/>
        <sz val="10"/>
        <color rgb="FFFF0000"/>
        <rFont val="Arial"/>
        <family val="2"/>
      </rPr>
      <t>High Risk</t>
    </r>
  </si>
  <si>
    <r>
      <t xml:space="preserve">Most of the following attributes should be present to be considered </t>
    </r>
    <r>
      <rPr>
        <b/>
        <i/>
        <u/>
        <sz val="10"/>
        <color theme="9" tint="-0.249977111117893"/>
        <rFont val="Arial"/>
        <family val="2"/>
      </rPr>
      <t>low</t>
    </r>
    <r>
      <rPr>
        <i/>
        <sz val="10"/>
        <color indexed="8"/>
        <rFont val="Arial"/>
        <family val="2"/>
      </rPr>
      <t xml:space="preserve"> risk</t>
    </r>
  </si>
  <si>
    <r>
      <t xml:space="preserve">One or more of the following attributes may be present to be considered </t>
    </r>
    <r>
      <rPr>
        <b/>
        <i/>
        <u/>
        <sz val="10"/>
        <color rgb="FFFF0000"/>
        <rFont val="Arial"/>
        <family val="2"/>
      </rPr>
      <t>high</t>
    </r>
    <r>
      <rPr>
        <i/>
        <sz val="10"/>
        <color indexed="8"/>
        <rFont val="Arial"/>
        <family val="2"/>
      </rPr>
      <t xml:space="preserve"> risk</t>
    </r>
  </si>
  <si>
    <t>► Entity has complied with the terms and conditions of prior grant awards.</t>
  </si>
  <si>
    <t xml:space="preserve">► History of unsatisfactory performance or failure to adhere to prior grant terms and conditions </t>
  </si>
  <si>
    <t>► No known financial management problems or financial instability</t>
  </si>
  <si>
    <t>► Financial management problems and/or instability; inadequate financial management system</t>
  </si>
  <si>
    <t>► High quality programmatic performance</t>
  </si>
  <si>
    <t>► Program has highly complex compliance requirements</t>
  </si>
  <si>
    <t>► No, or very insignificant, audit or other monitoring findings</t>
  </si>
  <si>
    <t>► Significant findings or questioned costs from prior audit</t>
  </si>
  <si>
    <t>► Timely and accurate financial and performance reports</t>
  </si>
  <si>
    <t>► Untimely, inadequate, inaccurate reports</t>
  </si>
  <si>
    <t>► Program likely does not have complex compliance requirements</t>
  </si>
  <si>
    <t>► Recurring/unresolved issues</t>
  </si>
  <si>
    <t>► Entity has received some form of monitoring (e.g., single audit, on-site review, etc.)</t>
  </si>
  <si>
    <t>► Lack of contact with entity or any prior monitoring</t>
  </si>
  <si>
    <t>► Large award amount</t>
  </si>
  <si>
    <r>
      <rPr>
        <b/>
        <sz val="10"/>
        <color theme="7" tint="-0.249977111117893"/>
        <rFont val="Arial"/>
        <family val="2"/>
      </rPr>
      <t>Moderate Risk</t>
    </r>
    <r>
      <rPr>
        <b/>
        <sz val="10"/>
        <color indexed="8"/>
        <rFont val="Arial"/>
        <family val="2"/>
      </rPr>
      <t xml:space="preserve">               </t>
    </r>
    <r>
      <rPr>
        <sz val="10"/>
        <color indexed="8"/>
        <rFont val="Arial"/>
        <family val="2"/>
      </rPr>
      <t xml:space="preserve">► </t>
    </r>
    <r>
      <rPr>
        <i/>
        <sz val="10"/>
        <color indexed="8"/>
        <rFont val="Arial"/>
        <family val="2"/>
      </rPr>
      <t xml:space="preserve">Entities that fall between low risk and high risk are considered </t>
    </r>
    <r>
      <rPr>
        <b/>
        <i/>
        <u/>
        <sz val="10"/>
        <color theme="7" tint="-0.249977111117893"/>
        <rFont val="Arial"/>
        <family val="2"/>
      </rPr>
      <t>moderate</t>
    </r>
    <r>
      <rPr>
        <b/>
        <i/>
        <sz val="10"/>
        <color rgb="FF000000"/>
        <rFont val="Arial"/>
        <family val="2"/>
      </rPr>
      <t xml:space="preserve"> </t>
    </r>
    <r>
      <rPr>
        <i/>
        <sz val="10"/>
        <color indexed="8"/>
        <rFont val="Arial"/>
        <family val="2"/>
      </rPr>
      <t>risk.</t>
    </r>
  </si>
  <si>
    <r>
      <t>Considerations/</t>
    </r>
    <r>
      <rPr>
        <b/>
        <u/>
        <sz val="10"/>
        <color rgb="FFFF0000"/>
        <rFont val="Arial"/>
        <family val="2"/>
      </rPr>
      <t>Justification</t>
    </r>
    <r>
      <rPr>
        <b/>
        <u/>
        <sz val="10"/>
        <color indexed="8"/>
        <rFont val="Arial"/>
        <family val="2"/>
      </rPr>
      <t>/Notes specific to the Contractor/Grantee</t>
    </r>
    <r>
      <rPr>
        <b/>
        <sz val="10"/>
        <color rgb="FF000000"/>
        <rFont val="Arial"/>
        <family val="2"/>
      </rPr>
      <t>:</t>
    </r>
  </si>
  <si>
    <r>
      <t xml:space="preserve">Completed by: </t>
    </r>
    <r>
      <rPr>
        <u/>
        <sz val="10"/>
        <color rgb="FF000000"/>
        <rFont val="Arial"/>
        <family val="2"/>
      </rPr>
      <t>________________________________________</t>
    </r>
  </si>
  <si>
    <r>
      <rPr>
        <sz val="10"/>
        <color rgb="FF000000"/>
        <rFont val="Arial"/>
        <family val="2"/>
      </rPr>
      <t>Title:</t>
    </r>
    <r>
      <rPr>
        <u/>
        <sz val="10"/>
        <color indexed="8"/>
        <rFont val="Arial"/>
        <family val="2"/>
      </rPr>
      <t>_________________________</t>
    </r>
  </si>
  <si>
    <r>
      <t>Date:</t>
    </r>
    <r>
      <rPr>
        <u/>
        <sz val="10"/>
        <color rgb="FF000000"/>
        <rFont val="Arial"/>
        <family val="2"/>
      </rPr>
      <t>_______________________</t>
    </r>
  </si>
  <si>
    <t xml:space="preserve"> </t>
  </si>
  <si>
    <r>
      <t xml:space="preserve">Contractor/Grantee has been deemed </t>
    </r>
    <r>
      <rPr>
        <b/>
        <sz val="10"/>
        <color theme="7" tint="-0.249977111117893"/>
        <rFont val="Arial"/>
        <family val="2"/>
      </rPr>
      <t>moderate</t>
    </r>
    <r>
      <rPr>
        <sz val="10"/>
        <color indexed="8"/>
        <rFont val="Arial"/>
        <family val="2"/>
      </rPr>
      <t>/</t>
    </r>
    <r>
      <rPr>
        <b/>
        <sz val="10"/>
        <color rgb="FFFF0000"/>
        <rFont val="Arial"/>
        <family val="2"/>
      </rPr>
      <t>high risk</t>
    </r>
    <r>
      <rPr>
        <sz val="10"/>
        <color indexed="8"/>
        <rFont val="Arial"/>
        <family val="2"/>
      </rPr>
      <t>. To acknowledge the use of a moderate/high risk contractor/grantee, the division director/program manager is required to sign.</t>
    </r>
  </si>
  <si>
    <r>
      <t>Name:</t>
    </r>
    <r>
      <rPr>
        <u/>
        <sz val="10"/>
        <color rgb="FF000000"/>
        <rFont val="Arial"/>
        <family val="2"/>
      </rPr>
      <t xml:space="preserve"> ____________________________________________________</t>
    </r>
  </si>
  <si>
    <t>Title:__________________________</t>
  </si>
  <si>
    <t>Date:________________________</t>
  </si>
  <si>
    <t>General Requirements:</t>
  </si>
  <si>
    <t>Project Information</t>
  </si>
  <si>
    <t>Budget Summary</t>
  </si>
  <si>
    <t>UCM Personnel</t>
  </si>
  <si>
    <t>UCM Support</t>
  </si>
  <si>
    <t>Budget Narrative</t>
  </si>
  <si>
    <t>Pre-Risk Assessment</t>
  </si>
  <si>
    <t>*REMINDER: Fill out each tab completely</t>
  </si>
  <si>
    <t>PROJECT INTENT</t>
  </si>
  <si>
    <t>Indicate the intent of the project with an "X"</t>
  </si>
  <si>
    <t>Continuing/expanding a service you are currently operating</t>
  </si>
  <si>
    <t>Beginning a new service you are not currently operating</t>
  </si>
  <si>
    <t>PROJECT TYPE &amp; COUNTY(IES) OF SERVICE</t>
  </si>
  <si>
    <t>Indicate the county of clients receiving this service. Mark "X" to all that may apply</t>
  </si>
  <si>
    <t>Demand Response</t>
  </si>
  <si>
    <t>Fixed Route</t>
  </si>
  <si>
    <t># of Fixed Routes</t>
  </si>
  <si>
    <t>Employement</t>
  </si>
  <si>
    <t>Dialysis</t>
  </si>
  <si>
    <t>Other Medical</t>
  </si>
  <si>
    <r>
      <t xml:space="preserve">Quality of life 
</t>
    </r>
    <r>
      <rPr>
        <b/>
        <sz val="8"/>
        <rFont val="Arial"/>
        <family val="2"/>
      </rPr>
      <t>(e.g. grocery, hair, visiting, shopping etc.)</t>
    </r>
  </si>
  <si>
    <t>Cherokee</t>
  </si>
  <si>
    <t>Clayton</t>
  </si>
  <si>
    <t>Cobb</t>
  </si>
  <si>
    <t>Dekalb</t>
  </si>
  <si>
    <t>Douglas</t>
  </si>
  <si>
    <t>Fayette</t>
  </si>
  <si>
    <t>Forsyth</t>
  </si>
  <si>
    <t>Fulton</t>
  </si>
  <si>
    <t>Gwinnett</t>
  </si>
  <si>
    <t>Henry</t>
  </si>
  <si>
    <t>Rockdale</t>
  </si>
  <si>
    <t xml:space="preserve">OPERATING DAYS &amp; HOURS </t>
  </si>
  <si>
    <t>Indicate the days you operate by entering the hours of operation.</t>
  </si>
  <si>
    <t>Mon</t>
  </si>
  <si>
    <t>Tues</t>
  </si>
  <si>
    <t>Wed</t>
  </si>
  <si>
    <t>Thur</t>
  </si>
  <si>
    <t>Fri</t>
  </si>
  <si>
    <t>Sat</t>
  </si>
  <si>
    <t>Sun</t>
  </si>
  <si>
    <t>Hours</t>
  </si>
  <si>
    <t>Number of Days Transportation Services are Needed Annually</t>
  </si>
  <si>
    <t>Will you use subcontractors?</t>
  </si>
  <si>
    <t>Do you have an in-house fleet?</t>
  </si>
  <si>
    <t>If so, please give description of current vehicle fleet: include DHS owned, and all other vehicles. (Attach additional sheets, if needed)</t>
  </si>
  <si>
    <t>Year</t>
  </si>
  <si>
    <t>Make/Model</t>
  </si>
  <si>
    <t>Capacity (amb / lift)</t>
  </si>
  <si>
    <t>Owner</t>
  </si>
  <si>
    <t>Do you have a Volunteer Program?</t>
  </si>
  <si>
    <t>Offeror Budget Summary Work Sheet</t>
  </si>
  <si>
    <t>Agency Name:</t>
  </si>
  <si>
    <t>TOTAL 5310 FUNDING REQUEST</t>
  </si>
  <si>
    <t>CURRENT # of One Way Trips / Service Hours Served</t>
  </si>
  <si>
    <t>ESTIMATED # of one-way trips / Service Hours Needed</t>
  </si>
  <si>
    <t>TOTAL COST OF CURRENT &amp; ANTICIPATED NEED (cost per trip x total trips = total cost)</t>
  </si>
  <si>
    <t>Service</t>
  </si>
  <si>
    <t>Unit of measure</t>
  </si>
  <si>
    <t xml:space="preserve">Unit Cost (per UCM support) </t>
  </si>
  <si>
    <t>Individuals with Disabilities (under 65)</t>
  </si>
  <si>
    <t>Elderly (65+)</t>
  </si>
  <si>
    <t>5310 Funding Request</t>
  </si>
  <si>
    <t xml:space="preserve">Units of Service to be provided with ARC Funding </t>
  </si>
  <si>
    <t xml:space="preserve">Unduplicated Persons Served by ARC Funding </t>
  </si>
  <si>
    <t>Projected Units Served: July</t>
  </si>
  <si>
    <t>Projected Units Served: August</t>
  </si>
  <si>
    <t>Projected Units Served: September</t>
  </si>
  <si>
    <t>Projected Units Served: October</t>
  </si>
  <si>
    <t>Projected Units Served: November</t>
  </si>
  <si>
    <t>Projected Units Served: December</t>
  </si>
  <si>
    <t>Projected Units Served: January</t>
  </si>
  <si>
    <t>Projected Units Served: February</t>
  </si>
  <si>
    <t>Projected Units Served: March</t>
  </si>
  <si>
    <t>Projected Units Served: April</t>
  </si>
  <si>
    <t>Projected Units Served: May</t>
  </si>
  <si>
    <t>Projected Units Served: June</t>
  </si>
  <si>
    <t>Demand Response - Individual</t>
  </si>
  <si>
    <t>one-way trip</t>
  </si>
  <si>
    <t>one hour</t>
  </si>
  <si>
    <t>Demand Response - Voucher</t>
  </si>
  <si>
    <t>Fixed route</t>
  </si>
  <si>
    <t>Mobility Management</t>
  </si>
  <si>
    <t>Total</t>
  </si>
  <si>
    <t>1. Enter Units of Service to be provided from the UCM Support Spreadsheet</t>
  </si>
  <si>
    <t>2. Enter the Unit Cost of the Service</t>
  </si>
  <si>
    <t>3. Enter the unduplicated persons expected to be served</t>
  </si>
  <si>
    <t xml:space="preserve">4. Enter the ARC funding provided in the allocation that will be used to fund the services.  </t>
  </si>
  <si>
    <t xml:space="preserve">Enter Provider Name: </t>
  </si>
  <si>
    <t>#7</t>
  </si>
  <si>
    <t>#8</t>
  </si>
  <si>
    <t>#9</t>
  </si>
  <si>
    <t>#10</t>
  </si>
  <si>
    <t>#11</t>
  </si>
  <si>
    <t>#12</t>
  </si>
  <si>
    <t>#13</t>
  </si>
  <si>
    <t>#14</t>
  </si>
  <si>
    <t>#15</t>
  </si>
  <si>
    <t>#16</t>
  </si>
  <si>
    <t>#17</t>
  </si>
  <si>
    <t>#18</t>
  </si>
  <si>
    <t>#19</t>
  </si>
  <si>
    <t>#20</t>
  </si>
  <si>
    <t>#21</t>
  </si>
  <si>
    <t>#22</t>
  </si>
  <si>
    <t>#23</t>
  </si>
  <si>
    <t>#24</t>
  </si>
  <si>
    <t>#25</t>
  </si>
  <si>
    <r>
      <t xml:space="preserve">STAFF LIST 
</t>
    </r>
    <r>
      <rPr>
        <b/>
        <i/>
        <sz val="11"/>
        <color indexed="12"/>
        <rFont val="Arial"/>
        <family val="2"/>
      </rPr>
      <t>(Paid staff only - do not include volunteers
or other donated)</t>
    </r>
  </si>
  <si>
    <r>
      <t xml:space="preserve">Number of Staff Positions </t>
    </r>
    <r>
      <rPr>
        <b/>
        <i/>
        <sz val="11"/>
        <color indexed="10"/>
        <rFont val="Arial"/>
        <family val="2"/>
      </rPr>
      <t>(Enter number per staff title)</t>
    </r>
  </si>
  <si>
    <r>
      <t xml:space="preserve">Base Wages </t>
    </r>
    <r>
      <rPr>
        <b/>
        <i/>
        <sz val="11"/>
        <color indexed="10"/>
        <rFont val="Arial"/>
        <family val="2"/>
      </rPr>
      <t>(Enter base amount with no benefits included)</t>
    </r>
  </si>
  <si>
    <r>
      <t xml:space="preserve">Fringe Benefit Rate
</t>
    </r>
    <r>
      <rPr>
        <b/>
        <i/>
        <sz val="11"/>
        <color indexed="10"/>
        <rFont val="Arial"/>
        <family val="2"/>
      </rPr>
      <t>(Enter benefit costs by % only)</t>
    </r>
  </si>
  <si>
    <r>
      <t xml:space="preserve">Fringe Benefit Dollars 
</t>
    </r>
    <r>
      <rPr>
        <b/>
        <i/>
        <sz val="11"/>
        <color indexed="12"/>
        <rFont val="Arial"/>
        <family val="2"/>
      </rPr>
      <t>(Auto-populates)</t>
    </r>
  </si>
  <si>
    <r>
      <t xml:space="preserve">Total 
Wages 
and 
Benefits </t>
    </r>
    <r>
      <rPr>
        <b/>
        <i/>
        <sz val="11"/>
        <color indexed="12"/>
        <rFont val="Arial"/>
        <family val="2"/>
      </rPr>
      <t>(Auto-populates)</t>
    </r>
  </si>
  <si>
    <r>
      <t xml:space="preserve">Productive Hours </t>
    </r>
    <r>
      <rPr>
        <b/>
        <i/>
        <sz val="11"/>
        <color indexed="10"/>
        <rFont val="Arial"/>
        <family val="2"/>
      </rPr>
      <t xml:space="preserve">(Enter annual productive hours) </t>
    </r>
  </si>
  <si>
    <r>
      <t xml:space="preserve">General Admin 
</t>
    </r>
    <r>
      <rPr>
        <b/>
        <i/>
        <sz val="11"/>
        <color indexed="10"/>
        <rFont val="Arial"/>
        <family val="2"/>
      </rPr>
      <t>(Enter % of staff time in admin)</t>
    </r>
  </si>
  <si>
    <r>
      <t>Admin Hours</t>
    </r>
    <r>
      <rPr>
        <b/>
        <i/>
        <sz val="11"/>
        <rFont val="Arial"/>
        <family val="2"/>
      </rPr>
      <t xml:space="preserve"> </t>
    </r>
    <r>
      <rPr>
        <b/>
        <i/>
        <sz val="11"/>
        <color indexed="12"/>
        <rFont val="Arial"/>
        <family val="2"/>
      </rPr>
      <t>(Auto-populates)</t>
    </r>
  </si>
  <si>
    <r>
      <t xml:space="preserve">General Admin 
Costs 
</t>
    </r>
    <r>
      <rPr>
        <b/>
        <i/>
        <sz val="11"/>
        <color indexed="12"/>
        <rFont val="Arial"/>
        <family val="2"/>
      </rPr>
      <t>(Auto-populates)</t>
    </r>
  </si>
  <si>
    <r>
      <t xml:space="preserve">Staff for Building Mainte-
nance </t>
    </r>
    <r>
      <rPr>
        <b/>
        <i/>
        <sz val="11"/>
        <color indexed="10"/>
        <rFont val="Arial"/>
        <family val="2"/>
      </rPr>
      <t>(Enter % of staff time)</t>
    </r>
  </si>
  <si>
    <r>
      <t xml:space="preserve">Shared Building Space Hours 
</t>
    </r>
    <r>
      <rPr>
        <b/>
        <i/>
        <sz val="11"/>
        <color indexed="12"/>
        <rFont val="Arial"/>
        <family val="2"/>
      </rPr>
      <t>(Auto-populates)</t>
    </r>
  </si>
  <si>
    <r>
      <t xml:space="preserve">Shared Building Space 
</t>
    </r>
    <r>
      <rPr>
        <b/>
        <i/>
        <sz val="11"/>
        <color indexed="12"/>
        <rFont val="Arial"/>
        <family val="2"/>
      </rPr>
      <t>(Auto-populates)</t>
    </r>
  </si>
  <si>
    <t>HCBS - Transportation - Ind</t>
  </si>
  <si>
    <t>HCBS - Transportation - Voucher</t>
  </si>
  <si>
    <t>HCBS - Transportation Fixed Route</t>
  </si>
  <si>
    <t>Choose a Service</t>
  </si>
  <si>
    <t>All Other</t>
  </si>
  <si>
    <t>TOTAL</t>
  </si>
  <si>
    <t>% OF</t>
  </si>
  <si>
    <t>W &amp; B</t>
  </si>
  <si>
    <t xml:space="preserve">W &amp; B </t>
  </si>
  <si>
    <r>
      <t xml:space="preserve">HOURS
</t>
    </r>
    <r>
      <rPr>
        <b/>
        <i/>
        <sz val="11"/>
        <color indexed="12"/>
        <rFont val="Arial"/>
        <family val="2"/>
      </rPr>
      <t>(Auto-populates)</t>
    </r>
  </si>
  <si>
    <r>
      <t xml:space="preserve">Billable Hours </t>
    </r>
    <r>
      <rPr>
        <b/>
        <i/>
        <sz val="11"/>
        <color indexed="10"/>
        <rFont val="Arial"/>
        <family val="2"/>
      </rPr>
      <t>(Direct Service Staff Only)</t>
    </r>
  </si>
  <si>
    <r>
      <t xml:space="preserve">STAFF TIME
</t>
    </r>
    <r>
      <rPr>
        <b/>
        <i/>
        <sz val="11"/>
        <color indexed="10"/>
        <rFont val="Arial"/>
        <family val="2"/>
      </rPr>
      <t>(Enter % of staff time)</t>
    </r>
  </si>
  <si>
    <r>
      <t xml:space="preserve">COST
</t>
    </r>
    <r>
      <rPr>
        <b/>
        <i/>
        <sz val="11"/>
        <color indexed="12"/>
        <rFont val="Arial"/>
        <family val="2"/>
      </rPr>
      <t>(Auto-populates)</t>
    </r>
  </si>
  <si>
    <r>
      <t xml:space="preserve">PROGRAMS
</t>
    </r>
    <r>
      <rPr>
        <b/>
        <i/>
        <sz val="11"/>
        <color indexed="12"/>
        <rFont val="Arial"/>
        <family val="2"/>
      </rPr>
      <t>(Auto-populates)</t>
    </r>
  </si>
  <si>
    <r>
      <t xml:space="preserve">WAGES
</t>
    </r>
    <r>
      <rPr>
        <b/>
        <i/>
        <sz val="11"/>
        <color indexed="12"/>
        <rFont val="Arial"/>
        <family val="2"/>
      </rPr>
      <t>(Auto-populates)</t>
    </r>
  </si>
  <si>
    <t>Enter Staff Title/Name</t>
  </si>
  <si>
    <t>Client/Meal Transportation Cost Pool Section Only</t>
  </si>
  <si>
    <t>Driver</t>
  </si>
  <si>
    <t>(The following data calculates automatically - do not enter)</t>
  </si>
  <si>
    <t xml:space="preserve">Total Wages and Benefits </t>
  </si>
  <si>
    <t>Percent of Total Wages and Benefits</t>
  </si>
  <si>
    <t>Total Hours</t>
  </si>
  <si>
    <t>Unit of Service</t>
  </si>
  <si>
    <t>Percent of Total Hours</t>
  </si>
  <si>
    <t>Column1</t>
  </si>
  <si>
    <t xml:space="preserve">AAA Administration </t>
  </si>
  <si>
    <t xml:space="preserve">AAA Advocacy </t>
  </si>
  <si>
    <t xml:space="preserve">AAA Coordination </t>
  </si>
  <si>
    <t>AAA (Gateway_ADRC's Options Couns)</t>
  </si>
  <si>
    <t>AAA I_A (Gateway_ADRC's) - Ind</t>
  </si>
  <si>
    <t>AAA Outreach</t>
  </si>
  <si>
    <t xml:space="preserve">AAA Program Development </t>
  </si>
  <si>
    <t>Caregiver - Group (Staff Activity Log)</t>
  </si>
  <si>
    <t>Caregiver - Case Management - T-Care Ind</t>
  </si>
  <si>
    <t>Caregiver - Com Ed - PTC -Ind</t>
  </si>
  <si>
    <t>Caregiver - Clinical Assessment</t>
  </si>
  <si>
    <t>Caregiver - Driver Assessment</t>
  </si>
  <si>
    <t>Caregiver - Respite Care In-Home - Ind</t>
  </si>
  <si>
    <t>Caregiver - Respite Care In-Home - Voucher</t>
  </si>
  <si>
    <t>Caregiver - Respite Care Out of Home - Ind</t>
  </si>
  <si>
    <t>Caregiver - Respite Care Out of Home - V</t>
  </si>
  <si>
    <t>CCSP - Care Coordination</t>
  </si>
  <si>
    <t>CLP Community Living Program</t>
  </si>
  <si>
    <t>CLP Financial Management Services</t>
  </si>
  <si>
    <t>CLP - Monitoring Living Installation</t>
  </si>
  <si>
    <t>CLP - Monitoring Living Solution</t>
  </si>
  <si>
    <t>EAP - Elder Abuse Prevention</t>
  </si>
  <si>
    <t>ELAP - Elderly Legal Assistance Program</t>
  </si>
  <si>
    <t>HCBS - Adult Day Care - Ind</t>
  </si>
  <si>
    <t>HCBS - Adult Day Care - Mobile</t>
  </si>
  <si>
    <t>HCBS - Adult Day Health - Ind</t>
  </si>
  <si>
    <t>HCBS - Case Management - Ind</t>
  </si>
  <si>
    <t>HCBS - Community Education - Group</t>
  </si>
  <si>
    <t>HCBS - Com Education - CDSMP -Ind</t>
  </si>
  <si>
    <t>HCBS - Counseling - Ind</t>
  </si>
  <si>
    <t>HCBS - Home Management - Ind</t>
  </si>
  <si>
    <t>HCBS - Home Mod &amp; Home Repair - Ind</t>
  </si>
  <si>
    <t>HCBS - Home Sharing &amp; RM Match - Ind</t>
  </si>
  <si>
    <t>HCBS - Information &amp; Assistance - Ind</t>
  </si>
  <si>
    <t>HCBS - Interpretation &amp; Translating - Group</t>
  </si>
  <si>
    <t>HCBS - Material Aid - Ind</t>
  </si>
  <si>
    <t>HCBS - Material Aid - Voucher</t>
  </si>
  <si>
    <t>HCBS - Outreach - Ind</t>
  </si>
  <si>
    <t>HCBS - Senior Recreation - Group</t>
  </si>
  <si>
    <t>HCBS - Support Group - Ind</t>
  </si>
  <si>
    <t>HCBS - Telephone Reassurance - Ind</t>
  </si>
  <si>
    <t>HCBS - Transition Coordination - Ind</t>
  </si>
  <si>
    <t>HCBS - Transportation - Ind (Assisted)</t>
  </si>
  <si>
    <t>HCBS - Trans - Group (DHR Unified)</t>
  </si>
  <si>
    <t>HCBS - Vol Dev/Oppor/Service - Group</t>
  </si>
  <si>
    <t>In-Home - Chore - Ind</t>
  </si>
  <si>
    <t>In-Home - Emerg Resp Install - Ind</t>
  </si>
  <si>
    <t>In-Home - Emerg Resp Monitoring - Ind</t>
  </si>
  <si>
    <t>In-Home - Friendly Visiting - Ind</t>
  </si>
  <si>
    <t>In-Home - Homemaker - Ind</t>
  </si>
  <si>
    <t>In-Home - Homemaker - Voucher</t>
  </si>
  <si>
    <t>In-Home - Personal Care - Ind</t>
  </si>
  <si>
    <t>Kinship Care - Case Management</t>
  </si>
  <si>
    <t>Kinship Care - Counseling</t>
  </si>
  <si>
    <t>Kinship Care - Group (Staff Act Log)</t>
  </si>
  <si>
    <t>Kinship Care - Respite Care Out of Home</t>
  </si>
  <si>
    <t>LTCO - Long-term Care Ombudsman</t>
  </si>
  <si>
    <t>MFP - MDS-Q Options Counseling</t>
  </si>
  <si>
    <t>MFP - Transition Coordination</t>
  </si>
  <si>
    <t>N/W - C Meals Management Only</t>
  </si>
  <si>
    <t>N/W - C Meals Costs Only</t>
  </si>
  <si>
    <t>N/W - Exer and Phys Fitness - Ind</t>
  </si>
  <si>
    <t>N/W - Health P/Disease Prev-Group</t>
  </si>
  <si>
    <t>N/W - Home-Del Meals Manage Only</t>
  </si>
  <si>
    <t>N/W - Home-Del Meals Meal Cost Only</t>
  </si>
  <si>
    <t>N/W - Medications Management - Ind</t>
  </si>
  <si>
    <t>N/W - Nutrition Counseling - Ind</t>
  </si>
  <si>
    <t>N/W - Nutrition Education - Ind</t>
  </si>
  <si>
    <t>N/W - Nut./Health Rel/Health Scr - Ind</t>
  </si>
  <si>
    <t>SCSEP Employment Program - Ind</t>
  </si>
  <si>
    <t>File is..</t>
  </si>
  <si>
    <t>General Administration
COST POOL</t>
  </si>
  <si>
    <t>Shared Building Space
COST POOL</t>
  </si>
  <si>
    <t>Client/Meal Transportation COST POOL</t>
  </si>
  <si>
    <t>Support
COST POOL</t>
  </si>
  <si>
    <r>
      <t>PROPOSED ANNUAL EXPENSES</t>
    </r>
    <r>
      <rPr>
        <b/>
        <sz val="12"/>
        <color indexed="12"/>
        <rFont val="Arial"/>
        <family val="2"/>
      </rPr>
      <t xml:space="preserve">
</t>
    </r>
    <r>
      <rPr>
        <b/>
        <i/>
        <sz val="12"/>
        <color indexed="12"/>
        <rFont val="Arial"/>
        <family val="2"/>
      </rPr>
      <t>(Select Line Item from DAS Chart of Accounts)</t>
    </r>
  </si>
  <si>
    <r>
      <t>WAGES &amp; BENEFITS</t>
    </r>
    <r>
      <rPr>
        <b/>
        <i/>
        <sz val="14"/>
        <rFont val="Arial"/>
        <family val="2"/>
      </rPr>
      <t xml:space="preserve"> </t>
    </r>
    <r>
      <rPr>
        <b/>
        <i/>
        <sz val="14"/>
        <color indexed="48"/>
        <rFont val="Arial"/>
        <family val="2"/>
      </rPr>
      <t>(Auto-populates)</t>
    </r>
  </si>
  <si>
    <t xml:space="preserve"> Auto-populates % of Wages and Benefits from Personnel Spreadsheet(1)</t>
  </si>
  <si>
    <t xml:space="preserve"> Auto-populates % of Hours from Personnel  Spreadsheet (1)</t>
  </si>
  <si>
    <r>
      <t xml:space="preserve">STAFF TRAVEL EXPENSES
</t>
    </r>
    <r>
      <rPr>
        <b/>
        <i/>
        <sz val="14"/>
        <color indexed="48"/>
        <rFont val="Arial"/>
        <family val="2"/>
      </rPr>
      <t>(Auto-populates)</t>
    </r>
  </si>
  <si>
    <t>Staff Mileage/Per Diem Reimbursement</t>
  </si>
  <si>
    <t>Volunteer Mileage/Per Diem Reimbursement</t>
  </si>
  <si>
    <t>Other Staff Travel Expenses</t>
  </si>
  <si>
    <r>
      <t xml:space="preserve">VEHICLE OPERATING EXPENSES
</t>
    </r>
    <r>
      <rPr>
        <b/>
        <i/>
        <sz val="14"/>
        <color indexed="48"/>
        <rFont val="Arial"/>
        <family val="2"/>
      </rPr>
      <t>(Auto-populates)</t>
    </r>
  </si>
  <si>
    <t>Vehicle Gas &amp; Oil</t>
  </si>
  <si>
    <t>Vehicle Insurance</t>
  </si>
  <si>
    <t>Vehicle Maintenance</t>
  </si>
  <si>
    <t>Other Vehicle Operating Expenses</t>
  </si>
  <si>
    <r>
      <t>BUILDING EXPENSES</t>
    </r>
    <r>
      <rPr>
        <b/>
        <i/>
        <sz val="14"/>
        <color indexed="59"/>
        <rFont val="Arial"/>
        <family val="2"/>
      </rPr>
      <t xml:space="preserve"> </t>
    </r>
    <r>
      <rPr>
        <b/>
        <i/>
        <sz val="14"/>
        <color indexed="48"/>
        <rFont val="Arial"/>
        <family val="2"/>
      </rPr>
      <t>(Auto-populates)</t>
    </r>
  </si>
  <si>
    <t>Building Depreciation</t>
  </si>
  <si>
    <t>Building Insurance</t>
  </si>
  <si>
    <t xml:space="preserve">Building Maintenance/Janitorial </t>
  </si>
  <si>
    <t>Building Repairs</t>
  </si>
  <si>
    <t>Rent</t>
  </si>
  <si>
    <t>Utilities</t>
  </si>
  <si>
    <t>Other Space Expenses (Security)</t>
  </si>
  <si>
    <r>
      <t>COMPUTER OPERATION EXPENSES</t>
    </r>
    <r>
      <rPr>
        <b/>
        <i/>
        <sz val="14"/>
        <color indexed="48"/>
        <rFont val="Arial"/>
        <family val="2"/>
      </rPr>
      <t xml:space="preserve"> (Auto-populates)</t>
    </r>
  </si>
  <si>
    <t>Computer Purchase</t>
  </si>
  <si>
    <t>Computer Maintenance</t>
  </si>
  <si>
    <t>Computer Supplies</t>
  </si>
  <si>
    <t>Computer Training</t>
  </si>
  <si>
    <t xml:space="preserve">Other Computer Operation Expenses  </t>
  </si>
  <si>
    <r>
      <t xml:space="preserve">CAPITAL EQUIPMENT EXPENSES
</t>
    </r>
    <r>
      <rPr>
        <b/>
        <i/>
        <sz val="14"/>
        <color indexed="48"/>
        <rFont val="Arial"/>
        <family val="2"/>
      </rPr>
      <t>(Auto-populates)</t>
    </r>
  </si>
  <si>
    <t>Capital Equipment Depreciation/Usage Fee</t>
  </si>
  <si>
    <t>Equipment Maintenance</t>
  </si>
  <si>
    <t>Other Equipment Expenses</t>
  </si>
  <si>
    <r>
      <t xml:space="preserve">SUPPLY EXPENSES </t>
    </r>
    <r>
      <rPr>
        <b/>
        <i/>
        <sz val="14"/>
        <color indexed="48"/>
        <rFont val="Arial"/>
        <family val="2"/>
      </rPr>
      <t>(Auto-populates)</t>
    </r>
  </si>
  <si>
    <t>Advertising</t>
  </si>
  <si>
    <t>Copy/Printing</t>
  </si>
  <si>
    <t>Dues/Subscriptions</t>
  </si>
  <si>
    <t>Employee Testing</t>
  </si>
  <si>
    <t>Insurance</t>
  </si>
  <si>
    <t>Office/Paper Supplies</t>
  </si>
  <si>
    <t>Postage</t>
  </si>
  <si>
    <t>Site Supplies</t>
  </si>
  <si>
    <t>Telephone &amp; Other Telecommunications</t>
  </si>
  <si>
    <t>Training/Meeting Expense</t>
  </si>
  <si>
    <t>Other Supply Expenses</t>
  </si>
  <si>
    <r>
      <t xml:space="preserve">SERVICE CONTRACTS </t>
    </r>
    <r>
      <rPr>
        <b/>
        <i/>
        <sz val="14"/>
        <color indexed="48"/>
        <rFont val="Arial"/>
        <family val="2"/>
      </rPr>
      <t>(Auto-populates)</t>
    </r>
  </si>
  <si>
    <t xml:space="preserve">SCSEP </t>
  </si>
  <si>
    <t>Identify Contract Type</t>
  </si>
  <si>
    <r>
      <t xml:space="preserve">CONGREGATE MEAL EXPENSES </t>
    </r>
    <r>
      <rPr>
        <b/>
        <i/>
        <sz val="14"/>
        <color indexed="48"/>
        <rFont val="Arial"/>
        <family val="2"/>
      </rPr>
      <t>(Auto-populates)</t>
    </r>
  </si>
  <si>
    <t>Vendor Meal Contract - Congregate</t>
  </si>
  <si>
    <t>On-Site or Central Kitchen Preparation:</t>
  </si>
  <si>
    <t>Raw Food Costs</t>
  </si>
  <si>
    <t>Labor</t>
  </si>
  <si>
    <t>Disposable Supplies</t>
  </si>
  <si>
    <t>Transportation Costs</t>
  </si>
  <si>
    <t>Meal Delivery Costs</t>
  </si>
  <si>
    <t>Equipment</t>
  </si>
  <si>
    <t>Taxes</t>
  </si>
  <si>
    <t>Other Meal Costs (Kinship Care - monthly mtgs)</t>
  </si>
  <si>
    <r>
      <t xml:space="preserve">HOME DELIVERED MEAL EXPENSES </t>
    </r>
    <r>
      <rPr>
        <b/>
        <i/>
        <sz val="14"/>
        <color indexed="48"/>
        <rFont val="Arial"/>
        <family val="2"/>
      </rPr>
      <t>(Auto-populates)</t>
    </r>
  </si>
  <si>
    <t>Vendor Meal Contract - Home Delivered</t>
  </si>
  <si>
    <t>Other Meal Costs (List)</t>
  </si>
  <si>
    <r>
      <t>OTHER OPERATING COSTS</t>
    </r>
    <r>
      <rPr>
        <b/>
        <sz val="14"/>
        <color indexed="48"/>
        <rFont val="Arial"/>
        <family val="2"/>
      </rPr>
      <t xml:space="preserve"> </t>
    </r>
    <r>
      <rPr>
        <b/>
        <i/>
        <sz val="14"/>
        <color indexed="48"/>
        <rFont val="Arial"/>
        <family val="2"/>
      </rPr>
      <t>(Auto-populates)</t>
    </r>
  </si>
  <si>
    <t>Agency Indirect (Federal Cognizant Agency Only)</t>
  </si>
  <si>
    <t>Audit/Legal Fees</t>
  </si>
  <si>
    <t>Profit/Surplus Margin</t>
  </si>
  <si>
    <t>Other Misc. Operating Costs</t>
  </si>
  <si>
    <r>
      <t>Spreadsheet Check</t>
    </r>
    <r>
      <rPr>
        <b/>
        <sz val="14"/>
        <color indexed="48"/>
        <rFont val="Arial"/>
        <family val="2"/>
      </rPr>
      <t xml:space="preserve"> </t>
    </r>
    <r>
      <rPr>
        <b/>
        <i/>
        <sz val="14"/>
        <color indexed="48"/>
        <rFont val="Arial"/>
        <family val="2"/>
      </rPr>
      <t>(Auto-populates)</t>
    </r>
  </si>
  <si>
    <r>
      <t xml:space="preserve">TOTAL ALLOWABLE COSTS 
</t>
    </r>
    <r>
      <rPr>
        <b/>
        <i/>
        <sz val="14"/>
        <color indexed="48"/>
        <rFont val="Arial"/>
        <family val="2"/>
      </rPr>
      <t>(Auto-populates)</t>
    </r>
  </si>
  <si>
    <t>COST POOL SECTION:</t>
  </si>
  <si>
    <r>
      <t xml:space="preserve">Service Subcontract Allowance </t>
    </r>
    <r>
      <rPr>
        <sz val="12"/>
        <rFont val="Arial"/>
        <family val="2"/>
      </rPr>
      <t>(per contract)</t>
    </r>
  </si>
  <si>
    <t xml:space="preserve">Contracts over $50,000 Only - Enter Service Subcontract Adjustment (Contract Amount minus $25,000) </t>
  </si>
  <si>
    <t>Reallocate Support Costs</t>
  </si>
  <si>
    <t>Auto-populates based on Percent of Total  Staff Hours from Personnel</t>
  </si>
  <si>
    <t xml:space="preserve">Reallocate Shared Building Space  </t>
  </si>
  <si>
    <t>Enter Square Footage Occupied (In Red Only)</t>
  </si>
  <si>
    <t>Reallocate Client Transportation Costs</t>
  </si>
  <si>
    <t xml:space="preserve">Auto-populates % of Driver Time Per Program from Personnel </t>
  </si>
  <si>
    <t>Reallocate General Administration Costs</t>
  </si>
  <si>
    <t>Auto-populates based on Modified Total Direct Costs</t>
  </si>
  <si>
    <t>TOTAL ACTUAL COSTS BY SERVICE</t>
  </si>
  <si>
    <t>Enter Number of Billing Units</t>
  </si>
  <si>
    <t>ACTUAL COST PER UNIT OF SERVICE</t>
  </si>
  <si>
    <t>DONATED PERSONNEL OR 
NON-CASH MATCH SECTION</t>
  </si>
  <si>
    <r>
      <t>Enter description</t>
    </r>
    <r>
      <rPr>
        <b/>
        <i/>
        <sz val="12"/>
        <color indexed="48"/>
        <rFont val="Arial"/>
        <family val="2"/>
      </rPr>
      <t xml:space="preserve">  (Column A) and then </t>
    </r>
    <r>
      <rPr>
        <b/>
        <i/>
        <sz val="12"/>
        <color indexed="10"/>
        <rFont val="Arial"/>
        <family val="2"/>
      </rPr>
      <t xml:space="preserve">$ value </t>
    </r>
    <r>
      <rPr>
        <b/>
        <i/>
        <sz val="12"/>
        <color indexed="48"/>
        <rFont val="Arial"/>
        <family val="2"/>
      </rPr>
      <t xml:space="preserve"> (Column B)</t>
    </r>
  </si>
  <si>
    <t>Donated Cost Pool Section:</t>
  </si>
  <si>
    <t xml:space="preserve">Reallocate Donated Building Space </t>
  </si>
  <si>
    <t>(Auto-populates from Cost  Pool Section above)</t>
  </si>
  <si>
    <t xml:space="preserve">Reallocate Donated Client Transportation Costs </t>
  </si>
  <si>
    <t xml:space="preserve">Reallocate Donated General Administration </t>
  </si>
  <si>
    <t>(Auto-Populates from Cost Pool Section above)</t>
  </si>
  <si>
    <r>
      <t xml:space="preserve">Spreadsheet Check </t>
    </r>
    <r>
      <rPr>
        <b/>
        <i/>
        <sz val="12"/>
        <color indexed="48"/>
        <rFont val="Arial"/>
        <family val="2"/>
      </rPr>
      <t>(Auto-populates)</t>
    </r>
  </si>
  <si>
    <r>
      <t>TOTAL COSTS</t>
    </r>
    <r>
      <rPr>
        <b/>
        <sz val="12"/>
        <rFont val="Arial"/>
        <family val="2"/>
      </rPr>
      <t xml:space="preserve"> 
(Plus Donated/Non-Cash Match)</t>
    </r>
  </si>
  <si>
    <r>
      <t>Number of Billing Units</t>
    </r>
    <r>
      <rPr>
        <b/>
        <sz val="13"/>
        <color indexed="48"/>
        <rFont val="Arial"/>
        <family val="2"/>
      </rPr>
      <t xml:space="preserve"> </t>
    </r>
    <r>
      <rPr>
        <b/>
        <i/>
        <sz val="13"/>
        <color indexed="48"/>
        <rFont val="Arial"/>
        <family val="2"/>
      </rPr>
      <t>(Auto-populates from Cost Pool Section above)</t>
    </r>
  </si>
  <si>
    <t>POTENTIAL UNIT COST</t>
  </si>
  <si>
    <t>BUDGET NARRATIVE</t>
  </si>
  <si>
    <t>Your Budget Narrative should address the following bullet points:</t>
  </si>
  <si>
    <t xml:space="preserve">         * The budget justification is clear, logical and specifically describes the program and corresponds with the cost allocation/budget.  </t>
  </si>
  <si>
    <t xml:space="preserve">         * The budget proposal clearly demonstrates capacity to provide required match funds and leverage grant funding to maximize program outcomes.   </t>
  </si>
  <si>
    <t xml:space="preserve">**The three spaces below are meant to be for separate paragraphs for your narrative. If you need more or less room, feel free to format as needed.** </t>
  </si>
  <si>
    <t>Total # of passenger seats in fleet</t>
  </si>
  <si>
    <t xml:space="preserve">Does your agency participate in DHS Coordinated Transportation? </t>
  </si>
  <si>
    <t>Number of Persons likely to receive Service (estimate)</t>
  </si>
  <si>
    <t xml:space="preserve">White </t>
  </si>
  <si>
    <t>Black</t>
  </si>
  <si>
    <t>Hispanic</t>
  </si>
  <si>
    <t>Asian-Pacific</t>
  </si>
  <si>
    <t>Asian-Indian</t>
  </si>
  <si>
    <t>Native American</t>
  </si>
  <si>
    <t>% of Service Area Population</t>
  </si>
  <si>
    <t># of Persons expected to be served</t>
  </si>
  <si>
    <t>total</t>
  </si>
  <si>
    <t>FINANCIAL COMPONENTS WORKBOOK</t>
  </si>
  <si>
    <t>MOBILITY MANAGEMENT #1</t>
  </si>
  <si>
    <t>MOBILITY MANAGEMENT #2</t>
  </si>
  <si>
    <t>MOBILITY MANAGEMENT #3</t>
  </si>
  <si>
    <t>TRIPS #4</t>
  </si>
  <si>
    <t>TRIPS #5</t>
  </si>
  <si>
    <t>TRIPS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</si>
</sst>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7" formatCode="&quot;$&quot;#,##0.00_);\(&quot;$&quot;#,##0.00\)"/>
    <numFmt numFmtId="44" formatCode="_(&quot;$&quot;* #,##0.00_);_(&quot;$&quot;* \(#,##0.00\);_(&quot;$&quot;* &quot;-&quot;??_);_(@_)"/>
    <numFmt numFmtId="43" formatCode="_(* #,##0.00_);_(* \(#,##0.00\);_(* &quot;-&quot;??_);_(@_)"/>
    <numFmt numFmtId="164" formatCode="[$-409]mmmm\ d\,\ yyyy;@"/>
    <numFmt numFmtId="165" formatCode="_-* #,##0_-;\-* #,##0_-;_-* &quot;-&quot;_-;_-@_-"/>
    <numFmt numFmtId="166" formatCode="General_)"/>
    <numFmt numFmtId="167" formatCode="_(&quot;$&quot;* #,##0_);_(&quot;$&quot;* \(#,##0\);_(&quot;$&quot;* &quot;-&quot;??_);_(@_)"/>
    <numFmt numFmtId="168" formatCode="_(* #,##0_);_(* \(#,##0\);_(* &quot;-&quot;??_);_(@_)"/>
    <numFmt numFmtId="169" formatCode="&quot;$&quot;#,##0"/>
    <numFmt numFmtId="170" formatCode="#,##0.000000_);\(#,##0.000000\)"/>
  </numFmts>
  <fonts count="91" x14ac:knownFonts="1">
    <font>
      <sz val="11"/>
      <color theme="1"/>
      <name val="Calibri"/>
      <family val="2"/>
      <scheme val="minor"/>
    </font>
    <font>
      <sz val="11"/>
      <color theme="1"/>
      <name val="Calibri"/>
      <family val="2"/>
      <scheme val="minor"/>
    </font>
    <font>
      <sz val="11"/>
      <color indexed="8"/>
      <name val="Calibri"/>
      <family val="2"/>
    </font>
    <font>
      <b/>
      <sz val="10"/>
      <color indexed="8"/>
      <name val="Arial"/>
      <family val="2"/>
    </font>
    <font>
      <sz val="11"/>
      <color indexed="8"/>
      <name val="Arial"/>
      <family val="2"/>
    </font>
    <font>
      <sz val="10"/>
      <color indexed="8"/>
      <name val="Arial"/>
      <family val="2"/>
    </font>
    <font>
      <sz val="10"/>
      <color theme="1"/>
      <name val="Arial"/>
      <family val="2"/>
    </font>
    <font>
      <b/>
      <sz val="10"/>
      <color indexed="10"/>
      <name val="Arial"/>
      <family val="2"/>
    </font>
    <font>
      <sz val="10"/>
      <color indexed="8"/>
      <name val="Calibri"/>
      <family val="2"/>
    </font>
    <font>
      <b/>
      <u/>
      <sz val="10"/>
      <color indexed="8"/>
      <name val="Arial"/>
      <family val="2"/>
    </font>
    <font>
      <i/>
      <sz val="10"/>
      <color indexed="8"/>
      <name val="Arial"/>
      <family val="2"/>
    </font>
    <font>
      <sz val="6"/>
      <color indexed="8"/>
      <name val="Calibri"/>
      <family val="2"/>
    </font>
    <font>
      <b/>
      <i/>
      <sz val="10"/>
      <color rgb="FF000000"/>
      <name val="Arial"/>
      <family val="2"/>
    </font>
    <font>
      <b/>
      <i/>
      <sz val="10"/>
      <color indexed="8"/>
      <name val="Arial"/>
      <family val="2"/>
    </font>
    <font>
      <sz val="9"/>
      <color indexed="8"/>
      <name val="Calibri"/>
      <family val="2"/>
    </font>
    <font>
      <b/>
      <i/>
      <u/>
      <sz val="10"/>
      <color indexed="8"/>
      <name val="Arial"/>
      <family val="2"/>
    </font>
    <font>
      <b/>
      <sz val="10"/>
      <color indexed="63"/>
      <name val="Arial"/>
      <family val="2"/>
    </font>
    <font>
      <b/>
      <sz val="10"/>
      <color theme="9" tint="-0.249977111117893"/>
      <name val="Arial"/>
      <family val="2"/>
    </font>
    <font>
      <b/>
      <sz val="10"/>
      <color indexed="23"/>
      <name val="Arial"/>
      <family val="2"/>
    </font>
    <font>
      <b/>
      <sz val="10"/>
      <color theme="7" tint="-0.249977111117893"/>
      <name val="Arial"/>
      <family val="2"/>
    </font>
    <font>
      <b/>
      <sz val="9"/>
      <color indexed="63"/>
      <name val="Calibri"/>
      <family val="2"/>
    </font>
    <font>
      <b/>
      <sz val="9"/>
      <color indexed="8"/>
      <name val="Calibri"/>
      <family val="2"/>
    </font>
    <font>
      <sz val="10"/>
      <color rgb="FFFF0000"/>
      <name val="Arial"/>
      <family val="2"/>
    </font>
    <font>
      <b/>
      <sz val="10"/>
      <color rgb="FFFF0000"/>
      <name val="Arial"/>
      <family val="2"/>
    </font>
    <font>
      <b/>
      <i/>
      <u/>
      <sz val="10"/>
      <color theme="9" tint="-0.249977111117893"/>
      <name val="Arial"/>
      <family val="2"/>
    </font>
    <font>
      <b/>
      <i/>
      <u/>
      <sz val="10"/>
      <color rgb="FFFF0000"/>
      <name val="Arial"/>
      <family val="2"/>
    </font>
    <font>
      <b/>
      <i/>
      <u/>
      <sz val="10"/>
      <color theme="7" tint="-0.249977111117893"/>
      <name val="Arial"/>
      <family val="2"/>
    </font>
    <font>
      <b/>
      <u/>
      <sz val="10"/>
      <color rgb="FFFF0000"/>
      <name val="Arial"/>
      <family val="2"/>
    </font>
    <font>
      <b/>
      <sz val="10"/>
      <color rgb="FF000000"/>
      <name val="Arial"/>
      <family val="2"/>
    </font>
    <font>
      <u/>
      <sz val="10"/>
      <color rgb="FF000000"/>
      <name val="Arial"/>
      <family val="2"/>
    </font>
    <font>
      <u/>
      <sz val="10"/>
      <color indexed="8"/>
      <name val="Arial"/>
      <family val="2"/>
    </font>
    <font>
      <sz val="10"/>
      <color rgb="FF000000"/>
      <name val="Arial"/>
      <family val="2"/>
    </font>
    <font>
      <u/>
      <sz val="11"/>
      <color theme="10"/>
      <name val="Calibri"/>
      <family val="2"/>
      <scheme val="minor"/>
    </font>
    <font>
      <b/>
      <sz val="24"/>
      <name val="Calibri"/>
      <family val="2"/>
      <scheme val="minor"/>
    </font>
    <font>
      <sz val="10"/>
      <name val="Arial"/>
      <family val="2"/>
    </font>
    <font>
      <b/>
      <sz val="12"/>
      <color theme="1"/>
      <name val="Calibri"/>
      <family val="2"/>
      <scheme val="minor"/>
    </font>
    <font>
      <b/>
      <sz val="16"/>
      <color theme="1"/>
      <name val="Calibri"/>
      <family val="2"/>
      <scheme val="minor"/>
    </font>
    <font>
      <b/>
      <sz val="11"/>
      <name val="Arial"/>
      <family val="2"/>
    </font>
    <font>
      <b/>
      <sz val="10"/>
      <name val="Arial"/>
      <family val="2"/>
    </font>
    <font>
      <i/>
      <sz val="10"/>
      <name val="Arial"/>
      <family val="2"/>
    </font>
    <font>
      <b/>
      <sz val="9"/>
      <name val="Arial"/>
      <family val="2"/>
    </font>
    <font>
      <b/>
      <sz val="8"/>
      <name val="Arial"/>
      <family val="2"/>
    </font>
    <font>
      <sz val="16"/>
      <name val="Calibri"/>
      <family val="2"/>
      <scheme val="minor"/>
    </font>
    <font>
      <b/>
      <sz val="11"/>
      <name val="Calibri"/>
      <family val="2"/>
      <scheme val="minor"/>
    </font>
    <font>
      <sz val="12"/>
      <name val="Times New Roman"/>
      <family val="1"/>
    </font>
    <font>
      <sz val="10"/>
      <name val="Courier"/>
      <family val="3"/>
    </font>
    <font>
      <b/>
      <i/>
      <sz val="10"/>
      <color indexed="10"/>
      <name val="Arial"/>
      <family val="2"/>
    </font>
    <font>
      <sz val="14"/>
      <name val="Arial"/>
      <family val="2"/>
    </font>
    <font>
      <sz val="12"/>
      <name val="Arial"/>
      <family val="2"/>
    </font>
    <font>
      <b/>
      <sz val="14"/>
      <name val="Arial"/>
      <family val="2"/>
    </font>
    <font>
      <b/>
      <i/>
      <sz val="11"/>
      <color indexed="12"/>
      <name val="Arial"/>
      <family val="2"/>
    </font>
    <font>
      <b/>
      <i/>
      <sz val="11"/>
      <color indexed="10"/>
      <name val="Arial"/>
      <family val="2"/>
    </font>
    <font>
      <b/>
      <i/>
      <sz val="11"/>
      <name val="Arial"/>
      <family val="2"/>
    </font>
    <font>
      <sz val="14"/>
      <color indexed="8"/>
      <name val="Arial"/>
      <family val="2"/>
    </font>
    <font>
      <sz val="11"/>
      <name val="Arial"/>
      <family val="2"/>
    </font>
    <font>
      <b/>
      <i/>
      <sz val="14"/>
      <color indexed="10"/>
      <name val="Arial"/>
      <family val="2"/>
    </font>
    <font>
      <sz val="14"/>
      <color indexed="10"/>
      <name val="Arial"/>
      <family val="2"/>
    </font>
    <font>
      <b/>
      <i/>
      <sz val="12"/>
      <name val="Arial"/>
      <family val="2"/>
    </font>
    <font>
      <sz val="10"/>
      <color indexed="39"/>
      <name val="Arial"/>
      <family val="2"/>
    </font>
    <font>
      <b/>
      <i/>
      <sz val="14"/>
      <color indexed="48"/>
      <name val="Arial"/>
      <family val="2"/>
    </font>
    <font>
      <b/>
      <sz val="14"/>
      <color indexed="8"/>
      <name val="Arial"/>
      <family val="2"/>
    </font>
    <font>
      <b/>
      <sz val="14"/>
      <color indexed="10"/>
      <name val="Arial"/>
      <family val="2"/>
    </font>
    <font>
      <b/>
      <sz val="12"/>
      <name val="Arial"/>
      <family val="2"/>
    </font>
    <font>
      <b/>
      <sz val="18"/>
      <color indexed="10"/>
      <name val="Arial"/>
      <family val="2"/>
    </font>
    <font>
      <sz val="18"/>
      <name val="Arial"/>
      <family val="2"/>
    </font>
    <font>
      <b/>
      <sz val="12"/>
      <color indexed="12"/>
      <name val="Arial"/>
      <family val="2"/>
    </font>
    <font>
      <b/>
      <i/>
      <sz val="12"/>
      <color indexed="12"/>
      <name val="Arial"/>
      <family val="2"/>
    </font>
    <font>
      <b/>
      <i/>
      <sz val="14"/>
      <name val="Arial"/>
      <family val="2"/>
    </font>
    <font>
      <b/>
      <sz val="12"/>
      <color indexed="48"/>
      <name val="Arial"/>
      <family val="2"/>
    </font>
    <font>
      <b/>
      <sz val="12"/>
      <color indexed="10"/>
      <name val="Arial"/>
      <family val="2"/>
    </font>
    <font>
      <sz val="12"/>
      <color indexed="10"/>
      <name val="Arial"/>
      <family val="2"/>
    </font>
    <font>
      <sz val="12"/>
      <color indexed="59"/>
      <name val="Arial"/>
      <family val="2"/>
    </font>
    <font>
      <b/>
      <sz val="14"/>
      <color indexed="59"/>
      <name val="Arial"/>
      <family val="2"/>
    </font>
    <font>
      <sz val="12"/>
      <color indexed="17"/>
      <name val="Arial"/>
      <family val="2"/>
    </font>
    <font>
      <b/>
      <i/>
      <sz val="14"/>
      <color indexed="59"/>
      <name val="Arial"/>
      <family val="2"/>
    </font>
    <font>
      <sz val="12"/>
      <color indexed="9"/>
      <name val="Arial"/>
      <family val="2"/>
    </font>
    <font>
      <b/>
      <sz val="14"/>
      <color indexed="48"/>
      <name val="Arial"/>
      <family val="2"/>
    </font>
    <font>
      <b/>
      <sz val="16"/>
      <name val="Arial"/>
      <family val="2"/>
    </font>
    <font>
      <b/>
      <i/>
      <sz val="13"/>
      <color indexed="10"/>
      <name val="Arial"/>
      <family val="2"/>
    </font>
    <font>
      <b/>
      <i/>
      <sz val="12"/>
      <color indexed="48"/>
      <name val="Arial"/>
      <family val="2"/>
    </font>
    <font>
      <b/>
      <sz val="14"/>
      <color indexed="12"/>
      <name val="Arial"/>
      <family val="2"/>
    </font>
    <font>
      <sz val="14"/>
      <color indexed="12"/>
      <name val="Arial"/>
      <family val="2"/>
    </font>
    <font>
      <b/>
      <i/>
      <sz val="12"/>
      <color indexed="10"/>
      <name val="Arial"/>
      <family val="2"/>
    </font>
    <font>
      <b/>
      <sz val="16"/>
      <color indexed="48"/>
      <name val="Arial"/>
      <family val="2"/>
    </font>
    <font>
      <i/>
      <sz val="12"/>
      <name val="Arial"/>
      <family val="2"/>
    </font>
    <font>
      <i/>
      <sz val="13"/>
      <name val="Arial"/>
      <family val="2"/>
    </font>
    <font>
      <b/>
      <sz val="13"/>
      <name val="Arial"/>
      <family val="2"/>
    </font>
    <font>
      <b/>
      <sz val="13"/>
      <color indexed="48"/>
      <name val="Arial"/>
      <family val="2"/>
    </font>
    <font>
      <b/>
      <i/>
      <sz val="13"/>
      <color indexed="48"/>
      <name val="Arial"/>
      <family val="2"/>
    </font>
    <font>
      <b/>
      <i/>
      <sz val="10"/>
      <name val="Arial"/>
      <family val="2"/>
    </font>
    <font>
      <b/>
      <sz val="11"/>
      <color theme="1"/>
      <name val="Arial"/>
      <family val="2"/>
    </font>
  </fonts>
  <fills count="19">
    <fill>
      <patternFill patternType="none"/>
    </fill>
    <fill>
      <patternFill patternType="gray125"/>
    </fill>
    <fill>
      <patternFill patternType="solid">
        <fgColor rgb="FFD9D9D9"/>
        <bgColor indexed="64"/>
      </patternFill>
    </fill>
    <fill>
      <patternFill patternType="solid">
        <fgColor rgb="FFA6A6A6"/>
        <bgColor indexed="64"/>
      </patternFill>
    </fill>
    <fill>
      <patternFill patternType="solid">
        <fgColor rgb="FFBFBFBF"/>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indexed="41"/>
        <bgColor indexed="64"/>
      </patternFill>
    </fill>
    <fill>
      <patternFill patternType="solid">
        <fgColor indexed="13"/>
        <bgColor indexed="64"/>
      </patternFill>
    </fill>
    <fill>
      <patternFill patternType="solid">
        <fgColor indexed="10"/>
        <bgColor indexed="64"/>
      </patternFill>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theme="7" tint="0.79998168889431442"/>
        <bgColor indexed="64"/>
      </patternFill>
    </fill>
    <fill>
      <patternFill patternType="solid">
        <fgColor theme="0" tint="-0.499984740745262"/>
        <bgColor indexed="64"/>
      </patternFill>
    </fill>
  </fills>
  <borders count="76">
    <border>
      <left/>
      <right/>
      <top/>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right/>
      <top style="medium">
        <color auto="1"/>
      </top>
      <bottom style="thin">
        <color auto="1"/>
      </bottom>
      <diagonal/>
    </border>
    <border>
      <left/>
      <right style="thin">
        <color auto="1"/>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indexed="64"/>
      </bottom>
      <diagonal/>
    </border>
    <border>
      <left style="medium">
        <color auto="1"/>
      </left>
      <right/>
      <top style="medium">
        <color auto="1"/>
      </top>
      <bottom/>
      <diagonal/>
    </border>
    <border>
      <left/>
      <right/>
      <top style="medium">
        <color auto="1"/>
      </top>
      <bottom/>
      <diagonal/>
    </border>
    <border>
      <left style="medium">
        <color rgb="FF000000"/>
      </left>
      <right/>
      <top style="medium">
        <color auto="1"/>
      </top>
      <bottom/>
      <diagonal/>
    </border>
    <border>
      <left style="medium">
        <color rgb="FF000000"/>
      </left>
      <right style="medium">
        <color auto="1"/>
      </right>
      <top style="thin">
        <color indexed="64"/>
      </top>
      <bottom/>
      <diagonal/>
    </border>
    <border>
      <left style="medium">
        <color auto="1"/>
      </left>
      <right/>
      <top/>
      <bottom style="medium">
        <color rgb="FF000000"/>
      </bottom>
      <diagonal/>
    </border>
    <border>
      <left/>
      <right/>
      <top/>
      <bottom style="medium">
        <color rgb="FF000000"/>
      </bottom>
      <diagonal/>
    </border>
    <border>
      <left style="medium">
        <color rgb="FF000000"/>
      </left>
      <right/>
      <top/>
      <bottom style="medium">
        <color auto="1"/>
      </bottom>
      <diagonal/>
    </border>
    <border>
      <left style="medium">
        <color rgb="FF000000"/>
      </left>
      <right style="medium">
        <color auto="1"/>
      </right>
      <top/>
      <bottom style="medium">
        <color auto="1"/>
      </bottom>
      <diagonal/>
    </border>
    <border>
      <left style="medium">
        <color auto="1"/>
      </left>
      <right/>
      <top style="medium">
        <color rgb="FF000000"/>
      </top>
      <bottom style="medium">
        <color auto="1"/>
      </bottom>
      <diagonal/>
    </border>
    <border>
      <left/>
      <right style="medium">
        <color rgb="FF000000"/>
      </right>
      <top style="medium">
        <color rgb="FF000000"/>
      </top>
      <bottom style="medium">
        <color auto="1"/>
      </bottom>
      <diagonal/>
    </border>
    <border>
      <left style="medium">
        <color rgb="FF000000"/>
      </left>
      <right/>
      <top style="medium">
        <color auto="1"/>
      </top>
      <bottom style="medium">
        <color auto="1"/>
      </bottom>
      <diagonal/>
    </border>
    <border>
      <left style="medium">
        <color rgb="FF000000"/>
      </left>
      <right style="medium">
        <color auto="1"/>
      </right>
      <top style="medium">
        <color auto="1"/>
      </top>
      <bottom style="medium">
        <color auto="1"/>
      </bottom>
      <diagonal/>
    </border>
    <border>
      <left style="medium">
        <color auto="1"/>
      </left>
      <right/>
      <top/>
      <bottom style="medium">
        <color auto="1"/>
      </bottom>
      <diagonal/>
    </border>
    <border>
      <left/>
      <right/>
      <top style="medium">
        <color auto="1"/>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rgb="FF000000"/>
      </bottom>
      <diagonal/>
    </border>
    <border>
      <left/>
      <right/>
      <top style="medium">
        <color auto="1"/>
      </top>
      <bottom style="medium">
        <color rgb="FF000000"/>
      </bottom>
      <diagonal/>
    </border>
    <border>
      <left/>
      <right/>
      <top style="medium">
        <color rgb="FF000000"/>
      </top>
      <bottom style="medium">
        <color auto="1"/>
      </bottom>
      <diagonal/>
    </border>
    <border>
      <left/>
      <right style="medium">
        <color rgb="FF000000"/>
      </right>
      <top style="medium">
        <color auto="1"/>
      </top>
      <bottom style="medium">
        <color rgb="FF000000"/>
      </bottom>
      <diagonal/>
    </border>
    <border>
      <left style="medium">
        <color auto="1"/>
      </left>
      <right/>
      <top style="medium">
        <color auto="1"/>
      </top>
      <bottom style="medium">
        <color auto="1"/>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style="thin">
        <color auto="1"/>
      </bottom>
      <diagonal/>
    </border>
    <border>
      <left/>
      <right/>
      <top/>
      <bottom style="thin">
        <color indexed="64"/>
      </bottom>
      <diagonal/>
    </border>
    <border>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indexed="64"/>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style="thin">
        <color auto="1"/>
      </left>
      <right style="medium">
        <color auto="1"/>
      </right>
      <top style="thin">
        <color auto="1"/>
      </top>
      <bottom/>
      <diagonal/>
    </border>
    <border>
      <left style="thin">
        <color indexed="64"/>
      </left>
      <right/>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indexed="64"/>
      </left>
      <right/>
      <top/>
      <bottom/>
      <diagonal/>
    </border>
    <border>
      <left/>
      <right style="thin">
        <color indexed="64"/>
      </right>
      <top/>
      <bottom/>
      <diagonal/>
    </border>
    <border>
      <left/>
      <right/>
      <top/>
      <bottom style="double">
        <color indexed="64"/>
      </bottom>
      <diagonal/>
    </border>
    <border>
      <left/>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1">
    <xf numFmtId="0" fontId="0" fillId="0" borderId="0"/>
    <xf numFmtId="9" fontId="1" fillId="0" borderId="0" applyFont="0" applyFill="0" applyBorder="0" applyAlignment="0" applyProtection="0"/>
    <xf numFmtId="0" fontId="2" fillId="0" borderId="0"/>
    <xf numFmtId="44" fontId="2" fillId="0" borderId="0" applyFont="0" applyFill="0" applyBorder="0" applyAlignment="0" applyProtection="0"/>
    <xf numFmtId="0" fontId="32" fillId="0" borderId="0" applyNumberFormat="0" applyFill="0" applyBorder="0" applyAlignment="0" applyProtection="0"/>
    <xf numFmtId="0" fontId="34" fillId="0" borderId="0"/>
    <xf numFmtId="44" fontId="34" fillId="0" borderId="0" applyFont="0" applyFill="0" applyBorder="0" applyAlignment="0" applyProtection="0"/>
    <xf numFmtId="166" fontId="45" fillId="0" borderId="0"/>
    <xf numFmtId="9" fontId="34" fillId="0" borderId="0" applyFont="0" applyFill="0" applyBorder="0" applyAlignment="0" applyProtection="0"/>
    <xf numFmtId="43" fontId="34" fillId="0" borderId="0" applyFont="0" applyFill="0" applyBorder="0" applyAlignment="0" applyProtection="0"/>
    <xf numFmtId="166" fontId="45" fillId="0" borderId="0"/>
  </cellStyleXfs>
  <cellXfs count="504">
    <xf numFmtId="0" fontId="0" fillId="0" borderId="0" xfId="0"/>
    <xf numFmtId="0" fontId="2" fillId="0" borderId="0" xfId="2"/>
    <xf numFmtId="0" fontId="3" fillId="2" borderId="1" xfId="2" applyFont="1" applyFill="1" applyBorder="1"/>
    <xf numFmtId="0" fontId="3" fillId="2" borderId="5" xfId="2" applyFont="1" applyFill="1" applyBorder="1"/>
    <xf numFmtId="0" fontId="9" fillId="0" borderId="11" xfId="2" applyFont="1" applyBorder="1" applyAlignment="1">
      <alignment horizontal="center" vertical="center" wrapText="1"/>
    </xf>
    <xf numFmtId="0" fontId="9" fillId="0" borderId="12" xfId="2" applyFont="1" applyBorder="1" applyAlignment="1">
      <alignment horizontal="center" vertical="center" wrapText="1"/>
    </xf>
    <xf numFmtId="0" fontId="3" fillId="0" borderId="15" xfId="2" applyFont="1" applyBorder="1" applyAlignment="1">
      <alignment horizontal="center" vertical="center" wrapText="1"/>
    </xf>
    <xf numFmtId="0" fontId="3" fillId="0" borderId="16" xfId="2" applyFont="1" applyBorder="1" applyAlignment="1">
      <alignment horizontal="center" vertical="center" wrapText="1"/>
    </xf>
    <xf numFmtId="0" fontId="8" fillId="2" borderId="19" xfId="2" applyFont="1" applyFill="1" applyBorder="1" applyAlignment="1" applyProtection="1">
      <alignment horizontal="center" vertical="center" wrapText="1"/>
      <protection locked="0"/>
    </xf>
    <xf numFmtId="0" fontId="8" fillId="2" borderId="20" xfId="2" applyFont="1" applyFill="1" applyBorder="1" applyAlignment="1" applyProtection="1">
      <alignment horizontal="center" vertical="center" wrapText="1"/>
      <protection locked="0"/>
    </xf>
    <xf numFmtId="0" fontId="8" fillId="0" borderId="0" xfId="2" applyFont="1"/>
    <xf numFmtId="0" fontId="11" fillId="3" borderId="21" xfId="2" applyFont="1" applyFill="1" applyBorder="1" applyAlignment="1">
      <alignment vertical="center" wrapText="1"/>
    </xf>
    <xf numFmtId="0" fontId="11" fillId="3" borderId="22" xfId="2" applyFont="1" applyFill="1" applyBorder="1" applyAlignment="1">
      <alignment vertical="center" wrapText="1"/>
    </xf>
    <xf numFmtId="0" fontId="11" fillId="3" borderId="23" xfId="2" applyFont="1" applyFill="1" applyBorder="1" applyAlignment="1">
      <alignment vertical="center" wrapText="1"/>
    </xf>
    <xf numFmtId="0" fontId="11" fillId="3" borderId="24" xfId="2" applyFont="1" applyFill="1" applyBorder="1" applyAlignment="1">
      <alignment vertical="center" wrapText="1"/>
    </xf>
    <xf numFmtId="0" fontId="3" fillId="0" borderId="19" xfId="2" applyFont="1" applyBorder="1" applyAlignment="1">
      <alignment horizontal="center" vertical="center" wrapText="1"/>
    </xf>
    <xf numFmtId="0" fontId="3" fillId="0" borderId="20" xfId="2" applyFont="1" applyBorder="1" applyAlignment="1">
      <alignment horizontal="center" vertical="center" wrapText="1"/>
    </xf>
    <xf numFmtId="0" fontId="5" fillId="2" borderId="19" xfId="2" applyFont="1" applyFill="1" applyBorder="1" applyAlignment="1" applyProtection="1">
      <alignment horizontal="center" vertical="center" wrapText="1"/>
      <protection locked="0"/>
    </xf>
    <xf numFmtId="0" fontId="5" fillId="2" borderId="20" xfId="2" applyFont="1" applyFill="1" applyBorder="1" applyAlignment="1" applyProtection="1">
      <alignment horizontal="center" vertical="center" wrapText="1"/>
      <protection locked="0"/>
    </xf>
    <xf numFmtId="0" fontId="2" fillId="3" borderId="21" xfId="2" applyFill="1" applyBorder="1" applyAlignment="1">
      <alignment vertical="center" wrapText="1"/>
    </xf>
    <xf numFmtId="0" fontId="2" fillId="3" borderId="22" xfId="2" applyFill="1" applyBorder="1" applyAlignment="1">
      <alignment vertical="center" wrapText="1"/>
    </xf>
    <xf numFmtId="0" fontId="2" fillId="3" borderId="23" xfId="2" applyFill="1" applyBorder="1" applyAlignment="1">
      <alignment vertical="center" wrapText="1"/>
    </xf>
    <xf numFmtId="0" fontId="2" fillId="3" borderId="24" xfId="2" applyFill="1" applyBorder="1" applyAlignment="1">
      <alignment vertical="center" wrapText="1"/>
    </xf>
    <xf numFmtId="0" fontId="3" fillId="0" borderId="29" xfId="2" applyFont="1" applyBorder="1" applyAlignment="1">
      <alignment horizontal="center" vertical="center" wrapText="1"/>
    </xf>
    <xf numFmtId="0" fontId="5" fillId="0" borderId="31" xfId="2" applyFont="1" applyBorder="1" applyAlignment="1">
      <alignment horizontal="left" vertical="center" wrapText="1"/>
    </xf>
    <xf numFmtId="0" fontId="5" fillId="0" borderId="21" xfId="2" applyFont="1" applyBorder="1" applyAlignment="1">
      <alignment vertical="center" wrapText="1"/>
    </xf>
    <xf numFmtId="0" fontId="5" fillId="2" borderId="41" xfId="2" applyFont="1" applyFill="1" applyBorder="1" applyAlignment="1" applyProtection="1">
      <alignment horizontal="center" vertical="center" wrapText="1"/>
      <protection locked="0"/>
    </xf>
    <xf numFmtId="0" fontId="13" fillId="0" borderId="42" xfId="2" applyFont="1" applyBorder="1" applyAlignment="1">
      <alignment horizontal="left"/>
    </xf>
    <xf numFmtId="0" fontId="10" fillId="0" borderId="36" xfId="2" applyFont="1" applyBorder="1" applyAlignment="1">
      <alignment vertical="center" wrapText="1"/>
    </xf>
    <xf numFmtId="0" fontId="5" fillId="2" borderId="52" xfId="2" applyFont="1" applyFill="1" applyBorder="1" applyAlignment="1" applyProtection="1">
      <alignment horizontal="center" vertical="center" wrapText="1"/>
      <protection locked="0"/>
    </xf>
    <xf numFmtId="0" fontId="3" fillId="0" borderId="56" xfId="2" applyFont="1" applyBorder="1" applyAlignment="1">
      <alignment horizontal="center" vertical="center" wrapText="1"/>
    </xf>
    <xf numFmtId="0" fontId="20" fillId="0" borderId="0" xfId="2" applyFont="1" applyAlignment="1">
      <alignment horizontal="center" vertical="center"/>
    </xf>
    <xf numFmtId="0" fontId="21" fillId="0" borderId="0" xfId="2" applyFont="1" applyAlignment="1">
      <alignment horizontal="center" vertical="center" wrapText="1"/>
    </xf>
    <xf numFmtId="0" fontId="17" fillId="0" borderId="40" xfId="2" applyFont="1" applyBorder="1" applyAlignment="1">
      <alignment vertical="center" wrapText="1"/>
    </xf>
    <xf numFmtId="0" fontId="10" fillId="0" borderId="40" xfId="2" applyFont="1" applyBorder="1" applyAlignment="1">
      <alignment vertical="center" wrapText="1"/>
    </xf>
    <xf numFmtId="0" fontId="5" fillId="0" borderId="40" xfId="2" applyFont="1" applyBorder="1" applyAlignment="1">
      <alignment vertical="center" wrapText="1"/>
    </xf>
    <xf numFmtId="0" fontId="5" fillId="0" borderId="60" xfId="2" applyFont="1" applyBorder="1" applyAlignment="1" applyProtection="1">
      <alignment wrapText="1"/>
      <protection locked="0"/>
    </xf>
    <xf numFmtId="0" fontId="3" fillId="0" borderId="60" xfId="2" applyFont="1" applyBorder="1" applyAlignment="1" applyProtection="1">
      <alignment vertical="top" wrapText="1"/>
      <protection locked="0"/>
    </xf>
    <xf numFmtId="0" fontId="5" fillId="0" borderId="0" xfId="2" applyFont="1" applyAlignment="1" applyProtection="1">
      <alignment vertical="top" wrapText="1"/>
      <protection locked="0"/>
    </xf>
    <xf numFmtId="0" fontId="3" fillId="0" borderId="0" xfId="2" applyFont="1" applyAlignment="1" applyProtection="1">
      <alignment horizontal="center" vertical="top" wrapText="1"/>
      <protection locked="0"/>
    </xf>
    <xf numFmtId="0" fontId="5" fillId="0" borderId="61" xfId="2" applyFont="1" applyBorder="1" applyAlignment="1" applyProtection="1">
      <alignment vertical="top" wrapText="1"/>
      <protection locked="0"/>
    </xf>
    <xf numFmtId="0" fontId="2" fillId="0" borderId="60" xfId="2" applyBorder="1"/>
    <xf numFmtId="0" fontId="2" fillId="0" borderId="61" xfId="2" applyBorder="1"/>
    <xf numFmtId="0" fontId="5" fillId="0" borderId="60" xfId="2" applyFont="1" applyBorder="1" applyAlignment="1" applyProtection="1">
      <alignment vertical="top" wrapText="1"/>
      <protection locked="0"/>
    </xf>
    <xf numFmtId="0" fontId="5" fillId="0" borderId="60" xfId="2" applyFont="1" applyBorder="1"/>
    <xf numFmtId="0" fontId="3" fillId="0" borderId="60" xfId="2" applyFont="1" applyBorder="1" applyAlignment="1">
      <alignment wrapText="1"/>
    </xf>
    <xf numFmtId="0" fontId="3" fillId="0" borderId="0" xfId="2" applyFont="1" applyAlignment="1">
      <alignment wrapText="1"/>
    </xf>
    <xf numFmtId="0" fontId="3" fillId="0" borderId="61" xfId="2" applyFont="1" applyBorder="1" applyAlignment="1">
      <alignment wrapText="1"/>
    </xf>
    <xf numFmtId="0" fontId="5" fillId="0" borderId="47" xfId="2" applyFont="1" applyBorder="1"/>
    <xf numFmtId="0" fontId="5" fillId="0" borderId="0" xfId="2" applyFont="1"/>
    <xf numFmtId="0" fontId="4" fillId="0" borderId="0" xfId="2" applyFont="1"/>
    <xf numFmtId="0" fontId="34" fillId="0" borderId="0" xfId="5"/>
    <xf numFmtId="0" fontId="35" fillId="0" borderId="63" xfId="5" applyFont="1" applyBorder="1"/>
    <xf numFmtId="0" fontId="32" fillId="0" borderId="0" xfId="4"/>
    <xf numFmtId="0" fontId="32" fillId="0" borderId="0" xfId="4" quotePrefix="1"/>
    <xf numFmtId="0" fontId="35" fillId="0" borderId="0" xfId="5" applyFont="1"/>
    <xf numFmtId="0" fontId="36" fillId="5" borderId="62" xfId="5" applyFont="1" applyFill="1" applyBorder="1"/>
    <xf numFmtId="0" fontId="34" fillId="0" borderId="5" xfId="5" applyBorder="1" applyAlignment="1">
      <alignment horizontal="center"/>
    </xf>
    <xf numFmtId="0" fontId="34" fillId="0" borderId="0" xfId="5" applyAlignment="1">
      <alignment horizontal="center"/>
    </xf>
    <xf numFmtId="0" fontId="38" fillId="6" borderId="0" xfId="5" applyFont="1" applyFill="1"/>
    <xf numFmtId="0" fontId="34" fillId="6" borderId="0" xfId="5" applyFill="1"/>
    <xf numFmtId="0" fontId="39" fillId="6" borderId="0" xfId="5" applyFont="1" applyFill="1"/>
    <xf numFmtId="0" fontId="38" fillId="0" borderId="5" xfId="5" applyFont="1" applyBorder="1" applyAlignment="1">
      <alignment horizontal="center"/>
    </xf>
    <xf numFmtId="0" fontId="34" fillId="0" borderId="5" xfId="5" applyBorder="1"/>
    <xf numFmtId="0" fontId="40" fillId="7" borderId="5" xfId="5" applyFont="1" applyFill="1" applyBorder="1" applyAlignment="1">
      <alignment horizontal="center" vertical="center" wrapText="1"/>
    </xf>
    <xf numFmtId="0" fontId="38" fillId="7" borderId="5" xfId="5" applyFont="1" applyFill="1" applyBorder="1" applyAlignment="1">
      <alignment horizontal="center" vertical="center"/>
    </xf>
    <xf numFmtId="0" fontId="38" fillId="0" borderId="5" xfId="5" applyFont="1" applyBorder="1" applyAlignment="1">
      <alignment horizontal="center" vertical="center"/>
    </xf>
    <xf numFmtId="0" fontId="38" fillId="7" borderId="5" xfId="5" applyFont="1" applyFill="1" applyBorder="1" applyAlignment="1">
      <alignment horizontal="center"/>
    </xf>
    <xf numFmtId="0" fontId="42" fillId="0" borderId="62" xfId="5" applyFont="1" applyBorder="1"/>
    <xf numFmtId="0" fontId="43" fillId="5" borderId="37" xfId="5" applyFont="1" applyFill="1" applyBorder="1"/>
    <xf numFmtId="0" fontId="42" fillId="0" borderId="0" xfId="5" applyFont="1" applyAlignment="1">
      <alignment horizontal="center"/>
    </xf>
    <xf numFmtId="0" fontId="43" fillId="5" borderId="0" xfId="5" applyFont="1" applyFill="1"/>
    <xf numFmtId="0" fontId="43" fillId="0" borderId="37" xfId="5" applyFont="1" applyBorder="1"/>
    <xf numFmtId="0" fontId="38" fillId="7" borderId="5" xfId="5" applyFont="1" applyFill="1" applyBorder="1" applyAlignment="1">
      <alignment horizontal="center" wrapText="1"/>
    </xf>
    <xf numFmtId="0" fontId="38" fillId="7" borderId="6" xfId="5" applyFont="1" applyFill="1" applyBorder="1" applyAlignment="1">
      <alignment horizontal="center" wrapText="1"/>
    </xf>
    <xf numFmtId="0" fontId="38" fillId="7" borderId="8" xfId="5" applyFont="1" applyFill="1" applyBorder="1" applyAlignment="1">
      <alignment horizontal="center" wrapText="1"/>
    </xf>
    <xf numFmtId="0" fontId="38" fillId="7" borderId="64" xfId="5" applyFont="1" applyFill="1" applyBorder="1" applyAlignment="1">
      <alignment horizontal="center" vertical="center" wrapText="1"/>
    </xf>
    <xf numFmtId="0" fontId="38" fillId="7" borderId="41" xfId="5" applyFont="1" applyFill="1" applyBorder="1" applyAlignment="1">
      <alignment horizontal="center" vertical="center" wrapText="1"/>
    </xf>
    <xf numFmtId="0" fontId="38" fillId="7" borderId="6" xfId="5" applyFont="1" applyFill="1" applyBorder="1" applyAlignment="1">
      <alignment horizontal="center" vertical="center" wrapText="1"/>
    </xf>
    <xf numFmtId="0" fontId="34" fillId="0" borderId="0" xfId="5" applyAlignment="1">
      <alignment horizontal="center" wrapText="1"/>
    </xf>
    <xf numFmtId="0" fontId="34" fillId="0" borderId="5" xfId="5" applyBorder="1" applyAlignment="1">
      <alignment vertical="top"/>
    </xf>
    <xf numFmtId="0" fontId="34" fillId="0" borderId="5" xfId="5" applyBorder="1" applyAlignment="1">
      <alignment vertical="top" wrapText="1"/>
    </xf>
    <xf numFmtId="44" fontId="0" fillId="0" borderId="5" xfId="6" applyFont="1" applyBorder="1" applyAlignment="1">
      <alignment horizontal="left" vertical="top"/>
    </xf>
    <xf numFmtId="0" fontId="34" fillId="0" borderId="8" xfId="5" applyBorder="1" applyAlignment="1">
      <alignment vertical="top" wrapText="1"/>
    </xf>
    <xf numFmtId="0" fontId="34" fillId="0" borderId="6" xfId="5" applyBorder="1" applyAlignment="1">
      <alignment vertical="top" wrapText="1"/>
    </xf>
    <xf numFmtId="44" fontId="34" fillId="7" borderId="8" xfId="6" applyFont="1" applyFill="1" applyBorder="1" applyAlignment="1">
      <alignment horizontal="center" wrapText="1"/>
    </xf>
    <xf numFmtId="44" fontId="34" fillId="7" borderId="52" xfId="6" applyFont="1" applyFill="1" applyBorder="1" applyAlignment="1">
      <alignment horizontal="center" wrapText="1"/>
    </xf>
    <xf numFmtId="44" fontId="34" fillId="7" borderId="8" xfId="5" applyNumberFormat="1" applyFill="1" applyBorder="1" applyAlignment="1">
      <alignment horizontal="center" wrapText="1"/>
    </xf>
    <xf numFmtId="0" fontId="34" fillId="7" borderId="5" xfId="5" applyFill="1" applyBorder="1" applyAlignment="1">
      <alignment horizontal="center" wrapText="1"/>
    </xf>
    <xf numFmtId="165" fontId="34" fillId="0" borderId="5" xfId="5" applyNumberFormat="1" applyBorder="1" applyAlignment="1">
      <alignment vertical="top"/>
    </xf>
    <xf numFmtId="0" fontId="34" fillId="8" borderId="5" xfId="5" applyFill="1" applyBorder="1" applyAlignment="1">
      <alignment vertical="top"/>
    </xf>
    <xf numFmtId="0" fontId="34" fillId="8" borderId="6" xfId="5" applyFill="1" applyBorder="1" applyAlignment="1">
      <alignment vertical="top" wrapText="1"/>
    </xf>
    <xf numFmtId="44" fontId="34" fillId="8" borderId="8" xfId="6" applyFont="1" applyFill="1" applyBorder="1" applyAlignment="1">
      <alignment horizontal="left" vertical="top"/>
    </xf>
    <xf numFmtId="0" fontId="34" fillId="8" borderId="64" xfId="5" applyFill="1" applyBorder="1" applyAlignment="1">
      <alignment vertical="top" wrapText="1"/>
    </xf>
    <xf numFmtId="0" fontId="34" fillId="8" borderId="41" xfId="5" applyFill="1" applyBorder="1" applyAlignment="1">
      <alignment vertical="top" wrapText="1"/>
    </xf>
    <xf numFmtId="0" fontId="34" fillId="8" borderId="40" xfId="5" applyFill="1" applyBorder="1" applyAlignment="1">
      <alignment vertical="top" wrapText="1"/>
    </xf>
    <xf numFmtId="0" fontId="34" fillId="8" borderId="7" xfId="5" applyFill="1" applyBorder="1" applyAlignment="1">
      <alignment vertical="top" wrapText="1"/>
    </xf>
    <xf numFmtId="44" fontId="34" fillId="8" borderId="64" xfId="6" applyFont="1" applyFill="1" applyBorder="1" applyAlignment="1">
      <alignment horizontal="center" wrapText="1"/>
    </xf>
    <xf numFmtId="44" fontId="34" fillId="8" borderId="52" xfId="6" applyFont="1" applyFill="1" applyBorder="1" applyAlignment="1">
      <alignment horizontal="center" wrapText="1"/>
    </xf>
    <xf numFmtId="44" fontId="34" fillId="8" borderId="8" xfId="5" applyNumberFormat="1" applyFill="1" applyBorder="1" applyAlignment="1">
      <alignment horizontal="center" wrapText="1"/>
    </xf>
    <xf numFmtId="0" fontId="34" fillId="8" borderId="5" xfId="5" applyFill="1" applyBorder="1" applyAlignment="1">
      <alignment horizontal="center" wrapText="1"/>
    </xf>
    <xf numFmtId="165" fontId="34" fillId="8" borderId="5" xfId="5" applyNumberFormat="1" applyFill="1" applyBorder="1" applyAlignment="1">
      <alignment vertical="top"/>
    </xf>
    <xf numFmtId="0" fontId="34" fillId="8" borderId="5" xfId="5" applyFill="1" applyBorder="1"/>
    <xf numFmtId="0" fontId="34" fillId="8" borderId="0" xfId="5" applyFill="1"/>
    <xf numFmtId="0" fontId="34" fillId="0" borderId="65" xfId="5" applyBorder="1" applyAlignment="1">
      <alignment vertical="top"/>
    </xf>
    <xf numFmtId="0" fontId="34" fillId="0" borderId="65" xfId="5" applyBorder="1" applyAlignment="1">
      <alignment horizontal="center" wrapText="1"/>
    </xf>
    <xf numFmtId="165" fontId="34" fillId="0" borderId="65" xfId="5" applyNumberFormat="1" applyBorder="1" applyAlignment="1">
      <alignment vertical="top"/>
    </xf>
    <xf numFmtId="0" fontId="34" fillId="0" borderId="65" xfId="5" applyBorder="1"/>
    <xf numFmtId="0" fontId="38" fillId="7" borderId="70" xfId="5" applyFont="1" applyFill="1" applyBorder="1"/>
    <xf numFmtId="0" fontId="38" fillId="7" borderId="47" xfId="5" applyFont="1" applyFill="1" applyBorder="1"/>
    <xf numFmtId="0" fontId="38" fillId="7" borderId="38" xfId="5" applyFont="1" applyFill="1" applyBorder="1" applyAlignment="1">
      <alignment horizontal="left"/>
    </xf>
    <xf numFmtId="0" fontId="38" fillId="7" borderId="71" xfId="5" applyFont="1" applyFill="1" applyBorder="1"/>
    <xf numFmtId="0" fontId="38" fillId="7" borderId="72" xfId="5" applyFont="1" applyFill="1" applyBorder="1"/>
    <xf numFmtId="0" fontId="38" fillId="7" borderId="21" xfId="5" applyFont="1" applyFill="1" applyBorder="1"/>
    <xf numFmtId="0" fontId="38" fillId="7" borderId="23" xfId="5" applyFont="1" applyFill="1" applyBorder="1"/>
    <xf numFmtId="0" fontId="38" fillId="7" borderId="71" xfId="5" applyFont="1" applyFill="1" applyBorder="1" applyAlignment="1">
      <alignment horizontal="left"/>
    </xf>
    <xf numFmtId="0" fontId="38" fillId="7" borderId="33" xfId="5" applyFont="1" applyFill="1" applyBorder="1" applyAlignment="1">
      <alignment horizontal="left"/>
    </xf>
    <xf numFmtId="44" fontId="38" fillId="7" borderId="73" xfId="6" applyFont="1" applyFill="1" applyBorder="1" applyAlignment="1">
      <alignment horizontal="left"/>
    </xf>
    <xf numFmtId="0" fontId="38" fillId="7" borderId="38" xfId="5" applyFont="1" applyFill="1" applyBorder="1"/>
    <xf numFmtId="165" fontId="38" fillId="7" borderId="70" xfId="5" applyNumberFormat="1" applyFont="1" applyFill="1" applyBorder="1" applyAlignment="1">
      <alignment vertical="top"/>
    </xf>
    <xf numFmtId="0" fontId="34" fillId="0" borderId="0" xfId="5" applyAlignment="1">
      <alignment horizontal="left"/>
    </xf>
    <xf numFmtId="0" fontId="44" fillId="0" borderId="0" xfId="5" applyFont="1"/>
    <xf numFmtId="0" fontId="34" fillId="0" borderId="0" xfId="5" applyAlignment="1">
      <alignment vertical="top" wrapText="1"/>
    </xf>
    <xf numFmtId="166" fontId="46" fillId="0" borderId="0" xfId="7" applyFont="1" applyAlignment="1" applyProtection="1">
      <alignment horizontal="left" wrapText="1"/>
      <protection locked="0"/>
    </xf>
    <xf numFmtId="166" fontId="47" fillId="0" borderId="0" xfId="7" applyFont="1"/>
    <xf numFmtId="166" fontId="48" fillId="0" borderId="0" xfId="7" applyFont="1"/>
    <xf numFmtId="166" fontId="49" fillId="9" borderId="0" xfId="7" applyFont="1" applyFill="1"/>
    <xf numFmtId="166" fontId="47" fillId="9" borderId="0" xfId="7" applyFont="1" applyFill="1"/>
    <xf numFmtId="166" fontId="49" fillId="9" borderId="0" xfId="7" applyFont="1" applyFill="1" applyAlignment="1">
      <alignment horizontal="left"/>
    </xf>
    <xf numFmtId="166" fontId="34" fillId="0" borderId="0" xfId="7" applyFont="1"/>
    <xf numFmtId="0" fontId="48" fillId="0" borderId="0" xfId="5" applyFont="1"/>
    <xf numFmtId="0" fontId="47" fillId="0" borderId="0" xfId="5" applyFont="1"/>
    <xf numFmtId="166" fontId="37" fillId="0" borderId="60" xfId="7" applyFont="1" applyBorder="1" applyAlignment="1">
      <alignment horizontal="center"/>
    </xf>
    <xf numFmtId="166" fontId="37" fillId="0" borderId="0" xfId="7" applyFont="1"/>
    <xf numFmtId="166" fontId="37" fillId="0" borderId="0" xfId="7" applyFont="1" applyAlignment="1">
      <alignment horizontal="center"/>
    </xf>
    <xf numFmtId="166" fontId="37" fillId="0" borderId="61" xfId="7" applyFont="1" applyBorder="1" applyAlignment="1">
      <alignment horizontal="center"/>
    </xf>
    <xf numFmtId="166" fontId="37" fillId="0" borderId="47" xfId="7" applyFont="1" applyBorder="1" applyAlignment="1">
      <alignment horizontal="center" wrapText="1"/>
    </xf>
    <xf numFmtId="166" fontId="37" fillId="0" borderId="37" xfId="7" applyFont="1" applyBorder="1" applyAlignment="1">
      <alignment horizontal="center" wrapText="1"/>
    </xf>
    <xf numFmtId="166" fontId="37" fillId="0" borderId="38" xfId="7" applyFont="1" applyBorder="1" applyAlignment="1">
      <alignment horizontal="center" wrapText="1"/>
    </xf>
    <xf numFmtId="166" fontId="37" fillId="0" borderId="47" xfId="7" applyFont="1" applyBorder="1" applyAlignment="1" applyProtection="1">
      <alignment horizontal="center" wrapText="1"/>
      <protection locked="0"/>
    </xf>
    <xf numFmtId="166" fontId="49" fillId="0" borderId="75" xfId="7" applyFont="1" applyBorder="1"/>
    <xf numFmtId="166" fontId="49" fillId="0" borderId="0" xfId="7" applyFont="1"/>
    <xf numFmtId="166" fontId="49" fillId="0" borderId="44" xfId="7" applyFont="1" applyBorder="1"/>
    <xf numFmtId="166" fontId="49" fillId="0" borderId="60" xfId="7" applyFont="1" applyBorder="1"/>
    <xf numFmtId="166" fontId="49" fillId="0" borderId="61" xfId="7" applyFont="1" applyBorder="1"/>
    <xf numFmtId="166" fontId="55" fillId="0" borderId="75" xfId="7" applyFont="1" applyBorder="1" applyProtection="1">
      <protection locked="0"/>
    </xf>
    <xf numFmtId="166" fontId="56" fillId="0" borderId="0" xfId="7" applyFont="1" applyProtection="1">
      <protection locked="0"/>
    </xf>
    <xf numFmtId="167" fontId="56" fillId="0" borderId="0" xfId="6" applyNumberFormat="1" applyFont="1" applyBorder="1" applyProtection="1">
      <protection locked="0"/>
    </xf>
    <xf numFmtId="9" fontId="56" fillId="0" borderId="0" xfId="7" applyNumberFormat="1" applyFont="1" applyProtection="1">
      <protection locked="0"/>
    </xf>
    <xf numFmtId="5" fontId="47" fillId="0" borderId="61" xfId="7" applyNumberFormat="1" applyFont="1" applyBorder="1"/>
    <xf numFmtId="167" fontId="47" fillId="0" borderId="75" xfId="6" applyNumberFormat="1" applyFont="1" applyBorder="1" applyProtection="1"/>
    <xf numFmtId="37" fontId="56" fillId="0" borderId="75" xfId="7" applyNumberFormat="1" applyFont="1" applyBorder="1" applyProtection="1">
      <protection locked="0"/>
    </xf>
    <xf numFmtId="9" fontId="56" fillId="0" borderId="60" xfId="7" applyNumberFormat="1" applyFont="1" applyBorder="1" applyProtection="1">
      <protection locked="0"/>
    </xf>
    <xf numFmtId="5" fontId="47" fillId="0" borderId="0" xfId="7" applyNumberFormat="1" applyFont="1"/>
    <xf numFmtId="37" fontId="47" fillId="0" borderId="0" xfId="7" applyNumberFormat="1" applyFont="1"/>
    <xf numFmtId="1" fontId="47" fillId="0" borderId="60" xfId="7" applyNumberFormat="1" applyFont="1" applyBorder="1"/>
    <xf numFmtId="1" fontId="56" fillId="0" borderId="0" xfId="7" applyNumberFormat="1" applyFont="1" applyProtection="1">
      <protection locked="0"/>
    </xf>
    <xf numFmtId="9" fontId="56" fillId="0" borderId="0" xfId="8" applyFont="1" applyBorder="1" applyProtection="1">
      <protection locked="0"/>
    </xf>
    <xf numFmtId="9" fontId="47" fillId="10" borderId="60" xfId="8" applyFont="1" applyFill="1" applyBorder="1" applyProtection="1"/>
    <xf numFmtId="166" fontId="57" fillId="10" borderId="75" xfId="7" applyFont="1" applyFill="1" applyBorder="1" applyAlignment="1">
      <alignment wrapText="1"/>
    </xf>
    <xf numFmtId="166" fontId="48" fillId="10" borderId="0" xfId="7" applyFont="1" applyFill="1"/>
    <xf numFmtId="167" fontId="56" fillId="10" borderId="0" xfId="6" applyNumberFormat="1" applyFont="1" applyFill="1" applyBorder="1" applyProtection="1">
      <protection locked="0"/>
    </xf>
    <xf numFmtId="9" fontId="56" fillId="10" borderId="0" xfId="7" applyNumberFormat="1" applyFont="1" applyFill="1" applyProtection="1">
      <protection locked="0"/>
    </xf>
    <xf numFmtId="5" fontId="48" fillId="10" borderId="61" xfId="7" applyNumberFormat="1" applyFont="1" applyFill="1" applyBorder="1"/>
    <xf numFmtId="167" fontId="48" fillId="10" borderId="75" xfId="6" applyNumberFormat="1" applyFont="1" applyFill="1" applyBorder="1" applyProtection="1"/>
    <xf numFmtId="37" fontId="56" fillId="10" borderId="75" xfId="7" applyNumberFormat="1" applyFont="1" applyFill="1" applyBorder="1" applyProtection="1">
      <protection locked="0"/>
    </xf>
    <xf numFmtId="9" fontId="48" fillId="10" borderId="60" xfId="7" applyNumberFormat="1" applyFont="1" applyFill="1" applyBorder="1"/>
    <xf numFmtId="5" fontId="48" fillId="10" borderId="0" xfId="7" applyNumberFormat="1" applyFont="1" applyFill="1"/>
    <xf numFmtId="37" fontId="48" fillId="10" borderId="0" xfId="7" applyNumberFormat="1" applyFont="1" applyFill="1"/>
    <xf numFmtId="1" fontId="48" fillId="10" borderId="60" xfId="7" applyNumberFormat="1" applyFont="1" applyFill="1" applyBorder="1"/>
    <xf numFmtId="1" fontId="48" fillId="10" borderId="0" xfId="7" applyNumberFormat="1" applyFont="1" applyFill="1"/>
    <xf numFmtId="9" fontId="56" fillId="10" borderId="0" xfId="8" applyFont="1" applyFill="1" applyBorder="1" applyProtection="1">
      <protection locked="0"/>
    </xf>
    <xf numFmtId="5" fontId="47" fillId="10" borderId="61" xfId="7" applyNumberFormat="1" applyFont="1" applyFill="1" applyBorder="1"/>
    <xf numFmtId="1" fontId="48" fillId="10" borderId="0" xfId="7" applyNumberFormat="1" applyFont="1" applyFill="1" applyProtection="1">
      <protection locked="0"/>
    </xf>
    <xf numFmtId="9" fontId="48" fillId="10" borderId="0" xfId="7" applyNumberFormat="1" applyFont="1" applyFill="1" applyProtection="1">
      <protection locked="0"/>
    </xf>
    <xf numFmtId="166" fontId="58" fillId="0" borderId="0" xfId="7" applyFont="1"/>
    <xf numFmtId="0" fontId="58" fillId="0" borderId="0" xfId="5" applyFont="1"/>
    <xf numFmtId="166" fontId="55" fillId="10" borderId="75" xfId="7" applyFont="1" applyFill="1" applyBorder="1" applyProtection="1">
      <protection locked="0"/>
    </xf>
    <xf numFmtId="166" fontId="56" fillId="10" borderId="0" xfId="7" applyFont="1" applyFill="1" applyProtection="1">
      <protection locked="0"/>
    </xf>
    <xf numFmtId="167" fontId="47" fillId="10" borderId="75" xfId="6" applyNumberFormat="1" applyFont="1" applyFill="1" applyBorder="1" applyProtection="1"/>
    <xf numFmtId="9" fontId="56" fillId="10" borderId="60" xfId="7" applyNumberFormat="1" applyFont="1" applyFill="1" applyBorder="1" applyProtection="1">
      <protection locked="0"/>
    </xf>
    <xf numFmtId="166" fontId="47" fillId="10" borderId="0" xfId="7" applyFont="1" applyFill="1"/>
    <xf numFmtId="5" fontId="47" fillId="10" borderId="0" xfId="7" applyNumberFormat="1" applyFont="1" applyFill="1"/>
    <xf numFmtId="37" fontId="47" fillId="10" borderId="0" xfId="7" applyNumberFormat="1" applyFont="1" applyFill="1"/>
    <xf numFmtId="1" fontId="47" fillId="10" borderId="60" xfId="7" applyNumberFormat="1" applyFont="1" applyFill="1" applyBorder="1"/>
    <xf numFmtId="1" fontId="56" fillId="10" borderId="0" xfId="7" applyNumberFormat="1" applyFont="1" applyFill="1" applyProtection="1">
      <protection locked="0"/>
    </xf>
    <xf numFmtId="166" fontId="59" fillId="0" borderId="0" xfId="7" applyFont="1" applyAlignment="1" applyProtection="1">
      <alignment wrapText="1"/>
      <protection locked="0"/>
    </xf>
    <xf numFmtId="166" fontId="47" fillId="0" borderId="0" xfId="7" applyFont="1" applyProtection="1">
      <protection locked="0"/>
    </xf>
    <xf numFmtId="5" fontId="34" fillId="0" borderId="0" xfId="7" applyNumberFormat="1" applyFont="1"/>
    <xf numFmtId="166" fontId="49" fillId="0" borderId="0" xfId="7" applyFont="1" applyAlignment="1">
      <alignment horizontal="left"/>
    </xf>
    <xf numFmtId="37" fontId="49" fillId="0" borderId="0" xfId="7" applyNumberFormat="1" applyFont="1"/>
    <xf numFmtId="5" fontId="49" fillId="0" borderId="0" xfId="7" applyNumberFormat="1" applyFont="1"/>
    <xf numFmtId="10" fontId="34" fillId="0" borderId="0" xfId="7" applyNumberFormat="1" applyFont="1"/>
    <xf numFmtId="10" fontId="49" fillId="0" borderId="0" xfId="7" applyNumberFormat="1" applyFont="1"/>
    <xf numFmtId="3" fontId="49" fillId="0" borderId="0" xfId="7" applyNumberFormat="1" applyFont="1"/>
    <xf numFmtId="168" fontId="49" fillId="0" borderId="0" xfId="9" applyNumberFormat="1" applyFont="1" applyProtection="1"/>
    <xf numFmtId="2" fontId="34" fillId="0" borderId="0" xfId="7" applyNumberFormat="1" applyFont="1"/>
    <xf numFmtId="2" fontId="49" fillId="0" borderId="0" xfId="7" applyNumberFormat="1" applyFont="1"/>
    <xf numFmtId="2" fontId="34" fillId="0" borderId="0" xfId="7" applyNumberFormat="1" applyFont="1" applyAlignment="1">
      <alignment horizontal="right"/>
    </xf>
    <xf numFmtId="2" fontId="60" fillId="0" borderId="0" xfId="7" applyNumberFormat="1" applyFont="1"/>
    <xf numFmtId="2" fontId="61" fillId="0" borderId="0" xfId="7" applyNumberFormat="1" applyFont="1" applyAlignment="1">
      <alignment horizontal="right"/>
    </xf>
    <xf numFmtId="2" fontId="49" fillId="0" borderId="0" xfId="7" applyNumberFormat="1" applyFont="1" applyAlignment="1">
      <alignment horizontal="right"/>
    </xf>
    <xf numFmtId="166" fontId="38" fillId="0" borderId="0" xfId="7" applyFont="1"/>
    <xf numFmtId="0" fontId="49" fillId="10" borderId="0" xfId="5" applyFont="1" applyFill="1"/>
    <xf numFmtId="0" fontId="47" fillId="10" borderId="0" xfId="5" applyFont="1" applyFill="1"/>
    <xf numFmtId="166" fontId="47" fillId="10" borderId="0" xfId="7" applyFont="1" applyFill="1" applyAlignment="1">
      <alignment wrapText="1"/>
    </xf>
    <xf numFmtId="0" fontId="53" fillId="10" borderId="0" xfId="5" applyFont="1" applyFill="1" applyAlignment="1">
      <alignment wrapText="1"/>
    </xf>
    <xf numFmtId="0" fontId="47" fillId="10" borderId="0" xfId="5" applyFont="1" applyFill="1" applyAlignment="1">
      <alignment wrapText="1"/>
    </xf>
    <xf numFmtId="0" fontId="53" fillId="10" borderId="0" xfId="5" applyFont="1" applyFill="1"/>
    <xf numFmtId="0" fontId="62" fillId="0" borderId="0" xfId="5" applyFont="1"/>
    <xf numFmtId="0" fontId="49" fillId="0" borderId="0" xfId="5" applyFont="1" applyProtection="1">
      <protection hidden="1"/>
    </xf>
    <xf numFmtId="0" fontId="47" fillId="0" borderId="0" xfId="5" applyFont="1" applyProtection="1">
      <protection hidden="1"/>
    </xf>
    <xf numFmtId="0" fontId="47" fillId="0" borderId="0" xfId="5" applyFont="1" applyAlignment="1" applyProtection="1">
      <alignment wrapText="1"/>
      <protection hidden="1"/>
    </xf>
    <xf numFmtId="166" fontId="34" fillId="0" borderId="0" xfId="7" applyFont="1" applyAlignment="1">
      <alignment wrapText="1"/>
    </xf>
    <xf numFmtId="0" fontId="53" fillId="0" borderId="0" xfId="5" applyFont="1" applyProtection="1">
      <protection hidden="1"/>
    </xf>
    <xf numFmtId="0" fontId="53" fillId="0" borderId="0" xfId="5" applyFont="1" applyAlignment="1" applyProtection="1">
      <alignment wrapText="1"/>
      <protection hidden="1"/>
    </xf>
    <xf numFmtId="166" fontId="47" fillId="0" borderId="0" xfId="7" applyFont="1" applyAlignment="1" applyProtection="1">
      <alignment wrapText="1"/>
      <protection hidden="1"/>
    </xf>
    <xf numFmtId="166" fontId="49" fillId="0" borderId="0" xfId="10" applyFont="1" applyAlignment="1">
      <alignment horizontal="center"/>
    </xf>
    <xf numFmtId="166" fontId="49" fillId="0" borderId="0" xfId="10" applyFont="1"/>
    <xf numFmtId="166" fontId="37" fillId="0" borderId="0" xfId="10" applyFont="1"/>
    <xf numFmtId="166" fontId="49" fillId="0" borderId="0" xfId="10" applyFont="1" applyAlignment="1">
      <alignment horizontal="left"/>
    </xf>
    <xf numFmtId="166" fontId="47" fillId="0" borderId="0" xfId="10" applyFont="1"/>
    <xf numFmtId="166" fontId="37" fillId="9" borderId="0" xfId="10" applyFont="1" applyFill="1"/>
    <xf numFmtId="166" fontId="38" fillId="0" borderId="0" xfId="7" applyFont="1" applyAlignment="1">
      <alignment horizontal="left"/>
    </xf>
    <xf numFmtId="166" fontId="57" fillId="0" borderId="37" xfId="10" applyFont="1" applyBorder="1" applyAlignment="1">
      <alignment horizontal="left" wrapText="1"/>
    </xf>
    <xf numFmtId="166" fontId="62" fillId="0" borderId="23" xfId="10" applyFont="1" applyBorder="1" applyAlignment="1">
      <alignment wrapText="1"/>
    </xf>
    <xf numFmtId="0" fontId="34" fillId="0" borderId="23" xfId="5" applyBorder="1"/>
    <xf numFmtId="166" fontId="49" fillId="0" borderId="23" xfId="10" applyFont="1" applyBorder="1" applyAlignment="1">
      <alignment horizontal="center"/>
    </xf>
    <xf numFmtId="166" fontId="49" fillId="0" borderId="0" xfId="10" applyFont="1" applyAlignment="1">
      <alignment horizontal="left" wrapText="1"/>
    </xf>
    <xf numFmtId="5" fontId="47" fillId="0" borderId="0" xfId="10" applyNumberFormat="1" applyFont="1"/>
    <xf numFmtId="169" fontId="47" fillId="12" borderId="0" xfId="10" applyNumberFormat="1" applyFont="1" applyFill="1"/>
    <xf numFmtId="5" fontId="47" fillId="12" borderId="0" xfId="10" applyNumberFormat="1" applyFont="1" applyFill="1"/>
    <xf numFmtId="10" fontId="68" fillId="0" borderId="0" xfId="10" applyNumberFormat="1" applyFont="1" applyAlignment="1">
      <alignment horizontal="left" wrapText="1"/>
    </xf>
    <xf numFmtId="10" fontId="48" fillId="0" borderId="0" xfId="10" applyNumberFormat="1" applyFont="1"/>
    <xf numFmtId="10" fontId="48" fillId="12" borderId="0" xfId="10" applyNumberFormat="1" applyFont="1" applyFill="1"/>
    <xf numFmtId="166" fontId="48" fillId="0" borderId="0" xfId="10" applyFont="1"/>
    <xf numFmtId="166" fontId="68" fillId="0" borderId="0" xfId="10" applyFont="1" applyAlignment="1">
      <alignment horizontal="left" wrapText="1"/>
    </xf>
    <xf numFmtId="166" fontId="47" fillId="0" borderId="0" xfId="10" applyFont="1" applyAlignment="1">
      <alignment horizontal="left"/>
    </xf>
    <xf numFmtId="5" fontId="53" fillId="0" borderId="0" xfId="10" applyNumberFormat="1" applyFont="1"/>
    <xf numFmtId="166" fontId="69" fillId="0" borderId="0" xfId="10" applyFont="1" applyAlignment="1">
      <alignment horizontal="left"/>
    </xf>
    <xf numFmtId="5" fontId="70" fillId="0" borderId="0" xfId="10" applyNumberFormat="1" applyFont="1" applyProtection="1">
      <protection locked="0"/>
    </xf>
    <xf numFmtId="5" fontId="48" fillId="0" borderId="0" xfId="10" applyNumberFormat="1" applyFont="1"/>
    <xf numFmtId="5" fontId="71" fillId="0" borderId="0" xfId="10" applyNumberFormat="1" applyFont="1"/>
    <xf numFmtId="5" fontId="70" fillId="0" borderId="0" xfId="10" applyNumberFormat="1" applyFont="1"/>
    <xf numFmtId="166" fontId="70" fillId="0" borderId="0" xfId="10" applyFont="1"/>
    <xf numFmtId="5" fontId="47" fillId="0" borderId="0" xfId="10" applyNumberFormat="1" applyFont="1" applyProtection="1">
      <protection locked="0"/>
    </xf>
    <xf numFmtId="166" fontId="72" fillId="0" borderId="0" xfId="10" applyFont="1" applyAlignment="1">
      <alignment horizontal="left" wrapText="1"/>
    </xf>
    <xf numFmtId="5" fontId="73" fillId="0" borderId="0" xfId="10" applyNumberFormat="1" applyFont="1"/>
    <xf numFmtId="5" fontId="54" fillId="0" borderId="0" xfId="10" applyNumberFormat="1" applyFont="1"/>
    <xf numFmtId="5" fontId="48" fillId="0" borderId="0" xfId="10" applyNumberFormat="1" applyFont="1" applyProtection="1">
      <protection locked="0"/>
    </xf>
    <xf numFmtId="5" fontId="56" fillId="0" borderId="0" xfId="10" applyNumberFormat="1" applyFont="1" applyProtection="1">
      <protection locked="0"/>
    </xf>
    <xf numFmtId="166" fontId="72" fillId="0" borderId="0" xfId="10" applyFont="1" applyAlignment="1">
      <alignment horizontal="left"/>
    </xf>
    <xf numFmtId="166" fontId="72" fillId="0" borderId="0" xfId="10" quotePrefix="1" applyFont="1" applyAlignment="1">
      <alignment horizontal="left"/>
    </xf>
    <xf numFmtId="5" fontId="75" fillId="0" borderId="0" xfId="10" applyNumberFormat="1" applyFont="1"/>
    <xf numFmtId="166" fontId="69" fillId="0" borderId="0" xfId="10" applyFont="1"/>
    <xf numFmtId="166" fontId="57" fillId="13" borderId="0" xfId="10" applyFont="1" applyFill="1"/>
    <xf numFmtId="5" fontId="70" fillId="13" borderId="0" xfId="10" applyNumberFormat="1" applyFont="1" applyFill="1" applyProtection="1">
      <protection locked="0"/>
    </xf>
    <xf numFmtId="5" fontId="48" fillId="13" borderId="0" xfId="10" applyNumberFormat="1" applyFont="1" applyFill="1"/>
    <xf numFmtId="166" fontId="48" fillId="13" borderId="0" xfId="10" applyFont="1" applyFill="1"/>
    <xf numFmtId="166" fontId="61" fillId="0" borderId="0" xfId="10" applyFont="1" applyAlignment="1">
      <alignment horizontal="left"/>
    </xf>
    <xf numFmtId="5" fontId="56" fillId="0" borderId="0" xfId="10" applyNumberFormat="1" applyFont="1"/>
    <xf numFmtId="166" fontId="77" fillId="14" borderId="0" xfId="10" applyFont="1" applyFill="1" applyAlignment="1">
      <alignment horizontal="left"/>
    </xf>
    <xf numFmtId="5" fontId="47" fillId="14" borderId="0" xfId="10" applyNumberFormat="1" applyFont="1" applyFill="1"/>
    <xf numFmtId="166" fontId="47" fillId="14" borderId="0" xfId="10" applyFont="1" applyFill="1"/>
    <xf numFmtId="166" fontId="47" fillId="14" borderId="0" xfId="10" applyFont="1" applyFill="1" applyAlignment="1">
      <alignment horizontal="left"/>
    </xf>
    <xf numFmtId="166" fontId="47" fillId="14" borderId="0" xfId="10" quotePrefix="1" applyFont="1" applyFill="1" applyAlignment="1">
      <alignment horizontal="left"/>
    </xf>
    <xf numFmtId="168" fontId="47" fillId="14" borderId="0" xfId="9" applyNumberFormat="1" applyFont="1" applyFill="1" applyProtection="1"/>
    <xf numFmtId="166" fontId="78" fillId="14" borderId="0" xfId="10" applyFont="1" applyFill="1" applyAlignment="1">
      <alignment horizontal="left" wrapText="1"/>
    </xf>
    <xf numFmtId="5" fontId="56" fillId="14" borderId="0" xfId="10" applyNumberFormat="1" applyFont="1" applyFill="1"/>
    <xf numFmtId="5" fontId="56" fillId="14" borderId="0" xfId="10" applyNumberFormat="1" applyFont="1" applyFill="1" applyProtection="1">
      <protection locked="0"/>
    </xf>
    <xf numFmtId="166" fontId="56" fillId="14" borderId="0" xfId="10" applyFont="1" applyFill="1"/>
    <xf numFmtId="166" fontId="49" fillId="14" borderId="0" xfId="10" applyFont="1" applyFill="1" applyAlignment="1">
      <alignment horizontal="left"/>
    </xf>
    <xf numFmtId="5" fontId="49" fillId="14" borderId="0" xfId="10" applyNumberFormat="1" applyFont="1" applyFill="1"/>
    <xf numFmtId="166" fontId="79" fillId="14" borderId="0" xfId="10" applyFont="1" applyFill="1" applyAlignment="1">
      <alignment horizontal="left" wrapText="1"/>
    </xf>
    <xf numFmtId="10" fontId="47" fillId="14" borderId="0" xfId="10" applyNumberFormat="1" applyFont="1" applyFill="1"/>
    <xf numFmtId="166" fontId="78" fillId="14" borderId="0" xfId="10" applyFont="1" applyFill="1" applyAlignment="1">
      <alignment horizontal="left"/>
    </xf>
    <xf numFmtId="166" fontId="49" fillId="14" borderId="0" xfId="10" applyFont="1" applyFill="1"/>
    <xf numFmtId="1" fontId="56" fillId="14" borderId="0" xfId="10" applyNumberFormat="1" applyFont="1" applyFill="1" applyProtection="1">
      <protection locked="0"/>
    </xf>
    <xf numFmtId="1" fontId="56" fillId="14" borderId="0" xfId="10" applyNumberFormat="1" applyFont="1" applyFill="1"/>
    <xf numFmtId="10" fontId="47" fillId="14" borderId="0" xfId="8" applyNumberFormat="1" applyFont="1" applyFill="1" applyProtection="1"/>
    <xf numFmtId="166" fontId="79" fillId="14" borderId="0" xfId="10" applyFont="1" applyFill="1" applyAlignment="1">
      <alignment horizontal="left"/>
    </xf>
    <xf numFmtId="5" fontId="49" fillId="15" borderId="0" xfId="10" applyNumberFormat="1" applyFont="1" applyFill="1"/>
    <xf numFmtId="166" fontId="55" fillId="0" borderId="0" xfId="10" applyFont="1" applyAlignment="1" applyProtection="1">
      <alignment horizontal="left"/>
      <protection locked="0"/>
    </xf>
    <xf numFmtId="37" fontId="56" fillId="0" borderId="0" xfId="10" applyNumberFormat="1" applyFont="1" applyProtection="1">
      <protection locked="0"/>
    </xf>
    <xf numFmtId="166" fontId="56" fillId="0" borderId="0" xfId="10" applyFont="1" applyProtection="1">
      <protection locked="0"/>
    </xf>
    <xf numFmtId="166" fontId="80" fillId="0" borderId="0" xfId="10" applyFont="1" applyAlignment="1">
      <alignment horizontal="left"/>
    </xf>
    <xf numFmtId="5" fontId="81" fillId="0" borderId="0" xfId="10" applyNumberFormat="1" applyFont="1"/>
    <xf numFmtId="7" fontId="80" fillId="0" borderId="0" xfId="10" applyNumberFormat="1" applyFont="1"/>
    <xf numFmtId="166" fontId="81" fillId="0" borderId="0" xfId="10" applyFont="1"/>
    <xf numFmtId="170" fontId="47" fillId="0" borderId="0" xfId="10" applyNumberFormat="1" applyFont="1"/>
    <xf numFmtId="166" fontId="77" fillId="16" borderId="6" xfId="10" applyFont="1" applyFill="1" applyBorder="1" applyAlignment="1">
      <alignment horizontal="left" wrapText="1"/>
    </xf>
    <xf numFmtId="166" fontId="47" fillId="16" borderId="7" xfId="10" applyFont="1" applyFill="1" applyBorder="1"/>
    <xf numFmtId="5" fontId="56" fillId="16" borderId="7" xfId="10" applyNumberFormat="1" applyFont="1" applyFill="1" applyBorder="1"/>
    <xf numFmtId="5" fontId="47" fillId="16" borderId="0" xfId="10" applyNumberFormat="1" applyFont="1" applyFill="1"/>
    <xf numFmtId="166" fontId="47" fillId="16" borderId="0" xfId="10" applyFont="1" applyFill="1"/>
    <xf numFmtId="166" fontId="49" fillId="16" borderId="0" xfId="10" applyFont="1" applyFill="1" applyAlignment="1">
      <alignment horizontal="left"/>
    </xf>
    <xf numFmtId="5" fontId="56" fillId="16" borderId="0" xfId="10" applyNumberFormat="1" applyFont="1" applyFill="1"/>
    <xf numFmtId="166" fontId="82" fillId="16" borderId="0" xfId="10" applyFont="1" applyFill="1" applyAlignment="1" applyProtection="1">
      <alignment horizontal="left" wrapText="1"/>
      <protection locked="0"/>
    </xf>
    <xf numFmtId="5" fontId="70" fillId="16" borderId="0" xfId="10" applyNumberFormat="1" applyFont="1" applyFill="1" applyProtection="1">
      <protection locked="0"/>
    </xf>
    <xf numFmtId="166" fontId="48" fillId="16" borderId="0" xfId="10" applyFont="1" applyFill="1"/>
    <xf numFmtId="5" fontId="70" fillId="16" borderId="0" xfId="10" applyNumberFormat="1" applyFont="1" applyFill="1"/>
    <xf numFmtId="5" fontId="48" fillId="16" borderId="0" xfId="10" applyNumberFormat="1" applyFont="1" applyFill="1"/>
    <xf numFmtId="166" fontId="48" fillId="16" borderId="0" xfId="10" applyFont="1" applyFill="1" applyProtection="1">
      <protection locked="0"/>
    </xf>
    <xf numFmtId="166" fontId="61" fillId="16" borderId="0" xfId="10" applyFont="1" applyFill="1" applyAlignment="1">
      <alignment horizontal="left"/>
    </xf>
    <xf numFmtId="166" fontId="83" fillId="14" borderId="0" xfId="10" applyFont="1" applyFill="1" applyAlignment="1">
      <alignment horizontal="left"/>
    </xf>
    <xf numFmtId="166" fontId="61" fillId="14" borderId="0" xfId="10" applyFont="1" applyFill="1" applyAlignment="1">
      <alignment horizontal="left"/>
    </xf>
    <xf numFmtId="169" fontId="47" fillId="14" borderId="0" xfId="10" applyNumberFormat="1" applyFont="1" applyFill="1"/>
    <xf numFmtId="169" fontId="49" fillId="14" borderId="0" xfId="10" applyNumberFormat="1" applyFont="1" applyFill="1"/>
    <xf numFmtId="166" fontId="84" fillId="14" borderId="0" xfId="10" applyFont="1" applyFill="1" applyAlignment="1">
      <alignment horizontal="left"/>
    </xf>
    <xf numFmtId="37" fontId="53" fillId="14" borderId="0" xfId="10" applyNumberFormat="1" applyFont="1" applyFill="1" applyProtection="1">
      <protection locked="0"/>
    </xf>
    <xf numFmtId="37" fontId="47" fillId="14" borderId="0" xfId="10" applyNumberFormat="1" applyFont="1" applyFill="1"/>
    <xf numFmtId="37" fontId="53" fillId="14" borderId="0" xfId="10" applyNumberFormat="1" applyFont="1" applyFill="1"/>
    <xf numFmtId="166" fontId="85" fillId="14" borderId="0" xfId="10" applyFont="1" applyFill="1" applyAlignment="1">
      <alignment horizontal="left"/>
    </xf>
    <xf numFmtId="5" fontId="49" fillId="16" borderId="0" xfId="10" applyNumberFormat="1" applyFont="1" applyFill="1"/>
    <xf numFmtId="166" fontId="49" fillId="16" borderId="0" xfId="10" applyFont="1" applyFill="1" applyAlignment="1">
      <alignment horizontal="left" wrapText="1"/>
    </xf>
    <xf numFmtId="166" fontId="49" fillId="16" borderId="0" xfId="10" applyFont="1" applyFill="1"/>
    <xf numFmtId="166" fontId="86" fillId="16" borderId="0" xfId="10" applyFont="1" applyFill="1" applyAlignment="1">
      <alignment horizontal="left" wrapText="1"/>
    </xf>
    <xf numFmtId="168" fontId="47" fillId="16" borderId="0" xfId="9" applyNumberFormat="1" applyFont="1" applyFill="1" applyProtection="1"/>
    <xf numFmtId="168" fontId="53" fillId="16" borderId="0" xfId="9" applyNumberFormat="1" applyFont="1" applyFill="1" applyProtection="1"/>
    <xf numFmtId="7" fontId="49" fillId="16" borderId="0" xfId="9" applyNumberFormat="1" applyFont="1" applyFill="1" applyProtection="1"/>
    <xf numFmtId="0" fontId="47" fillId="0" borderId="62" xfId="5" applyFont="1" applyBorder="1" applyAlignment="1">
      <alignment horizontal="center"/>
    </xf>
    <xf numFmtId="0" fontId="38" fillId="0" borderId="0" xfId="5" applyFont="1"/>
    <xf numFmtId="0" fontId="40" fillId="0" borderId="0" xfId="5" applyFont="1" applyAlignment="1">
      <alignment horizontal="left"/>
    </xf>
    <xf numFmtId="0" fontId="40" fillId="0" borderId="62" xfId="5" applyFont="1" applyBorder="1" applyAlignment="1">
      <alignment horizontal="left"/>
    </xf>
    <xf numFmtId="0" fontId="89" fillId="0" borderId="0" xfId="5" applyFont="1" applyAlignment="1">
      <alignment horizontal="center"/>
    </xf>
    <xf numFmtId="49" fontId="34" fillId="0" borderId="5" xfId="5" applyNumberFormat="1" applyBorder="1" applyAlignment="1">
      <alignment horizontal="left" vertical="center" wrapText="1" readingOrder="1"/>
    </xf>
    <xf numFmtId="0" fontId="34" fillId="0" borderId="5" xfId="5" applyBorder="1" applyAlignment="1">
      <alignment horizontal="left" vertical="center" wrapText="1"/>
    </xf>
    <xf numFmtId="0" fontId="90" fillId="7" borderId="5" xfId="0" applyFont="1" applyFill="1" applyBorder="1" applyAlignment="1">
      <alignment vertical="center" wrapText="1"/>
    </xf>
    <xf numFmtId="0" fontId="34" fillId="0" borderId="0" xfId="5" applyAlignment="1">
      <alignment horizontal="right"/>
    </xf>
    <xf numFmtId="0" fontId="33" fillId="0" borderId="62" xfId="4" quotePrefix="1" applyFont="1" applyBorder="1" applyAlignment="1">
      <alignment horizontal="center" vertical="center" wrapText="1"/>
    </xf>
    <xf numFmtId="0" fontId="34" fillId="7" borderId="5" xfId="5" applyFill="1" applyBorder="1" applyAlignment="1">
      <alignment horizontal="center"/>
    </xf>
    <xf numFmtId="9" fontId="34" fillId="0" borderId="6" xfId="1" applyFont="1" applyBorder="1" applyAlignment="1">
      <alignment horizontal="center"/>
    </xf>
    <xf numFmtId="9" fontId="34" fillId="0" borderId="8" xfId="1" applyFont="1" applyBorder="1" applyAlignment="1">
      <alignment horizontal="center"/>
    </xf>
    <xf numFmtId="0" fontId="38" fillId="7" borderId="5" xfId="5" applyFont="1" applyFill="1" applyBorder="1" applyAlignment="1">
      <alignment horizontal="center" vertical="center" wrapText="1"/>
    </xf>
    <xf numFmtId="0" fontId="38" fillId="7" borderId="44" xfId="5" applyFont="1" applyFill="1" applyBorder="1" applyAlignment="1">
      <alignment horizontal="center"/>
    </xf>
    <xf numFmtId="9" fontId="38" fillId="7" borderId="44" xfId="5" applyNumberFormat="1" applyFont="1" applyFill="1" applyBorder="1" applyAlignment="1">
      <alignment horizontal="center"/>
    </xf>
    <xf numFmtId="0" fontId="38" fillId="6" borderId="6" xfId="5" applyFont="1" applyFill="1" applyBorder="1" applyAlignment="1">
      <alignment horizontal="left" vertical="center" wrapText="1"/>
    </xf>
    <xf numFmtId="0" fontId="38" fillId="6" borderId="7" xfId="5" applyFont="1" applyFill="1" applyBorder="1" applyAlignment="1">
      <alignment horizontal="left" vertical="center" wrapText="1"/>
    </xf>
    <xf numFmtId="0" fontId="38" fillId="6" borderId="8" xfId="5" applyFont="1" applyFill="1" applyBorder="1" applyAlignment="1">
      <alignment horizontal="left" vertical="center" wrapText="1"/>
    </xf>
    <xf numFmtId="0" fontId="34" fillId="0" borderId="6" xfId="5" applyBorder="1" applyAlignment="1">
      <alignment horizontal="center"/>
    </xf>
    <xf numFmtId="0" fontId="34" fillId="0" borderId="8" xfId="5" applyBorder="1" applyAlignment="1">
      <alignment horizontal="center"/>
    </xf>
    <xf numFmtId="0" fontId="38" fillId="6" borderId="5" xfId="5" applyFont="1" applyFill="1" applyBorder="1" applyAlignment="1">
      <alignment horizontal="left" vertical="center" wrapText="1"/>
    </xf>
    <xf numFmtId="0" fontId="38" fillId="7" borderId="5" xfId="5" applyFont="1" applyFill="1" applyBorder="1" applyAlignment="1">
      <alignment horizontal="center" vertical="center"/>
    </xf>
    <xf numFmtId="0" fontId="34" fillId="0" borderId="5" xfId="5" applyBorder="1" applyAlignment="1">
      <alignment horizontal="center"/>
    </xf>
    <xf numFmtId="0" fontId="38" fillId="6" borderId="5" xfId="5" applyFont="1" applyFill="1" applyBorder="1" applyAlignment="1">
      <alignment horizontal="center" vertical="center" wrapText="1"/>
    </xf>
    <xf numFmtId="0" fontId="38" fillId="6" borderId="37" xfId="5" applyFont="1" applyFill="1" applyBorder="1" applyAlignment="1">
      <alignment horizontal="left" vertical="center" wrapText="1"/>
    </xf>
    <xf numFmtId="0" fontId="38" fillId="7" borderId="6" xfId="5" applyFont="1" applyFill="1" applyBorder="1" applyAlignment="1">
      <alignment horizontal="center" vertical="center"/>
    </xf>
    <xf numFmtId="0" fontId="38" fillId="7" borderId="8" xfId="5" applyFont="1" applyFill="1" applyBorder="1" applyAlignment="1">
      <alignment horizontal="center" vertical="center"/>
    </xf>
    <xf numFmtId="0" fontId="38" fillId="7" borderId="6" xfId="5" applyFont="1" applyFill="1" applyBorder="1" applyAlignment="1">
      <alignment horizontal="left" vertical="center" wrapText="1"/>
    </xf>
    <xf numFmtId="0" fontId="38" fillId="7" borderId="7" xfId="5" applyFont="1" applyFill="1" applyBorder="1" applyAlignment="1">
      <alignment horizontal="left" vertical="center" wrapText="1"/>
    </xf>
    <xf numFmtId="0" fontId="38" fillId="7" borderId="8" xfId="5" applyFont="1" applyFill="1" applyBorder="1" applyAlignment="1">
      <alignment horizontal="left" vertical="center" wrapText="1"/>
    </xf>
    <xf numFmtId="0" fontId="43" fillId="8" borderId="57" xfId="5" applyFont="1" applyFill="1" applyBorder="1" applyAlignment="1">
      <alignment horizontal="center" wrapText="1"/>
    </xf>
    <xf numFmtId="0" fontId="43" fillId="8" borderId="58" xfId="5" applyFont="1" applyFill="1" applyBorder="1" applyAlignment="1">
      <alignment horizontal="center" wrapText="1"/>
    </xf>
    <xf numFmtId="0" fontId="43" fillId="8" borderId="3" xfId="5" applyFont="1" applyFill="1" applyBorder="1" applyAlignment="1">
      <alignment horizontal="center" wrapText="1"/>
    </xf>
    <xf numFmtId="166" fontId="53" fillId="10" borderId="43" xfId="7" applyFont="1" applyFill="1" applyBorder="1" applyAlignment="1" applyProtection="1">
      <alignment horizontal="center" wrapText="1"/>
      <protection locked="0"/>
    </xf>
    <xf numFmtId="0" fontId="47" fillId="0" borderId="44" xfId="5" applyFont="1" applyBorder="1"/>
    <xf numFmtId="0" fontId="47" fillId="0" borderId="45" xfId="5" applyFont="1" applyBorder="1"/>
    <xf numFmtId="166" fontId="37" fillId="0" borderId="43" xfId="7" applyFont="1" applyBorder="1" applyAlignment="1">
      <alignment horizontal="center" wrapText="1"/>
    </xf>
    <xf numFmtId="0" fontId="54" fillId="0" borderId="60" xfId="5" applyFont="1" applyBorder="1"/>
    <xf numFmtId="166" fontId="37" fillId="0" borderId="45" xfId="7" applyFont="1" applyBorder="1" applyAlignment="1">
      <alignment horizontal="center" wrapText="1"/>
    </xf>
    <xf numFmtId="0" fontId="54" fillId="0" borderId="61" xfId="5" applyFont="1" applyBorder="1"/>
    <xf numFmtId="166" fontId="37" fillId="0" borderId="45" xfId="7" applyFont="1" applyBorder="1" applyAlignment="1">
      <alignment horizontal="left" wrapText="1"/>
    </xf>
    <xf numFmtId="0" fontId="54" fillId="0" borderId="61" xfId="5" applyFont="1" applyBorder="1" applyAlignment="1">
      <alignment horizontal="left"/>
    </xf>
    <xf numFmtId="0" fontId="54" fillId="0" borderId="38" xfId="5" applyFont="1" applyBorder="1" applyAlignment="1">
      <alignment horizontal="left"/>
    </xf>
    <xf numFmtId="166" fontId="37" fillId="0" borderId="74" xfId="7" applyFont="1" applyBorder="1" applyAlignment="1">
      <alignment horizontal="left" wrapText="1"/>
    </xf>
    <xf numFmtId="0" fontId="54" fillId="0" borderId="75" xfId="5" applyFont="1" applyBorder="1" applyAlignment="1">
      <alignment horizontal="left" wrapText="1"/>
    </xf>
    <xf numFmtId="0" fontId="54" fillId="0" borderId="70" xfId="5" applyFont="1" applyBorder="1" applyAlignment="1">
      <alignment horizontal="left" wrapText="1"/>
    </xf>
    <xf numFmtId="166" fontId="37" fillId="0" borderId="43" xfId="7" applyFont="1" applyBorder="1" applyAlignment="1">
      <alignment horizontal="left" wrapText="1"/>
    </xf>
    <xf numFmtId="0" fontId="54" fillId="0" borderId="60" xfId="5" applyFont="1" applyBorder="1" applyAlignment="1">
      <alignment horizontal="left" wrapText="1"/>
    </xf>
    <xf numFmtId="0" fontId="54" fillId="0" borderId="47" xfId="5" applyFont="1" applyBorder="1" applyAlignment="1">
      <alignment horizontal="left" wrapText="1"/>
    </xf>
    <xf numFmtId="166" fontId="37" fillId="0" borderId="44" xfId="7" applyFont="1" applyBorder="1" applyAlignment="1">
      <alignment horizontal="left" wrapText="1"/>
    </xf>
    <xf numFmtId="0" fontId="54" fillId="0" borderId="0" xfId="5" applyFont="1" applyAlignment="1">
      <alignment horizontal="left" wrapText="1"/>
    </xf>
    <xf numFmtId="0" fontId="54" fillId="0" borderId="37" xfId="5" applyFont="1" applyBorder="1" applyAlignment="1">
      <alignment horizontal="left" wrapText="1"/>
    </xf>
    <xf numFmtId="166" fontId="37" fillId="0" borderId="74" xfId="7" applyFont="1" applyBorder="1" applyAlignment="1">
      <alignment horizontal="center" wrapText="1"/>
    </xf>
    <xf numFmtId="0" fontId="54" fillId="0" borderId="75" xfId="5" applyFont="1" applyBorder="1"/>
    <xf numFmtId="0" fontId="54" fillId="0" borderId="70" xfId="5" applyFont="1" applyBorder="1"/>
    <xf numFmtId="0" fontId="54" fillId="0" borderId="61" xfId="5" applyFont="1" applyBorder="1" applyAlignment="1">
      <alignment horizontal="left" wrapText="1"/>
    </xf>
    <xf numFmtId="0" fontId="54" fillId="0" borderId="38" xfId="5" applyFont="1" applyBorder="1" applyAlignment="1">
      <alignment horizontal="left" wrapText="1"/>
    </xf>
    <xf numFmtId="166" fontId="37" fillId="0" borderId="0" xfId="10" applyFont="1" applyAlignment="1" applyProtection="1">
      <alignment horizontal="center" wrapText="1"/>
      <protection locked="0"/>
    </xf>
    <xf numFmtId="0" fontId="54" fillId="0" borderId="0" xfId="5" applyFont="1"/>
    <xf numFmtId="0" fontId="54" fillId="0" borderId="23" xfId="5" applyFont="1" applyBorder="1"/>
    <xf numFmtId="0" fontId="48" fillId="11" borderId="0" xfId="5" applyFont="1" applyFill="1" applyAlignment="1">
      <alignment horizontal="center" wrapText="1"/>
    </xf>
    <xf numFmtId="10" fontId="37" fillId="0" borderId="0" xfId="10" applyNumberFormat="1" applyFont="1" applyAlignment="1">
      <alignment horizontal="center" wrapText="1"/>
    </xf>
    <xf numFmtId="0" fontId="54" fillId="0" borderId="0" xfId="5" applyFont="1" applyAlignment="1">
      <alignment horizontal="center"/>
    </xf>
    <xf numFmtId="0" fontId="54" fillId="0" borderId="23" xfId="5" applyFont="1" applyBorder="1" applyAlignment="1">
      <alignment horizontal="center"/>
    </xf>
    <xf numFmtId="166" fontId="63" fillId="0" borderId="0" xfId="7" applyFont="1" applyAlignment="1">
      <alignment horizontal="center" wrapText="1"/>
    </xf>
    <xf numFmtId="0" fontId="64" fillId="0" borderId="0" xfId="5" applyFont="1" applyAlignment="1">
      <alignment horizontal="center"/>
    </xf>
    <xf numFmtId="166" fontId="37" fillId="0" borderId="0" xfId="10" applyFont="1"/>
    <xf numFmtId="166" fontId="37" fillId="0" borderId="0" xfId="10" applyFont="1" applyAlignment="1">
      <alignment horizontal="center" wrapText="1"/>
    </xf>
    <xf numFmtId="0" fontId="62" fillId="0" borderId="0" xfId="5" applyFont="1" applyAlignment="1">
      <alignment horizontal="center" vertical="center" wrapText="1"/>
    </xf>
    <xf numFmtId="0" fontId="4" fillId="0" borderId="0" xfId="2" applyFont="1" applyAlignment="1">
      <alignment horizontal="center"/>
    </xf>
    <xf numFmtId="0" fontId="5" fillId="0" borderId="0" xfId="2" applyFont="1" applyAlignment="1">
      <alignment horizontal="center"/>
    </xf>
    <xf numFmtId="0" fontId="5" fillId="0" borderId="0" xfId="2" applyFont="1" applyAlignment="1" applyProtection="1">
      <alignment vertical="top" wrapText="1"/>
      <protection locked="0"/>
    </xf>
    <xf numFmtId="0" fontId="5" fillId="0" borderId="61" xfId="2" applyFont="1" applyBorder="1" applyAlignment="1" applyProtection="1">
      <alignment vertical="top" wrapText="1"/>
      <protection locked="0"/>
    </xf>
    <xf numFmtId="0" fontId="5" fillId="0" borderId="61" xfId="2" applyFont="1" applyBorder="1" applyAlignment="1">
      <alignment horizontal="center"/>
    </xf>
    <xf numFmtId="0" fontId="5" fillId="0" borderId="37" xfId="2" applyFont="1" applyBorder="1"/>
    <xf numFmtId="0" fontId="2" fillId="0" borderId="37" xfId="2" applyBorder="1"/>
    <xf numFmtId="0" fontId="2" fillId="0" borderId="38" xfId="2" applyBorder="1"/>
    <xf numFmtId="0" fontId="3" fillId="0" borderId="48" xfId="2" applyFont="1" applyBorder="1" applyAlignment="1">
      <alignment horizontal="left" vertical="center"/>
    </xf>
    <xf numFmtId="0" fontId="3" fillId="0" borderId="49" xfId="2" applyFont="1" applyBorder="1" applyAlignment="1">
      <alignment horizontal="left" vertical="center"/>
    </xf>
    <xf numFmtId="0" fontId="3" fillId="0" borderId="50" xfId="2" applyFont="1" applyBorder="1" applyAlignment="1">
      <alignment horizontal="left" vertical="center"/>
    </xf>
    <xf numFmtId="0" fontId="9" fillId="0" borderId="43" xfId="2" applyFont="1" applyBorder="1" applyAlignment="1">
      <alignment horizontal="left" vertical="top" wrapText="1"/>
    </xf>
    <xf numFmtId="0" fontId="9" fillId="0" borderId="44" xfId="2" applyFont="1" applyBorder="1" applyAlignment="1">
      <alignment horizontal="left" vertical="top" wrapText="1"/>
    </xf>
    <xf numFmtId="0" fontId="9" fillId="0" borderId="45" xfId="2" applyFont="1" applyBorder="1" applyAlignment="1">
      <alignment horizontal="left" vertical="top" wrapText="1"/>
    </xf>
    <xf numFmtId="0" fontId="9" fillId="0" borderId="60" xfId="2" applyFont="1" applyBorder="1" applyAlignment="1">
      <alignment horizontal="left" vertical="top" wrapText="1"/>
    </xf>
    <xf numFmtId="0" fontId="9" fillId="0" borderId="0" xfId="2" applyFont="1" applyAlignment="1">
      <alignment horizontal="left" vertical="top" wrapText="1"/>
    </xf>
    <xf numFmtId="0" fontId="9" fillId="0" borderId="61" xfId="2" applyFont="1" applyBorder="1" applyAlignment="1">
      <alignment horizontal="left" vertical="top" wrapText="1"/>
    </xf>
    <xf numFmtId="0" fontId="30" fillId="0" borderId="0" xfId="2" applyFont="1" applyAlignment="1" applyProtection="1">
      <alignment wrapText="1"/>
      <protection locked="0"/>
    </xf>
    <xf numFmtId="0" fontId="5" fillId="0" borderId="0" xfId="2" applyFont="1" applyAlignment="1" applyProtection="1">
      <alignment wrapText="1"/>
      <protection locked="0"/>
    </xf>
    <xf numFmtId="0" fontId="5" fillId="0" borderId="61" xfId="2" applyFont="1" applyBorder="1" applyAlignment="1" applyProtection="1">
      <alignment wrapText="1"/>
      <protection locked="0"/>
    </xf>
    <xf numFmtId="0" fontId="5" fillId="0" borderId="60" xfId="2" applyFont="1" applyBorder="1" applyAlignment="1" applyProtection="1">
      <alignment vertical="top" wrapText="1"/>
      <protection locked="0"/>
    </xf>
    <xf numFmtId="0" fontId="5" fillId="0" borderId="6" xfId="2" applyFont="1" applyBorder="1" applyAlignment="1">
      <alignment horizontal="left" vertical="center" wrapText="1"/>
    </xf>
    <xf numFmtId="0" fontId="5" fillId="0" borderId="7" xfId="2" applyFont="1" applyBorder="1" applyAlignment="1">
      <alignment horizontal="left" vertical="center" wrapText="1"/>
    </xf>
    <xf numFmtId="0" fontId="5" fillId="0" borderId="52" xfId="2" applyFont="1" applyBorder="1" applyAlignment="1">
      <alignment horizontal="left" vertical="center" wrapText="1"/>
    </xf>
    <xf numFmtId="0" fontId="5" fillId="0" borderId="42" xfId="2" applyFont="1" applyBorder="1" applyAlignment="1">
      <alignment horizontal="left" vertical="center" wrapText="1"/>
    </xf>
    <xf numFmtId="0" fontId="5" fillId="0" borderId="59" xfId="2" applyFont="1" applyBorder="1" applyAlignment="1">
      <alignment horizontal="left" vertical="center" wrapText="1"/>
    </xf>
    <xf numFmtId="0" fontId="3" fillId="4" borderId="57" xfId="2" applyFont="1" applyFill="1" applyBorder="1" applyAlignment="1">
      <alignment horizontal="left" vertical="center"/>
    </xf>
    <xf numFmtId="0" fontId="3" fillId="4" borderId="3" xfId="2" applyFont="1" applyFill="1" applyBorder="1" applyAlignment="1">
      <alignment horizontal="left" vertical="center"/>
    </xf>
    <xf numFmtId="0" fontId="3" fillId="4" borderId="58" xfId="2" applyFont="1" applyFill="1" applyBorder="1" applyAlignment="1">
      <alignment horizontal="left" vertical="center"/>
    </xf>
    <xf numFmtId="0" fontId="22" fillId="0" borderId="6" xfId="2" applyFont="1" applyBorder="1" applyAlignment="1">
      <alignment horizontal="left" vertical="center" wrapText="1"/>
    </xf>
    <xf numFmtId="0" fontId="22" fillId="0" borderId="7" xfId="2" applyFont="1" applyBorder="1" applyAlignment="1">
      <alignment horizontal="left" vertical="center" wrapText="1"/>
    </xf>
    <xf numFmtId="0" fontId="22" fillId="0" borderId="52" xfId="2" applyFont="1" applyBorder="1" applyAlignment="1">
      <alignment horizontal="left" vertical="center" wrapText="1"/>
    </xf>
    <xf numFmtId="0" fontId="10" fillId="0" borderId="6" xfId="2" applyFont="1" applyBorder="1" applyAlignment="1">
      <alignment horizontal="left" vertical="center" wrapText="1"/>
    </xf>
    <xf numFmtId="0" fontId="10" fillId="0" borderId="7" xfId="2" applyFont="1" applyBorder="1" applyAlignment="1">
      <alignment horizontal="left" vertical="center" wrapText="1"/>
    </xf>
    <xf numFmtId="0" fontId="10" fillId="0" borderId="52" xfId="2" applyFont="1" applyBorder="1" applyAlignment="1">
      <alignment horizontal="left" vertical="center" wrapText="1"/>
    </xf>
    <xf numFmtId="0" fontId="5" fillId="0" borderId="36" xfId="2" applyFont="1" applyBorder="1" applyAlignment="1">
      <alignment horizontal="left" vertical="center" wrapText="1"/>
    </xf>
    <xf numFmtId="0" fontId="5" fillId="0" borderId="37" xfId="2" applyFont="1" applyBorder="1" applyAlignment="1">
      <alignment horizontal="left" vertical="center" wrapText="1"/>
    </xf>
    <xf numFmtId="0" fontId="5" fillId="0" borderId="38" xfId="2" applyFont="1" applyBorder="1" applyAlignment="1">
      <alignment horizontal="left" vertical="center" wrapText="1"/>
    </xf>
    <xf numFmtId="0" fontId="5" fillId="0" borderId="40" xfId="2" applyFont="1" applyBorder="1" applyAlignment="1">
      <alignment horizontal="left" vertical="center" wrapText="1"/>
    </xf>
    <xf numFmtId="0" fontId="5" fillId="0" borderId="8" xfId="2" applyFont="1" applyBorder="1" applyAlignment="1">
      <alignment horizontal="left" vertical="center" wrapText="1"/>
    </xf>
    <xf numFmtId="0" fontId="5" fillId="0" borderId="48" xfId="2" applyFont="1" applyBorder="1" applyAlignment="1">
      <alignment horizontal="left" vertical="center" wrapText="1"/>
    </xf>
    <xf numFmtId="0" fontId="5" fillId="0" borderId="49" xfId="2" applyFont="1" applyBorder="1" applyAlignment="1">
      <alignment horizontal="left" vertical="center" wrapText="1"/>
    </xf>
    <xf numFmtId="0" fontId="5" fillId="0" borderId="53" xfId="2" applyFont="1" applyBorder="1" applyAlignment="1">
      <alignment horizontal="left" vertical="center" wrapText="1"/>
    </xf>
    <xf numFmtId="0" fontId="16" fillId="0" borderId="29" xfId="2" applyFont="1" applyBorder="1" applyAlignment="1">
      <alignment horizontal="center" vertical="center"/>
    </xf>
    <xf numFmtId="0" fontId="16" fillId="0" borderId="54" xfId="2" applyFont="1" applyBorder="1" applyAlignment="1">
      <alignment horizontal="center" vertical="center"/>
    </xf>
    <xf numFmtId="0" fontId="3" fillId="0" borderId="55" xfId="2" applyFont="1" applyBorder="1" applyAlignment="1">
      <alignment horizontal="center" vertical="center" wrapText="1"/>
    </xf>
    <xf numFmtId="0" fontId="3" fillId="0" borderId="54" xfId="2" applyFont="1" applyBorder="1" applyAlignment="1">
      <alignment horizontal="center" vertical="center" wrapText="1"/>
    </xf>
    <xf numFmtId="0" fontId="5" fillId="0" borderId="43" xfId="2" applyFont="1" applyBorder="1" applyAlignment="1" applyProtection="1">
      <alignment horizontal="left" vertical="center" wrapText="1"/>
      <protection locked="0"/>
    </xf>
    <xf numFmtId="0" fontId="5" fillId="0" borderId="44" xfId="2" applyFont="1" applyBorder="1" applyAlignment="1" applyProtection="1">
      <alignment horizontal="left" vertical="center" wrapText="1"/>
      <protection locked="0"/>
    </xf>
    <xf numFmtId="0" fontId="5" fillId="0" borderId="45" xfId="2" applyFont="1" applyBorder="1" applyAlignment="1" applyProtection="1">
      <alignment horizontal="left" vertical="center" wrapText="1"/>
      <protection locked="0"/>
    </xf>
    <xf numFmtId="0" fontId="5" fillId="2" borderId="46" xfId="2" applyFont="1" applyFill="1" applyBorder="1" applyAlignment="1" applyProtection="1">
      <alignment horizontal="center" vertical="center" wrapText="1"/>
      <protection locked="0"/>
    </xf>
    <xf numFmtId="0" fontId="5" fillId="2" borderId="39" xfId="2" applyFont="1" applyFill="1" applyBorder="1" applyAlignment="1" applyProtection="1">
      <alignment horizontal="center" vertical="center" wrapText="1"/>
      <protection locked="0"/>
    </xf>
    <xf numFmtId="0" fontId="14" fillId="0" borderId="47" xfId="2" applyFont="1" applyBorder="1" applyAlignment="1" applyProtection="1">
      <alignment horizontal="left" vertical="top" wrapText="1"/>
      <protection locked="0"/>
    </xf>
    <xf numFmtId="0" fontId="14" fillId="0" borderId="37" xfId="2" applyFont="1" applyBorder="1" applyAlignment="1" applyProtection="1">
      <alignment horizontal="left" vertical="top" wrapText="1"/>
      <protection locked="0"/>
    </xf>
    <xf numFmtId="0" fontId="14" fillId="0" borderId="38" xfId="2" applyFont="1" applyBorder="1" applyAlignment="1" applyProtection="1">
      <alignment horizontal="left" vertical="top" wrapText="1"/>
      <protection locked="0"/>
    </xf>
    <xf numFmtId="0" fontId="15" fillId="0" borderId="48" xfId="2" applyFont="1" applyBorder="1" applyAlignment="1">
      <alignment horizontal="left" vertical="center" wrapText="1"/>
    </xf>
    <xf numFmtId="0" fontId="15" fillId="0" borderId="49" xfId="2" applyFont="1" applyBorder="1" applyAlignment="1">
      <alignment horizontal="left" vertical="center" wrapText="1"/>
    </xf>
    <xf numFmtId="0" fontId="15" fillId="0" borderId="50" xfId="2" applyFont="1" applyBorder="1" applyAlignment="1">
      <alignment horizontal="left" vertical="center" wrapText="1"/>
    </xf>
    <xf numFmtId="0" fontId="3" fillId="0" borderId="9" xfId="2" applyFont="1" applyBorder="1" applyAlignment="1">
      <alignment horizontal="left" vertical="center" wrapText="1"/>
    </xf>
    <xf numFmtId="0" fontId="3" fillId="0" borderId="10" xfId="2" applyFont="1" applyBorder="1" applyAlignment="1">
      <alignment horizontal="left" vertical="center" wrapText="1"/>
    </xf>
    <xf numFmtId="0" fontId="3" fillId="0" borderId="34" xfId="2" applyFont="1" applyBorder="1" applyAlignment="1">
      <alignment horizontal="left" vertical="center" wrapText="1"/>
    </xf>
    <xf numFmtId="0" fontId="3" fillId="0" borderId="30" xfId="2" applyFont="1" applyBorder="1" applyAlignment="1">
      <alignment horizontal="center" vertical="center" wrapText="1"/>
    </xf>
    <xf numFmtId="0" fontId="3" fillId="0" borderId="51" xfId="2" applyFont="1" applyBorder="1" applyAlignment="1">
      <alignment horizontal="center" vertical="center" wrapText="1"/>
    </xf>
    <xf numFmtId="0" fontId="13" fillId="0" borderId="36" xfId="2" applyFont="1" applyBorder="1" applyAlignment="1">
      <alignment horizontal="left" vertical="center" wrapText="1"/>
    </xf>
    <xf numFmtId="0" fontId="13" fillId="0" borderId="37" xfId="2" applyFont="1" applyBorder="1" applyAlignment="1">
      <alignment horizontal="left" vertical="center" wrapText="1"/>
    </xf>
    <xf numFmtId="0" fontId="13" fillId="0" borderId="38" xfId="2" applyFont="1" applyBorder="1" applyAlignment="1">
      <alignment horizontal="left" vertical="center" wrapText="1"/>
    </xf>
    <xf numFmtId="0" fontId="5" fillId="0" borderId="32" xfId="2" applyFont="1" applyBorder="1" applyAlignment="1">
      <alignment horizontal="left" vertical="center" wrapText="1" indent="1"/>
    </xf>
    <xf numFmtId="0" fontId="5" fillId="0" borderId="23" xfId="2" applyFont="1" applyBorder="1" applyAlignment="1">
      <alignment horizontal="left" vertical="center" wrapText="1" indent="1"/>
    </xf>
    <xf numFmtId="0" fontId="5" fillId="0" borderId="33" xfId="2" applyFont="1" applyBorder="1" applyAlignment="1">
      <alignment horizontal="left" vertical="center" wrapText="1" indent="1"/>
    </xf>
    <xf numFmtId="0" fontId="3" fillId="0" borderId="35" xfId="2" applyFont="1" applyBorder="1" applyAlignment="1">
      <alignment horizontal="center" vertical="center" wrapText="1"/>
    </xf>
    <xf numFmtId="0" fontId="3" fillId="0" borderId="39" xfId="2" applyFont="1" applyBorder="1" applyAlignment="1">
      <alignment horizontal="center" vertical="center" wrapText="1"/>
    </xf>
    <xf numFmtId="0" fontId="12" fillId="0" borderId="36" xfId="2" applyFont="1" applyBorder="1" applyAlignment="1">
      <alignment horizontal="left" vertical="center" wrapText="1"/>
    </xf>
    <xf numFmtId="0" fontId="5" fillId="0" borderId="17" xfId="2" applyFont="1" applyBorder="1" applyAlignment="1">
      <alignment vertical="center" wrapText="1"/>
    </xf>
    <xf numFmtId="0" fontId="5" fillId="0" borderId="18" xfId="2" applyFont="1" applyBorder="1" applyAlignment="1">
      <alignment vertical="center" wrapText="1"/>
    </xf>
    <xf numFmtId="0" fontId="3" fillId="0" borderId="25" xfId="2" applyFont="1" applyBorder="1" applyAlignment="1">
      <alignment vertical="center" wrapText="1"/>
    </xf>
    <xf numFmtId="0" fontId="3" fillId="0" borderId="26" xfId="2" applyFont="1" applyBorder="1" applyAlignment="1">
      <alignment vertical="center" wrapText="1"/>
    </xf>
    <xf numFmtId="0" fontId="5" fillId="0" borderId="27" xfId="2" applyFont="1" applyBorder="1" applyAlignment="1">
      <alignment vertical="center" wrapText="1"/>
    </xf>
    <xf numFmtId="0" fontId="2" fillId="0" borderId="28" xfId="2" applyBorder="1" applyAlignment="1">
      <alignment vertical="center" wrapText="1"/>
    </xf>
    <xf numFmtId="0" fontId="5" fillId="0" borderId="9" xfId="2" applyFont="1" applyBorder="1" applyAlignment="1">
      <alignment vertical="center" wrapText="1" readingOrder="1"/>
    </xf>
    <xf numFmtId="0" fontId="5" fillId="0" borderId="10" xfId="2" applyFont="1" applyBorder="1" applyAlignment="1">
      <alignment vertical="center" wrapText="1" readingOrder="1"/>
    </xf>
    <xf numFmtId="0" fontId="5" fillId="0" borderId="30" xfId="2" applyFont="1" applyBorder="1" applyAlignment="1">
      <alignment vertical="center" wrapText="1" readingOrder="1"/>
    </xf>
    <xf numFmtId="7" fontId="5" fillId="0" borderId="6" xfId="3" applyNumberFormat="1" applyFont="1" applyBorder="1" applyAlignment="1" applyProtection="1">
      <alignment horizontal="center" wrapText="1"/>
      <protection locked="0"/>
    </xf>
    <xf numFmtId="7" fontId="5" fillId="0" borderId="7" xfId="3" applyNumberFormat="1" applyFont="1" applyBorder="1" applyAlignment="1" applyProtection="1">
      <alignment horizontal="center" wrapText="1"/>
      <protection locked="0"/>
    </xf>
    <xf numFmtId="7" fontId="5" fillId="0" borderId="8" xfId="3" applyNumberFormat="1" applyFont="1" applyBorder="1" applyAlignment="1" applyProtection="1">
      <alignment horizontal="center" wrapText="1"/>
      <protection locked="0"/>
    </xf>
    <xf numFmtId="0" fontId="5" fillId="0" borderId="6" xfId="2" applyFont="1" applyBorder="1" applyAlignment="1">
      <alignment horizontal="center" wrapText="1"/>
    </xf>
    <xf numFmtId="0" fontId="5" fillId="0" borderId="7" xfId="2" applyFont="1" applyBorder="1" applyAlignment="1">
      <alignment horizontal="center" wrapText="1"/>
    </xf>
    <xf numFmtId="0" fontId="5" fillId="0" borderId="8" xfId="2" applyFont="1" applyBorder="1" applyAlignment="1">
      <alignment horizontal="center" wrapText="1"/>
    </xf>
    <xf numFmtId="0" fontId="7" fillId="0" borderId="6" xfId="2" applyFont="1" applyBorder="1" applyAlignment="1">
      <alignment horizontal="center" wrapText="1"/>
    </xf>
    <xf numFmtId="0" fontId="7" fillId="0" borderId="7" xfId="2" applyFont="1" applyBorder="1" applyAlignment="1">
      <alignment horizontal="center" wrapText="1"/>
    </xf>
    <xf numFmtId="0" fontId="7" fillId="0" borderId="8" xfId="2" applyFont="1" applyBorder="1" applyAlignment="1">
      <alignment horizontal="center" wrapText="1"/>
    </xf>
    <xf numFmtId="0" fontId="3" fillId="0" borderId="9" xfId="2" applyFont="1" applyBorder="1" applyAlignment="1">
      <alignment vertical="center" wrapText="1"/>
    </xf>
    <xf numFmtId="0" fontId="3" fillId="0" borderId="13" xfId="2" applyFont="1" applyBorder="1" applyAlignment="1">
      <alignment vertical="center" wrapText="1"/>
    </xf>
    <xf numFmtId="0" fontId="8" fillId="0" borderId="10" xfId="2" applyFont="1" applyBorder="1" applyAlignment="1">
      <alignment vertical="center" wrapText="1"/>
    </xf>
    <xf numFmtId="0" fontId="8" fillId="0" borderId="14" xfId="2" applyFont="1" applyBorder="1" applyAlignment="1">
      <alignment vertical="center" wrapText="1"/>
    </xf>
    <xf numFmtId="0" fontId="9" fillId="0" borderId="11" xfId="2" applyFont="1" applyBorder="1" applyAlignment="1">
      <alignment horizontal="center" vertical="center" wrapText="1"/>
    </xf>
    <xf numFmtId="0" fontId="9" fillId="0" borderId="15" xfId="2" applyFont="1" applyBorder="1" applyAlignment="1">
      <alignment horizontal="center" vertical="center" wrapText="1"/>
    </xf>
    <xf numFmtId="0" fontId="4" fillId="0" borderId="2" xfId="2" applyFont="1" applyBorder="1" applyAlignment="1" applyProtection="1">
      <alignment horizontal="center" wrapText="1"/>
      <protection locked="0"/>
    </xf>
    <xf numFmtId="0" fontId="4" fillId="0" borderId="3" xfId="2" applyFont="1" applyBorder="1" applyAlignment="1" applyProtection="1">
      <alignment horizontal="center" wrapText="1"/>
      <protection locked="0"/>
    </xf>
    <xf numFmtId="0" fontId="4" fillId="0" borderId="4" xfId="2" applyFont="1" applyBorder="1" applyAlignment="1" applyProtection="1">
      <alignment horizontal="center" wrapText="1"/>
      <protection locked="0"/>
    </xf>
    <xf numFmtId="0" fontId="5" fillId="0" borderId="6" xfId="2" applyFont="1" applyBorder="1" applyAlignment="1" applyProtection="1">
      <alignment horizontal="center" wrapText="1"/>
      <protection locked="0"/>
    </xf>
    <xf numFmtId="0" fontId="5" fillId="0" borderId="7" xfId="2" applyFont="1" applyBorder="1" applyAlignment="1" applyProtection="1">
      <alignment horizontal="center" wrapText="1"/>
      <protection locked="0"/>
    </xf>
    <xf numFmtId="0" fontId="5" fillId="0" borderId="8" xfId="2" applyFont="1" applyBorder="1" applyAlignment="1" applyProtection="1">
      <alignment horizontal="center" wrapText="1"/>
      <protection locked="0"/>
    </xf>
    <xf numFmtId="0" fontId="6" fillId="0" borderId="5" xfId="2" applyFont="1" applyBorder="1" applyAlignment="1" applyProtection="1">
      <alignment horizontal="center" wrapText="1"/>
      <protection locked="0"/>
    </xf>
    <xf numFmtId="14" fontId="5" fillId="0" borderId="6" xfId="2" applyNumberFormat="1" applyFont="1" applyBorder="1" applyAlignment="1" applyProtection="1">
      <alignment horizontal="center" wrapText="1"/>
      <protection locked="0"/>
    </xf>
    <xf numFmtId="14" fontId="5" fillId="0" borderId="7" xfId="2" applyNumberFormat="1" applyFont="1" applyBorder="1" applyAlignment="1" applyProtection="1">
      <alignment horizontal="center" wrapText="1"/>
      <protection locked="0"/>
    </xf>
    <xf numFmtId="14" fontId="5" fillId="0" borderId="8" xfId="2" applyNumberFormat="1" applyFont="1" applyBorder="1" applyAlignment="1" applyProtection="1">
      <alignment horizontal="center" wrapText="1"/>
      <protection locked="0"/>
    </xf>
    <xf numFmtId="164" fontId="6" fillId="0" borderId="5" xfId="2" applyNumberFormat="1" applyFont="1" applyBorder="1" applyAlignment="1" applyProtection="1">
      <alignment horizontal="center" wrapText="1"/>
      <protection locked="0"/>
    </xf>
    <xf numFmtId="166" fontId="49" fillId="9" borderId="37" xfId="7" applyFont="1" applyFill="1" applyBorder="1" applyAlignment="1">
      <alignment horizontal="center"/>
    </xf>
    <xf numFmtId="0" fontId="47" fillId="0" borderId="44" xfId="0" applyFont="1" applyBorder="1"/>
    <xf numFmtId="0" fontId="47" fillId="0" borderId="45" xfId="0" applyFont="1" applyBorder="1"/>
    <xf numFmtId="44" fontId="38" fillId="17" borderId="67" xfId="5" applyNumberFormat="1" applyFont="1" applyFill="1" applyBorder="1" applyAlignment="1">
      <alignment horizontal="center" wrapText="1"/>
    </xf>
    <xf numFmtId="0" fontId="34" fillId="18" borderId="66" xfId="5" applyFill="1" applyBorder="1" applyAlignment="1">
      <alignment horizontal="center" vertical="top" wrapText="1"/>
    </xf>
    <xf numFmtId="0" fontId="34" fillId="18" borderId="68" xfId="5" applyFill="1" applyBorder="1" applyAlignment="1">
      <alignment horizontal="center" vertical="top" wrapText="1"/>
    </xf>
    <xf numFmtId="0" fontId="34" fillId="18" borderId="69" xfId="5" applyFill="1" applyBorder="1" applyAlignment="1">
      <alignment horizontal="center" vertical="top" wrapText="1"/>
    </xf>
  </cellXfs>
  <cellStyles count="11">
    <cellStyle name="Comma 2" xfId="9" xr:uid="{B6D6E629-35FB-4897-93C0-03D04A8C0202}"/>
    <cellStyle name="Currency 2" xfId="3" xr:uid="{5895742E-DA7C-4DE1-AEA1-3C2B4F094659}"/>
    <cellStyle name="Currency 3" xfId="6" xr:uid="{EA1A8BC5-6965-43E7-8209-22E61E36E7A5}"/>
    <cellStyle name="Hyperlink" xfId="4" builtinId="8"/>
    <cellStyle name="Normal" xfId="0" builtinId="0"/>
    <cellStyle name="Normal 2" xfId="2" xr:uid="{565714EC-8A99-4182-9A4F-8022C26D17ED}"/>
    <cellStyle name="Normal 3" xfId="5" xr:uid="{CA3CAD61-D579-4CD6-B7E1-D3DD34E0E1BD}"/>
    <cellStyle name="Normal_FEEFLOW" xfId="7" xr:uid="{758E6EF7-5188-476C-A011-7BC4D0DB3C2F}"/>
    <cellStyle name="Normal_PROGRAM1" xfId="10" xr:uid="{A87365A0-EA18-4529-8FF5-3AC4566A4043}"/>
    <cellStyle name="Percent" xfId="1" builtinId="5"/>
    <cellStyle name="Percent 2" xfId="8" xr:uid="{8C1AA1B2-1A47-4C1B-A560-014BED72029D}"/>
  </cellStyles>
  <dxfs count="6">
    <dxf>
      <font>
        <b/>
        <i val="0"/>
        <condense val="0"/>
        <extend val="0"/>
        <color indexed="18"/>
      </font>
      <fill>
        <patternFill>
          <bgColor indexed="29"/>
        </patternFill>
      </fill>
    </dxf>
    <dxf>
      <font>
        <condense val="0"/>
        <extend val="0"/>
        <color indexed="9"/>
      </font>
      <fill>
        <patternFill>
          <bgColor indexed="57"/>
        </patternFill>
      </fill>
    </dxf>
    <dxf>
      <font>
        <b/>
        <i val="0"/>
        <condense val="0"/>
        <extend val="0"/>
        <color indexed="18"/>
      </font>
      <fill>
        <patternFill>
          <bgColor indexed="13"/>
        </patternFill>
      </fill>
    </dxf>
    <dxf>
      <font>
        <b val="0"/>
        <i val="0"/>
        <strike val="0"/>
        <condense val="0"/>
        <extend val="0"/>
        <outline val="0"/>
        <shadow val="0"/>
        <u val="none"/>
        <vertAlign val="baseline"/>
        <sz val="14"/>
        <color auto="1"/>
        <name val="Arial"/>
        <family val="2"/>
        <scheme val="none"/>
      </font>
      <fill>
        <patternFill patternType="solid">
          <fgColor indexed="64"/>
          <bgColor indexed="13"/>
        </patternFill>
      </fill>
      <alignment horizontal="general" vertical="bottom" textRotation="0" wrapText="1" relativeIndent="0" justifyLastLine="0" shrinkToFit="0" readingOrder="0"/>
    </dxf>
    <dxf>
      <font>
        <b val="0"/>
        <i val="0"/>
        <strike val="0"/>
        <condense val="0"/>
        <extend val="0"/>
        <outline val="0"/>
        <shadow val="0"/>
        <u val="none"/>
        <vertAlign val="baseline"/>
        <sz val="14"/>
        <color auto="1"/>
        <name val="Arial"/>
        <family val="2"/>
        <scheme val="none"/>
      </font>
      <fill>
        <patternFill patternType="solid">
          <fgColor indexed="64"/>
          <bgColor indexed="13"/>
        </patternFill>
      </fill>
      <alignment horizontal="general" vertical="bottom" textRotation="0" wrapText="1" relativeIndent="0" justifyLastLine="0" shrinkToFit="0" readingOrder="0"/>
    </dxf>
    <dxf>
      <font>
        <b/>
        <i val="0"/>
        <strike val="0"/>
        <condense val="0"/>
        <extend val="0"/>
        <outline val="0"/>
        <shadow val="0"/>
        <u val="none"/>
        <vertAlign val="baseline"/>
        <sz val="14"/>
        <color auto="1"/>
        <name val="Arial"/>
        <family val="2"/>
        <scheme val="none"/>
      </font>
      <fill>
        <patternFill patternType="solid">
          <fgColor indexed="64"/>
          <bgColor indexed="13"/>
        </patternFill>
      </fill>
      <alignment horizontal="general" vertical="bottom" textRotation="0" wrapText="0" relative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ERSONNEL"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0PERSONNE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Information"/>
      <sheetName val="Budget Summary Table"/>
      <sheetName val="UCM - PERSONNEL"/>
      <sheetName val="UCM - SUPPORT"/>
      <sheetName val="Budget Narrative"/>
      <sheetName val="Pre-Award Risk Assessment"/>
      <sheetName val="PERSONNEL"/>
    </sheetNames>
    <sheetDataSet>
      <sheetData sheetId="0" refreshError="1"/>
      <sheetData sheetId="1" refreshError="1"/>
      <sheetData sheetId="2" refreshError="1"/>
      <sheetData sheetId="3" refreshError="1">
        <row r="2">
          <cell r="AX2" t="str">
            <v>Choose a Service</v>
          </cell>
          <cell r="BB2" t="str">
            <v>Choose a Service</v>
          </cell>
        </row>
      </sheetData>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ERSONNEL"/>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548A9F7-7D9F-4597-91EE-1F2D3A7B49CE}" name="List1" displayName="List1" ref="A91:A166" insertRowShift="1" totalsRowShown="0" headerRowDxfId="5" dataDxfId="4">
  <autoFilter ref="A91:A166" xr:uid="{FB0D2C6E-8582-4475-AE86-F62A722E3CEE}"/>
  <tableColumns count="1">
    <tableColumn id="1" xr3:uid="{D4FF6587-C920-4D41-B680-BFDFD4B96A47}" name="Column1" dataDxfId="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AEED2-AC8D-47C7-BD21-57C1E19294C3}">
  <sheetPr codeName="Sheet2">
    <tabColor theme="6"/>
  </sheetPr>
  <dimension ref="A1:A32"/>
  <sheetViews>
    <sheetView showGridLines="0" workbookViewId="0">
      <selection activeCell="A6" sqref="A6"/>
    </sheetView>
  </sheetViews>
  <sheetFormatPr defaultRowHeight="13.2" x14ac:dyDescent="0.25"/>
  <cols>
    <col min="1" max="1" width="88.6640625" style="51" customWidth="1"/>
    <col min="2" max="256" width="8.88671875" style="51"/>
    <col min="257" max="257" width="88.6640625" style="51" customWidth="1"/>
    <col min="258" max="512" width="8.88671875" style="51"/>
    <col min="513" max="513" width="88.6640625" style="51" customWidth="1"/>
    <col min="514" max="768" width="8.88671875" style="51"/>
    <col min="769" max="769" width="88.6640625" style="51" customWidth="1"/>
    <col min="770" max="1024" width="8.88671875" style="51"/>
    <col min="1025" max="1025" width="88.6640625" style="51" customWidth="1"/>
    <col min="1026" max="1280" width="8.88671875" style="51"/>
    <col min="1281" max="1281" width="88.6640625" style="51" customWidth="1"/>
    <col min="1282" max="1536" width="8.88671875" style="51"/>
    <col min="1537" max="1537" width="88.6640625" style="51" customWidth="1"/>
    <col min="1538" max="1792" width="8.88671875" style="51"/>
    <col min="1793" max="1793" width="88.6640625" style="51" customWidth="1"/>
    <col min="1794" max="2048" width="8.88671875" style="51"/>
    <col min="2049" max="2049" width="88.6640625" style="51" customWidth="1"/>
    <col min="2050" max="2304" width="8.88671875" style="51"/>
    <col min="2305" max="2305" width="88.6640625" style="51" customWidth="1"/>
    <col min="2306" max="2560" width="8.88671875" style="51"/>
    <col min="2561" max="2561" width="88.6640625" style="51" customWidth="1"/>
    <col min="2562" max="2816" width="8.88671875" style="51"/>
    <col min="2817" max="2817" width="88.6640625" style="51" customWidth="1"/>
    <col min="2818" max="3072" width="8.88671875" style="51"/>
    <col min="3073" max="3073" width="88.6640625" style="51" customWidth="1"/>
    <col min="3074" max="3328" width="8.88671875" style="51"/>
    <col min="3329" max="3329" width="88.6640625" style="51" customWidth="1"/>
    <col min="3330" max="3584" width="8.88671875" style="51"/>
    <col min="3585" max="3585" width="88.6640625" style="51" customWidth="1"/>
    <col min="3586" max="3840" width="8.88671875" style="51"/>
    <col min="3841" max="3841" width="88.6640625" style="51" customWidth="1"/>
    <col min="3842" max="4096" width="8.88671875" style="51"/>
    <col min="4097" max="4097" width="88.6640625" style="51" customWidth="1"/>
    <col min="4098" max="4352" width="8.88671875" style="51"/>
    <col min="4353" max="4353" width="88.6640625" style="51" customWidth="1"/>
    <col min="4354" max="4608" width="8.88671875" style="51"/>
    <col min="4609" max="4609" width="88.6640625" style="51" customWidth="1"/>
    <col min="4610" max="4864" width="8.88671875" style="51"/>
    <col min="4865" max="4865" width="88.6640625" style="51" customWidth="1"/>
    <col min="4866" max="5120" width="8.88671875" style="51"/>
    <col min="5121" max="5121" width="88.6640625" style="51" customWidth="1"/>
    <col min="5122" max="5376" width="8.88671875" style="51"/>
    <col min="5377" max="5377" width="88.6640625" style="51" customWidth="1"/>
    <col min="5378" max="5632" width="8.88671875" style="51"/>
    <col min="5633" max="5633" width="88.6640625" style="51" customWidth="1"/>
    <col min="5634" max="5888" width="8.88671875" style="51"/>
    <col min="5889" max="5889" width="88.6640625" style="51" customWidth="1"/>
    <col min="5890" max="6144" width="8.88671875" style="51"/>
    <col min="6145" max="6145" width="88.6640625" style="51" customWidth="1"/>
    <col min="6146" max="6400" width="8.88671875" style="51"/>
    <col min="6401" max="6401" width="88.6640625" style="51" customWidth="1"/>
    <col min="6402" max="6656" width="8.88671875" style="51"/>
    <col min="6657" max="6657" width="88.6640625" style="51" customWidth="1"/>
    <col min="6658" max="6912" width="8.88671875" style="51"/>
    <col min="6913" max="6913" width="88.6640625" style="51" customWidth="1"/>
    <col min="6914" max="7168" width="8.88671875" style="51"/>
    <col min="7169" max="7169" width="88.6640625" style="51" customWidth="1"/>
    <col min="7170" max="7424" width="8.88671875" style="51"/>
    <col min="7425" max="7425" width="88.6640625" style="51" customWidth="1"/>
    <col min="7426" max="7680" width="8.88671875" style="51"/>
    <col min="7681" max="7681" width="88.6640625" style="51" customWidth="1"/>
    <col min="7682" max="7936" width="8.88671875" style="51"/>
    <col min="7937" max="7937" width="88.6640625" style="51" customWidth="1"/>
    <col min="7938" max="8192" width="8.88671875" style="51"/>
    <col min="8193" max="8193" width="88.6640625" style="51" customWidth="1"/>
    <col min="8194" max="8448" width="8.88671875" style="51"/>
    <col min="8449" max="8449" width="88.6640625" style="51" customWidth="1"/>
    <col min="8450" max="8704" width="8.88671875" style="51"/>
    <col min="8705" max="8705" width="88.6640625" style="51" customWidth="1"/>
    <col min="8706" max="8960" width="8.88671875" style="51"/>
    <col min="8961" max="8961" width="88.6640625" style="51" customWidth="1"/>
    <col min="8962" max="9216" width="8.88671875" style="51"/>
    <col min="9217" max="9217" width="88.6640625" style="51" customWidth="1"/>
    <col min="9218" max="9472" width="8.88671875" style="51"/>
    <col min="9473" max="9473" width="88.6640625" style="51" customWidth="1"/>
    <col min="9474" max="9728" width="8.88671875" style="51"/>
    <col min="9729" max="9729" width="88.6640625" style="51" customWidth="1"/>
    <col min="9730" max="9984" width="8.88671875" style="51"/>
    <col min="9985" max="9985" width="88.6640625" style="51" customWidth="1"/>
    <col min="9986" max="10240" width="8.88671875" style="51"/>
    <col min="10241" max="10241" width="88.6640625" style="51" customWidth="1"/>
    <col min="10242" max="10496" width="8.88671875" style="51"/>
    <col min="10497" max="10497" width="88.6640625" style="51" customWidth="1"/>
    <col min="10498" max="10752" width="8.88671875" style="51"/>
    <col min="10753" max="10753" width="88.6640625" style="51" customWidth="1"/>
    <col min="10754" max="11008" width="8.88671875" style="51"/>
    <col min="11009" max="11009" width="88.6640625" style="51" customWidth="1"/>
    <col min="11010" max="11264" width="8.88671875" style="51"/>
    <col min="11265" max="11265" width="88.6640625" style="51" customWidth="1"/>
    <col min="11266" max="11520" width="8.88671875" style="51"/>
    <col min="11521" max="11521" width="88.6640625" style="51" customWidth="1"/>
    <col min="11522" max="11776" width="8.88671875" style="51"/>
    <col min="11777" max="11777" width="88.6640625" style="51" customWidth="1"/>
    <col min="11778" max="12032" width="8.88671875" style="51"/>
    <col min="12033" max="12033" width="88.6640625" style="51" customWidth="1"/>
    <col min="12034" max="12288" width="8.88671875" style="51"/>
    <col min="12289" max="12289" width="88.6640625" style="51" customWidth="1"/>
    <col min="12290" max="12544" width="8.88671875" style="51"/>
    <col min="12545" max="12545" width="88.6640625" style="51" customWidth="1"/>
    <col min="12546" max="12800" width="8.88671875" style="51"/>
    <col min="12801" max="12801" width="88.6640625" style="51" customWidth="1"/>
    <col min="12802" max="13056" width="8.88671875" style="51"/>
    <col min="13057" max="13057" width="88.6640625" style="51" customWidth="1"/>
    <col min="13058" max="13312" width="8.88671875" style="51"/>
    <col min="13313" max="13313" width="88.6640625" style="51" customWidth="1"/>
    <col min="13314" max="13568" width="8.88671875" style="51"/>
    <col min="13569" max="13569" width="88.6640625" style="51" customWidth="1"/>
    <col min="13570" max="13824" width="8.88671875" style="51"/>
    <col min="13825" max="13825" width="88.6640625" style="51" customWidth="1"/>
    <col min="13826" max="14080" width="8.88671875" style="51"/>
    <col min="14081" max="14081" width="88.6640625" style="51" customWidth="1"/>
    <col min="14082" max="14336" width="8.88671875" style="51"/>
    <col min="14337" max="14337" width="88.6640625" style="51" customWidth="1"/>
    <col min="14338" max="14592" width="8.88671875" style="51"/>
    <col min="14593" max="14593" width="88.6640625" style="51" customWidth="1"/>
    <col min="14594" max="14848" width="8.88671875" style="51"/>
    <col min="14849" max="14849" width="88.6640625" style="51" customWidth="1"/>
    <col min="14850" max="15104" width="8.88671875" style="51"/>
    <col min="15105" max="15105" width="88.6640625" style="51" customWidth="1"/>
    <col min="15106" max="15360" width="8.88671875" style="51"/>
    <col min="15361" max="15361" width="88.6640625" style="51" customWidth="1"/>
    <col min="15362" max="15616" width="8.88671875" style="51"/>
    <col min="15617" max="15617" width="88.6640625" style="51" customWidth="1"/>
    <col min="15618" max="15872" width="8.88671875" style="51"/>
    <col min="15873" max="15873" width="88.6640625" style="51" customWidth="1"/>
    <col min="15874" max="16128" width="8.88671875" style="51"/>
    <col min="16129" max="16129" width="88.6640625" style="51" customWidth="1"/>
    <col min="16130" max="16384" width="8.88671875" style="51"/>
  </cols>
  <sheetData>
    <row r="1" spans="1:1" ht="74.25" customHeight="1" thickBot="1" x14ac:dyDescent="0.3">
      <c r="A1" s="329" t="s">
        <v>426</v>
      </c>
    </row>
    <row r="2" spans="1:1" ht="18.75" customHeight="1" thickTop="1" x14ac:dyDescent="0.3">
      <c r="A2" s="52" t="s">
        <v>95</v>
      </c>
    </row>
    <row r="3" spans="1:1" ht="18.75" customHeight="1" x14ac:dyDescent="0.3">
      <c r="A3" s="53" t="s">
        <v>96</v>
      </c>
    </row>
    <row r="4" spans="1:1" ht="18.75" customHeight="1" x14ac:dyDescent="0.3">
      <c r="A4" s="54" t="s">
        <v>97</v>
      </c>
    </row>
    <row r="5" spans="1:1" ht="18.75" customHeight="1" x14ac:dyDescent="0.3">
      <c r="A5" s="53" t="s">
        <v>98</v>
      </c>
    </row>
    <row r="6" spans="1:1" ht="18.75" customHeight="1" x14ac:dyDescent="0.3">
      <c r="A6" s="53" t="s">
        <v>99</v>
      </c>
    </row>
    <row r="7" spans="1:1" ht="18.75" customHeight="1" x14ac:dyDescent="0.3">
      <c r="A7" s="53" t="s">
        <v>100</v>
      </c>
    </row>
    <row r="8" spans="1:1" ht="18.75" customHeight="1" x14ac:dyDescent="0.3">
      <c r="A8" s="53" t="s">
        <v>101</v>
      </c>
    </row>
    <row r="9" spans="1:1" ht="18.75" customHeight="1" x14ac:dyDescent="0.3">
      <c r="A9" s="55" t="s">
        <v>102</v>
      </c>
    </row>
    <row r="10" spans="1:1" ht="18.75" customHeight="1" x14ac:dyDescent="0.25"/>
    <row r="11" spans="1:1" ht="18.75" customHeight="1" thickBot="1" x14ac:dyDescent="0.45">
      <c r="A11" s="56"/>
    </row>
    <row r="12" spans="1:1" ht="18.75" customHeight="1" thickTop="1" x14ac:dyDescent="0.25"/>
    <row r="13" spans="1:1" ht="18.75" customHeight="1" x14ac:dyDescent="0.25"/>
    <row r="14" spans="1:1" ht="18.75" customHeight="1" x14ac:dyDescent="0.25"/>
    <row r="15" spans="1:1" ht="18.75" customHeight="1" x14ac:dyDescent="0.25"/>
    <row r="16" spans="1:1" ht="18.75" customHeight="1" x14ac:dyDescent="0.25"/>
    <row r="17" ht="18.75" customHeight="1" x14ac:dyDescent="0.25"/>
    <row r="18" ht="18.75" customHeight="1" x14ac:dyDescent="0.25"/>
    <row r="19" ht="18.75" customHeight="1" x14ac:dyDescent="0.25"/>
    <row r="20" ht="18.75" customHeight="1" x14ac:dyDescent="0.25"/>
    <row r="21" ht="18.75" customHeight="1" x14ac:dyDescent="0.25"/>
    <row r="22" ht="18.75" customHeight="1" x14ac:dyDescent="0.25"/>
    <row r="23" ht="18.75" customHeight="1" x14ac:dyDescent="0.25"/>
    <row r="24" ht="18.75" customHeight="1" x14ac:dyDescent="0.25"/>
    <row r="25" ht="18.75" customHeight="1" x14ac:dyDescent="0.25"/>
    <row r="26" ht="18.75" customHeight="1" x14ac:dyDescent="0.25"/>
    <row r="27" ht="18.75" customHeight="1" x14ac:dyDescent="0.25"/>
    <row r="28" ht="18.75" customHeight="1" x14ac:dyDescent="0.25"/>
    <row r="29" ht="18.75" customHeight="1" x14ac:dyDescent="0.25"/>
    <row r="30" ht="18.75" customHeight="1" x14ac:dyDescent="0.25"/>
    <row r="31" ht="18.75" customHeight="1" x14ac:dyDescent="0.25"/>
    <row r="32" ht="18.75" customHeight="1" x14ac:dyDescent="0.25"/>
  </sheetData>
  <hyperlinks>
    <hyperlink ref="A3" location="'Project Information'!A1" display="Project Information" xr:uid="{C7BAAC66-59EC-421E-B954-8ED9A7DC7F6D}"/>
    <hyperlink ref="A4" location="'Budget Summary Table'!A1" display="Budget Summary" xr:uid="{6EE9CD50-300C-41B4-94D6-1510A47D2849}"/>
    <hyperlink ref="A5" location="'UCM PERSONNEL'!A1" display="UCM Personnel" xr:uid="{5986D450-006A-499F-8BA8-7C1560FFF58D}"/>
    <hyperlink ref="A6" location="'UCM SUPPORT'!A1" display="UCM Support" xr:uid="{05645AAE-5F07-4B2C-BD72-258568AFF35A}"/>
    <hyperlink ref="A7" location="'Budget Narrative'!A1" display="Budget Narrative" xr:uid="{F70CBD01-6DE7-4A86-BE32-639C9FD892C5}"/>
    <hyperlink ref="A8" location="'Pre-Award Risk Assessment'!A1" display="Pre-Risk Assessment" xr:uid="{3A32305D-B488-475C-BB98-B3481265D75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8B11B-714B-409F-944F-8E67F4381112}">
  <dimension ref="A3:S78"/>
  <sheetViews>
    <sheetView showGridLines="0" view="pageLayout" zoomScale="70" zoomScaleNormal="100" zoomScalePageLayoutView="70" workbookViewId="0">
      <selection activeCell="E2" sqref="E2"/>
    </sheetView>
  </sheetViews>
  <sheetFormatPr defaultRowHeight="13.2" x14ac:dyDescent="0.25"/>
  <cols>
    <col min="1" max="1" width="15.44140625" style="51" customWidth="1"/>
    <col min="2" max="2" width="12.5546875" style="51" customWidth="1"/>
    <col min="3" max="3" width="7.109375" style="51" customWidth="1"/>
    <col min="4" max="4" width="8.44140625" style="51" customWidth="1"/>
    <col min="5" max="5" width="12.88671875" style="51" customWidth="1"/>
    <col min="6" max="6" width="8.88671875" style="51"/>
    <col min="7" max="7" width="7.44140625" style="51" customWidth="1"/>
    <col min="8" max="8" width="14.88671875" style="51" customWidth="1"/>
    <col min="9" max="9" width="3" style="51" customWidth="1"/>
    <col min="10" max="10" width="18.77734375" style="51" customWidth="1"/>
    <col min="11" max="256" width="8.88671875" style="51"/>
    <col min="257" max="257" width="16.44140625" style="51" customWidth="1"/>
    <col min="258" max="258" width="12.5546875" style="51" customWidth="1"/>
    <col min="259" max="259" width="7.109375" style="51" customWidth="1"/>
    <col min="260" max="260" width="8.44140625" style="51" customWidth="1"/>
    <col min="261" max="261" width="12.88671875" style="51" customWidth="1"/>
    <col min="262" max="262" width="8.88671875" style="51"/>
    <col min="263" max="263" width="7.44140625" style="51" customWidth="1"/>
    <col min="264" max="264" width="14.88671875" style="51" customWidth="1"/>
    <col min="265" max="265" width="3" style="51" customWidth="1"/>
    <col min="266" max="512" width="8.88671875" style="51"/>
    <col min="513" max="513" width="16.44140625" style="51" customWidth="1"/>
    <col min="514" max="514" width="12.5546875" style="51" customWidth="1"/>
    <col min="515" max="515" width="7.109375" style="51" customWidth="1"/>
    <col min="516" max="516" width="8.44140625" style="51" customWidth="1"/>
    <col min="517" max="517" width="12.88671875" style="51" customWidth="1"/>
    <col min="518" max="518" width="8.88671875" style="51"/>
    <col min="519" max="519" width="7.44140625" style="51" customWidth="1"/>
    <col min="520" max="520" width="14.88671875" style="51" customWidth="1"/>
    <col min="521" max="521" width="3" style="51" customWidth="1"/>
    <col min="522" max="768" width="8.88671875" style="51"/>
    <col min="769" max="769" width="16.44140625" style="51" customWidth="1"/>
    <col min="770" max="770" width="12.5546875" style="51" customWidth="1"/>
    <col min="771" max="771" width="7.109375" style="51" customWidth="1"/>
    <col min="772" max="772" width="8.44140625" style="51" customWidth="1"/>
    <col min="773" max="773" width="12.88671875" style="51" customWidth="1"/>
    <col min="774" max="774" width="8.88671875" style="51"/>
    <col min="775" max="775" width="7.44140625" style="51" customWidth="1"/>
    <col min="776" max="776" width="14.88671875" style="51" customWidth="1"/>
    <col min="777" max="777" width="3" style="51" customWidth="1"/>
    <col min="778" max="1024" width="8.88671875" style="51"/>
    <col min="1025" max="1025" width="16.44140625" style="51" customWidth="1"/>
    <col min="1026" max="1026" width="12.5546875" style="51" customWidth="1"/>
    <col min="1027" max="1027" width="7.109375" style="51" customWidth="1"/>
    <col min="1028" max="1028" width="8.44140625" style="51" customWidth="1"/>
    <col min="1029" max="1029" width="12.88671875" style="51" customWidth="1"/>
    <col min="1030" max="1030" width="8.88671875" style="51"/>
    <col min="1031" max="1031" width="7.44140625" style="51" customWidth="1"/>
    <col min="1032" max="1032" width="14.88671875" style="51" customWidth="1"/>
    <col min="1033" max="1033" width="3" style="51" customWidth="1"/>
    <col min="1034" max="1280" width="8.88671875" style="51"/>
    <col min="1281" max="1281" width="16.44140625" style="51" customWidth="1"/>
    <col min="1282" max="1282" width="12.5546875" style="51" customWidth="1"/>
    <col min="1283" max="1283" width="7.109375" style="51" customWidth="1"/>
    <col min="1284" max="1284" width="8.44140625" style="51" customWidth="1"/>
    <col min="1285" max="1285" width="12.88671875" style="51" customWidth="1"/>
    <col min="1286" max="1286" width="8.88671875" style="51"/>
    <col min="1287" max="1287" width="7.44140625" style="51" customWidth="1"/>
    <col min="1288" max="1288" width="14.88671875" style="51" customWidth="1"/>
    <col min="1289" max="1289" width="3" style="51" customWidth="1"/>
    <col min="1290" max="1536" width="8.88671875" style="51"/>
    <col min="1537" max="1537" width="16.44140625" style="51" customWidth="1"/>
    <col min="1538" max="1538" width="12.5546875" style="51" customWidth="1"/>
    <col min="1539" max="1539" width="7.109375" style="51" customWidth="1"/>
    <col min="1540" max="1540" width="8.44140625" style="51" customWidth="1"/>
    <col min="1541" max="1541" width="12.88671875" style="51" customWidth="1"/>
    <col min="1542" max="1542" width="8.88671875" style="51"/>
    <col min="1543" max="1543" width="7.44140625" style="51" customWidth="1"/>
    <col min="1544" max="1544" width="14.88671875" style="51" customWidth="1"/>
    <col min="1545" max="1545" width="3" style="51" customWidth="1"/>
    <col min="1546" max="1792" width="8.88671875" style="51"/>
    <col min="1793" max="1793" width="16.44140625" style="51" customWidth="1"/>
    <col min="1794" max="1794" width="12.5546875" style="51" customWidth="1"/>
    <col min="1795" max="1795" width="7.109375" style="51" customWidth="1"/>
    <col min="1796" max="1796" width="8.44140625" style="51" customWidth="1"/>
    <col min="1797" max="1797" width="12.88671875" style="51" customWidth="1"/>
    <col min="1798" max="1798" width="8.88671875" style="51"/>
    <col min="1799" max="1799" width="7.44140625" style="51" customWidth="1"/>
    <col min="1800" max="1800" width="14.88671875" style="51" customWidth="1"/>
    <col min="1801" max="1801" width="3" style="51" customWidth="1"/>
    <col min="1802" max="2048" width="8.88671875" style="51"/>
    <col min="2049" max="2049" width="16.44140625" style="51" customWidth="1"/>
    <col min="2050" max="2050" width="12.5546875" style="51" customWidth="1"/>
    <col min="2051" max="2051" width="7.109375" style="51" customWidth="1"/>
    <col min="2052" max="2052" width="8.44140625" style="51" customWidth="1"/>
    <col min="2053" max="2053" width="12.88671875" style="51" customWidth="1"/>
    <col min="2054" max="2054" width="8.88671875" style="51"/>
    <col min="2055" max="2055" width="7.44140625" style="51" customWidth="1"/>
    <col min="2056" max="2056" width="14.88671875" style="51" customWidth="1"/>
    <col min="2057" max="2057" width="3" style="51" customWidth="1"/>
    <col min="2058" max="2304" width="8.88671875" style="51"/>
    <col min="2305" max="2305" width="16.44140625" style="51" customWidth="1"/>
    <col min="2306" max="2306" width="12.5546875" style="51" customWidth="1"/>
    <col min="2307" max="2307" width="7.109375" style="51" customWidth="1"/>
    <col min="2308" max="2308" width="8.44140625" style="51" customWidth="1"/>
    <col min="2309" max="2309" width="12.88671875" style="51" customWidth="1"/>
    <col min="2310" max="2310" width="8.88671875" style="51"/>
    <col min="2311" max="2311" width="7.44140625" style="51" customWidth="1"/>
    <col min="2312" max="2312" width="14.88671875" style="51" customWidth="1"/>
    <col min="2313" max="2313" width="3" style="51" customWidth="1"/>
    <col min="2314" max="2560" width="8.88671875" style="51"/>
    <col min="2561" max="2561" width="16.44140625" style="51" customWidth="1"/>
    <col min="2562" max="2562" width="12.5546875" style="51" customWidth="1"/>
    <col min="2563" max="2563" width="7.109375" style="51" customWidth="1"/>
    <col min="2564" max="2564" width="8.44140625" style="51" customWidth="1"/>
    <col min="2565" max="2565" width="12.88671875" style="51" customWidth="1"/>
    <col min="2566" max="2566" width="8.88671875" style="51"/>
    <col min="2567" max="2567" width="7.44140625" style="51" customWidth="1"/>
    <col min="2568" max="2568" width="14.88671875" style="51" customWidth="1"/>
    <col min="2569" max="2569" width="3" style="51" customWidth="1"/>
    <col min="2570" max="2816" width="8.88671875" style="51"/>
    <col min="2817" max="2817" width="16.44140625" style="51" customWidth="1"/>
    <col min="2818" max="2818" width="12.5546875" style="51" customWidth="1"/>
    <col min="2819" max="2819" width="7.109375" style="51" customWidth="1"/>
    <col min="2820" max="2820" width="8.44140625" style="51" customWidth="1"/>
    <col min="2821" max="2821" width="12.88671875" style="51" customWidth="1"/>
    <col min="2822" max="2822" width="8.88671875" style="51"/>
    <col min="2823" max="2823" width="7.44140625" style="51" customWidth="1"/>
    <col min="2824" max="2824" width="14.88671875" style="51" customWidth="1"/>
    <col min="2825" max="2825" width="3" style="51" customWidth="1"/>
    <col min="2826" max="3072" width="8.88671875" style="51"/>
    <col min="3073" max="3073" width="16.44140625" style="51" customWidth="1"/>
    <col min="3074" max="3074" width="12.5546875" style="51" customWidth="1"/>
    <col min="3075" max="3075" width="7.109375" style="51" customWidth="1"/>
    <col min="3076" max="3076" width="8.44140625" style="51" customWidth="1"/>
    <col min="3077" max="3077" width="12.88671875" style="51" customWidth="1"/>
    <col min="3078" max="3078" width="8.88671875" style="51"/>
    <col min="3079" max="3079" width="7.44140625" style="51" customWidth="1"/>
    <col min="3080" max="3080" width="14.88671875" style="51" customWidth="1"/>
    <col min="3081" max="3081" width="3" style="51" customWidth="1"/>
    <col min="3082" max="3328" width="8.88671875" style="51"/>
    <col min="3329" max="3329" width="16.44140625" style="51" customWidth="1"/>
    <col min="3330" max="3330" width="12.5546875" style="51" customWidth="1"/>
    <col min="3331" max="3331" width="7.109375" style="51" customWidth="1"/>
    <col min="3332" max="3332" width="8.44140625" style="51" customWidth="1"/>
    <col min="3333" max="3333" width="12.88671875" style="51" customWidth="1"/>
    <col min="3334" max="3334" width="8.88671875" style="51"/>
    <col min="3335" max="3335" width="7.44140625" style="51" customWidth="1"/>
    <col min="3336" max="3336" width="14.88671875" style="51" customWidth="1"/>
    <col min="3337" max="3337" width="3" style="51" customWidth="1"/>
    <col min="3338" max="3584" width="8.88671875" style="51"/>
    <col min="3585" max="3585" width="16.44140625" style="51" customWidth="1"/>
    <col min="3586" max="3586" width="12.5546875" style="51" customWidth="1"/>
    <col min="3587" max="3587" width="7.109375" style="51" customWidth="1"/>
    <col min="3588" max="3588" width="8.44140625" style="51" customWidth="1"/>
    <col min="3589" max="3589" width="12.88671875" style="51" customWidth="1"/>
    <col min="3590" max="3590" width="8.88671875" style="51"/>
    <col min="3591" max="3591" width="7.44140625" style="51" customWidth="1"/>
    <col min="3592" max="3592" width="14.88671875" style="51" customWidth="1"/>
    <col min="3593" max="3593" width="3" style="51" customWidth="1"/>
    <col min="3594" max="3840" width="8.88671875" style="51"/>
    <col min="3841" max="3841" width="16.44140625" style="51" customWidth="1"/>
    <col min="3842" max="3842" width="12.5546875" style="51" customWidth="1"/>
    <col min="3843" max="3843" width="7.109375" style="51" customWidth="1"/>
    <col min="3844" max="3844" width="8.44140625" style="51" customWidth="1"/>
    <col min="3845" max="3845" width="12.88671875" style="51" customWidth="1"/>
    <col min="3846" max="3846" width="8.88671875" style="51"/>
    <col min="3847" max="3847" width="7.44140625" style="51" customWidth="1"/>
    <col min="3848" max="3848" width="14.88671875" style="51" customWidth="1"/>
    <col min="3849" max="3849" width="3" style="51" customWidth="1"/>
    <col min="3850" max="4096" width="8.88671875" style="51"/>
    <col min="4097" max="4097" width="16.44140625" style="51" customWidth="1"/>
    <col min="4098" max="4098" width="12.5546875" style="51" customWidth="1"/>
    <col min="4099" max="4099" width="7.109375" style="51" customWidth="1"/>
    <col min="4100" max="4100" width="8.44140625" style="51" customWidth="1"/>
    <col min="4101" max="4101" width="12.88671875" style="51" customWidth="1"/>
    <col min="4102" max="4102" width="8.88671875" style="51"/>
    <col min="4103" max="4103" width="7.44140625" style="51" customWidth="1"/>
    <col min="4104" max="4104" width="14.88671875" style="51" customWidth="1"/>
    <col min="4105" max="4105" width="3" style="51" customWidth="1"/>
    <col min="4106" max="4352" width="8.88671875" style="51"/>
    <col min="4353" max="4353" width="16.44140625" style="51" customWidth="1"/>
    <col min="4354" max="4354" width="12.5546875" style="51" customWidth="1"/>
    <col min="4355" max="4355" width="7.109375" style="51" customWidth="1"/>
    <col min="4356" max="4356" width="8.44140625" style="51" customWidth="1"/>
    <col min="4357" max="4357" width="12.88671875" style="51" customWidth="1"/>
    <col min="4358" max="4358" width="8.88671875" style="51"/>
    <col min="4359" max="4359" width="7.44140625" style="51" customWidth="1"/>
    <col min="4360" max="4360" width="14.88671875" style="51" customWidth="1"/>
    <col min="4361" max="4361" width="3" style="51" customWidth="1"/>
    <col min="4362" max="4608" width="8.88671875" style="51"/>
    <col min="4609" max="4609" width="16.44140625" style="51" customWidth="1"/>
    <col min="4610" max="4610" width="12.5546875" style="51" customWidth="1"/>
    <col min="4611" max="4611" width="7.109375" style="51" customWidth="1"/>
    <col min="4612" max="4612" width="8.44140625" style="51" customWidth="1"/>
    <col min="4613" max="4613" width="12.88671875" style="51" customWidth="1"/>
    <col min="4614" max="4614" width="8.88671875" style="51"/>
    <col min="4615" max="4615" width="7.44140625" style="51" customWidth="1"/>
    <col min="4616" max="4616" width="14.88671875" style="51" customWidth="1"/>
    <col min="4617" max="4617" width="3" style="51" customWidth="1"/>
    <col min="4618" max="4864" width="8.88671875" style="51"/>
    <col min="4865" max="4865" width="16.44140625" style="51" customWidth="1"/>
    <col min="4866" max="4866" width="12.5546875" style="51" customWidth="1"/>
    <col min="4867" max="4867" width="7.109375" style="51" customWidth="1"/>
    <col min="4868" max="4868" width="8.44140625" style="51" customWidth="1"/>
    <col min="4869" max="4869" width="12.88671875" style="51" customWidth="1"/>
    <col min="4870" max="4870" width="8.88671875" style="51"/>
    <col min="4871" max="4871" width="7.44140625" style="51" customWidth="1"/>
    <col min="4872" max="4872" width="14.88671875" style="51" customWidth="1"/>
    <col min="4873" max="4873" width="3" style="51" customWidth="1"/>
    <col min="4874" max="5120" width="8.88671875" style="51"/>
    <col min="5121" max="5121" width="16.44140625" style="51" customWidth="1"/>
    <col min="5122" max="5122" width="12.5546875" style="51" customWidth="1"/>
    <col min="5123" max="5123" width="7.109375" style="51" customWidth="1"/>
    <col min="5124" max="5124" width="8.44140625" style="51" customWidth="1"/>
    <col min="5125" max="5125" width="12.88671875" style="51" customWidth="1"/>
    <col min="5126" max="5126" width="8.88671875" style="51"/>
    <col min="5127" max="5127" width="7.44140625" style="51" customWidth="1"/>
    <col min="5128" max="5128" width="14.88671875" style="51" customWidth="1"/>
    <col min="5129" max="5129" width="3" style="51" customWidth="1"/>
    <col min="5130" max="5376" width="8.88671875" style="51"/>
    <col min="5377" max="5377" width="16.44140625" style="51" customWidth="1"/>
    <col min="5378" max="5378" width="12.5546875" style="51" customWidth="1"/>
    <col min="5379" max="5379" width="7.109375" style="51" customWidth="1"/>
    <col min="5380" max="5380" width="8.44140625" style="51" customWidth="1"/>
    <col min="5381" max="5381" width="12.88671875" style="51" customWidth="1"/>
    <col min="5382" max="5382" width="8.88671875" style="51"/>
    <col min="5383" max="5383" width="7.44140625" style="51" customWidth="1"/>
    <col min="5384" max="5384" width="14.88671875" style="51" customWidth="1"/>
    <col min="5385" max="5385" width="3" style="51" customWidth="1"/>
    <col min="5386" max="5632" width="8.88671875" style="51"/>
    <col min="5633" max="5633" width="16.44140625" style="51" customWidth="1"/>
    <col min="5634" max="5634" width="12.5546875" style="51" customWidth="1"/>
    <col min="5635" max="5635" width="7.109375" style="51" customWidth="1"/>
    <col min="5636" max="5636" width="8.44140625" style="51" customWidth="1"/>
    <col min="5637" max="5637" width="12.88671875" style="51" customWidth="1"/>
    <col min="5638" max="5638" width="8.88671875" style="51"/>
    <col min="5639" max="5639" width="7.44140625" style="51" customWidth="1"/>
    <col min="5640" max="5640" width="14.88671875" style="51" customWidth="1"/>
    <col min="5641" max="5641" width="3" style="51" customWidth="1"/>
    <col min="5642" max="5888" width="8.88671875" style="51"/>
    <col min="5889" max="5889" width="16.44140625" style="51" customWidth="1"/>
    <col min="5890" max="5890" width="12.5546875" style="51" customWidth="1"/>
    <col min="5891" max="5891" width="7.109375" style="51" customWidth="1"/>
    <col min="5892" max="5892" width="8.44140625" style="51" customWidth="1"/>
    <col min="5893" max="5893" width="12.88671875" style="51" customWidth="1"/>
    <col min="5894" max="5894" width="8.88671875" style="51"/>
    <col min="5895" max="5895" width="7.44140625" style="51" customWidth="1"/>
    <col min="5896" max="5896" width="14.88671875" style="51" customWidth="1"/>
    <col min="5897" max="5897" width="3" style="51" customWidth="1"/>
    <col min="5898" max="6144" width="8.88671875" style="51"/>
    <col min="6145" max="6145" width="16.44140625" style="51" customWidth="1"/>
    <col min="6146" max="6146" width="12.5546875" style="51" customWidth="1"/>
    <col min="6147" max="6147" width="7.109375" style="51" customWidth="1"/>
    <col min="6148" max="6148" width="8.44140625" style="51" customWidth="1"/>
    <col min="6149" max="6149" width="12.88671875" style="51" customWidth="1"/>
    <col min="6150" max="6150" width="8.88671875" style="51"/>
    <col min="6151" max="6151" width="7.44140625" style="51" customWidth="1"/>
    <col min="6152" max="6152" width="14.88671875" style="51" customWidth="1"/>
    <col min="6153" max="6153" width="3" style="51" customWidth="1"/>
    <col min="6154" max="6400" width="8.88671875" style="51"/>
    <col min="6401" max="6401" width="16.44140625" style="51" customWidth="1"/>
    <col min="6402" max="6402" width="12.5546875" style="51" customWidth="1"/>
    <col min="6403" max="6403" width="7.109375" style="51" customWidth="1"/>
    <col min="6404" max="6404" width="8.44140625" style="51" customWidth="1"/>
    <col min="6405" max="6405" width="12.88671875" style="51" customWidth="1"/>
    <col min="6406" max="6406" width="8.88671875" style="51"/>
    <col min="6407" max="6407" width="7.44140625" style="51" customWidth="1"/>
    <col min="6408" max="6408" width="14.88671875" style="51" customWidth="1"/>
    <col min="6409" max="6409" width="3" style="51" customWidth="1"/>
    <col min="6410" max="6656" width="8.88671875" style="51"/>
    <col min="6657" max="6657" width="16.44140625" style="51" customWidth="1"/>
    <col min="6658" max="6658" width="12.5546875" style="51" customWidth="1"/>
    <col min="6659" max="6659" width="7.109375" style="51" customWidth="1"/>
    <col min="6660" max="6660" width="8.44140625" style="51" customWidth="1"/>
    <col min="6661" max="6661" width="12.88671875" style="51" customWidth="1"/>
    <col min="6662" max="6662" width="8.88671875" style="51"/>
    <col min="6663" max="6663" width="7.44140625" style="51" customWidth="1"/>
    <col min="6664" max="6664" width="14.88671875" style="51" customWidth="1"/>
    <col min="6665" max="6665" width="3" style="51" customWidth="1"/>
    <col min="6666" max="6912" width="8.88671875" style="51"/>
    <col min="6913" max="6913" width="16.44140625" style="51" customWidth="1"/>
    <col min="6914" max="6914" width="12.5546875" style="51" customWidth="1"/>
    <col min="6915" max="6915" width="7.109375" style="51" customWidth="1"/>
    <col min="6916" max="6916" width="8.44140625" style="51" customWidth="1"/>
    <col min="6917" max="6917" width="12.88671875" style="51" customWidth="1"/>
    <col min="6918" max="6918" width="8.88671875" style="51"/>
    <col min="6919" max="6919" width="7.44140625" style="51" customWidth="1"/>
    <col min="6920" max="6920" width="14.88671875" style="51" customWidth="1"/>
    <col min="6921" max="6921" width="3" style="51" customWidth="1"/>
    <col min="6922" max="7168" width="8.88671875" style="51"/>
    <col min="7169" max="7169" width="16.44140625" style="51" customWidth="1"/>
    <col min="7170" max="7170" width="12.5546875" style="51" customWidth="1"/>
    <col min="7171" max="7171" width="7.109375" style="51" customWidth="1"/>
    <col min="7172" max="7172" width="8.44140625" style="51" customWidth="1"/>
    <col min="7173" max="7173" width="12.88671875" style="51" customWidth="1"/>
    <col min="7174" max="7174" width="8.88671875" style="51"/>
    <col min="7175" max="7175" width="7.44140625" style="51" customWidth="1"/>
    <col min="7176" max="7176" width="14.88671875" style="51" customWidth="1"/>
    <col min="7177" max="7177" width="3" style="51" customWidth="1"/>
    <col min="7178" max="7424" width="8.88671875" style="51"/>
    <col min="7425" max="7425" width="16.44140625" style="51" customWidth="1"/>
    <col min="7426" max="7426" width="12.5546875" style="51" customWidth="1"/>
    <col min="7427" max="7427" width="7.109375" style="51" customWidth="1"/>
    <col min="7428" max="7428" width="8.44140625" style="51" customWidth="1"/>
    <col min="7429" max="7429" width="12.88671875" style="51" customWidth="1"/>
    <col min="7430" max="7430" width="8.88671875" style="51"/>
    <col min="7431" max="7431" width="7.44140625" style="51" customWidth="1"/>
    <col min="7432" max="7432" width="14.88671875" style="51" customWidth="1"/>
    <col min="7433" max="7433" width="3" style="51" customWidth="1"/>
    <col min="7434" max="7680" width="8.88671875" style="51"/>
    <col min="7681" max="7681" width="16.44140625" style="51" customWidth="1"/>
    <col min="7682" max="7682" width="12.5546875" style="51" customWidth="1"/>
    <col min="7683" max="7683" width="7.109375" style="51" customWidth="1"/>
    <col min="7684" max="7684" width="8.44140625" style="51" customWidth="1"/>
    <col min="7685" max="7685" width="12.88671875" style="51" customWidth="1"/>
    <col min="7686" max="7686" width="8.88671875" style="51"/>
    <col min="7687" max="7687" width="7.44140625" style="51" customWidth="1"/>
    <col min="7688" max="7688" width="14.88671875" style="51" customWidth="1"/>
    <col min="7689" max="7689" width="3" style="51" customWidth="1"/>
    <col min="7690" max="7936" width="8.88671875" style="51"/>
    <col min="7937" max="7937" width="16.44140625" style="51" customWidth="1"/>
    <col min="7938" max="7938" width="12.5546875" style="51" customWidth="1"/>
    <col min="7939" max="7939" width="7.109375" style="51" customWidth="1"/>
    <col min="7940" max="7940" width="8.44140625" style="51" customWidth="1"/>
    <col min="7941" max="7941" width="12.88671875" style="51" customWidth="1"/>
    <col min="7942" max="7942" width="8.88671875" style="51"/>
    <col min="7943" max="7943" width="7.44140625" style="51" customWidth="1"/>
    <col min="7944" max="7944" width="14.88671875" style="51" customWidth="1"/>
    <col min="7945" max="7945" width="3" style="51" customWidth="1"/>
    <col min="7946" max="8192" width="8.88671875" style="51"/>
    <col min="8193" max="8193" width="16.44140625" style="51" customWidth="1"/>
    <col min="8194" max="8194" width="12.5546875" style="51" customWidth="1"/>
    <col min="8195" max="8195" width="7.109375" style="51" customWidth="1"/>
    <col min="8196" max="8196" width="8.44140625" style="51" customWidth="1"/>
    <col min="8197" max="8197" width="12.88671875" style="51" customWidth="1"/>
    <col min="8198" max="8198" width="8.88671875" style="51"/>
    <col min="8199" max="8199" width="7.44140625" style="51" customWidth="1"/>
    <col min="8200" max="8200" width="14.88671875" style="51" customWidth="1"/>
    <col min="8201" max="8201" width="3" style="51" customWidth="1"/>
    <col min="8202" max="8448" width="8.88671875" style="51"/>
    <col min="8449" max="8449" width="16.44140625" style="51" customWidth="1"/>
    <col min="8450" max="8450" width="12.5546875" style="51" customWidth="1"/>
    <col min="8451" max="8451" width="7.109375" style="51" customWidth="1"/>
    <col min="8452" max="8452" width="8.44140625" style="51" customWidth="1"/>
    <col min="8453" max="8453" width="12.88671875" style="51" customWidth="1"/>
    <col min="8454" max="8454" width="8.88671875" style="51"/>
    <col min="8455" max="8455" width="7.44140625" style="51" customWidth="1"/>
    <col min="8456" max="8456" width="14.88671875" style="51" customWidth="1"/>
    <col min="8457" max="8457" width="3" style="51" customWidth="1"/>
    <col min="8458" max="8704" width="8.88671875" style="51"/>
    <col min="8705" max="8705" width="16.44140625" style="51" customWidth="1"/>
    <col min="8706" max="8706" width="12.5546875" style="51" customWidth="1"/>
    <col min="8707" max="8707" width="7.109375" style="51" customWidth="1"/>
    <col min="8708" max="8708" width="8.44140625" style="51" customWidth="1"/>
    <col min="8709" max="8709" width="12.88671875" style="51" customWidth="1"/>
    <col min="8710" max="8710" width="8.88671875" style="51"/>
    <col min="8711" max="8711" width="7.44140625" style="51" customWidth="1"/>
    <col min="8712" max="8712" width="14.88671875" style="51" customWidth="1"/>
    <col min="8713" max="8713" width="3" style="51" customWidth="1"/>
    <col min="8714" max="8960" width="8.88671875" style="51"/>
    <col min="8961" max="8961" width="16.44140625" style="51" customWidth="1"/>
    <col min="8962" max="8962" width="12.5546875" style="51" customWidth="1"/>
    <col min="8963" max="8963" width="7.109375" style="51" customWidth="1"/>
    <col min="8964" max="8964" width="8.44140625" style="51" customWidth="1"/>
    <col min="8965" max="8965" width="12.88671875" style="51" customWidth="1"/>
    <col min="8966" max="8966" width="8.88671875" style="51"/>
    <col min="8967" max="8967" width="7.44140625" style="51" customWidth="1"/>
    <col min="8968" max="8968" width="14.88671875" style="51" customWidth="1"/>
    <col min="8969" max="8969" width="3" style="51" customWidth="1"/>
    <col min="8970" max="9216" width="8.88671875" style="51"/>
    <col min="9217" max="9217" width="16.44140625" style="51" customWidth="1"/>
    <col min="9218" max="9218" width="12.5546875" style="51" customWidth="1"/>
    <col min="9219" max="9219" width="7.109375" style="51" customWidth="1"/>
    <col min="9220" max="9220" width="8.44140625" style="51" customWidth="1"/>
    <col min="9221" max="9221" width="12.88671875" style="51" customWidth="1"/>
    <col min="9222" max="9222" width="8.88671875" style="51"/>
    <col min="9223" max="9223" width="7.44140625" style="51" customWidth="1"/>
    <col min="9224" max="9224" width="14.88671875" style="51" customWidth="1"/>
    <col min="9225" max="9225" width="3" style="51" customWidth="1"/>
    <col min="9226" max="9472" width="8.88671875" style="51"/>
    <col min="9473" max="9473" width="16.44140625" style="51" customWidth="1"/>
    <col min="9474" max="9474" width="12.5546875" style="51" customWidth="1"/>
    <col min="9475" max="9475" width="7.109375" style="51" customWidth="1"/>
    <col min="9476" max="9476" width="8.44140625" style="51" customWidth="1"/>
    <col min="9477" max="9477" width="12.88671875" style="51" customWidth="1"/>
    <col min="9478" max="9478" width="8.88671875" style="51"/>
    <col min="9479" max="9479" width="7.44140625" style="51" customWidth="1"/>
    <col min="9480" max="9480" width="14.88671875" style="51" customWidth="1"/>
    <col min="9481" max="9481" width="3" style="51" customWidth="1"/>
    <col min="9482" max="9728" width="8.88671875" style="51"/>
    <col min="9729" max="9729" width="16.44140625" style="51" customWidth="1"/>
    <col min="9730" max="9730" width="12.5546875" style="51" customWidth="1"/>
    <col min="9731" max="9731" width="7.109375" style="51" customWidth="1"/>
    <col min="9732" max="9732" width="8.44140625" style="51" customWidth="1"/>
    <col min="9733" max="9733" width="12.88671875" style="51" customWidth="1"/>
    <col min="9734" max="9734" width="8.88671875" style="51"/>
    <col min="9735" max="9735" width="7.44140625" style="51" customWidth="1"/>
    <col min="9736" max="9736" width="14.88671875" style="51" customWidth="1"/>
    <col min="9737" max="9737" width="3" style="51" customWidth="1"/>
    <col min="9738" max="9984" width="8.88671875" style="51"/>
    <col min="9985" max="9985" width="16.44140625" style="51" customWidth="1"/>
    <col min="9986" max="9986" width="12.5546875" style="51" customWidth="1"/>
    <col min="9987" max="9987" width="7.109375" style="51" customWidth="1"/>
    <col min="9988" max="9988" width="8.44140625" style="51" customWidth="1"/>
    <col min="9989" max="9989" width="12.88671875" style="51" customWidth="1"/>
    <col min="9990" max="9990" width="8.88671875" style="51"/>
    <col min="9991" max="9991" width="7.44140625" style="51" customWidth="1"/>
    <col min="9992" max="9992" width="14.88671875" style="51" customWidth="1"/>
    <col min="9993" max="9993" width="3" style="51" customWidth="1"/>
    <col min="9994" max="10240" width="8.88671875" style="51"/>
    <col min="10241" max="10241" width="16.44140625" style="51" customWidth="1"/>
    <col min="10242" max="10242" width="12.5546875" style="51" customWidth="1"/>
    <col min="10243" max="10243" width="7.109375" style="51" customWidth="1"/>
    <col min="10244" max="10244" width="8.44140625" style="51" customWidth="1"/>
    <col min="10245" max="10245" width="12.88671875" style="51" customWidth="1"/>
    <col min="10246" max="10246" width="8.88671875" style="51"/>
    <col min="10247" max="10247" width="7.44140625" style="51" customWidth="1"/>
    <col min="10248" max="10248" width="14.88671875" style="51" customWidth="1"/>
    <col min="10249" max="10249" width="3" style="51" customWidth="1"/>
    <col min="10250" max="10496" width="8.88671875" style="51"/>
    <col min="10497" max="10497" width="16.44140625" style="51" customWidth="1"/>
    <col min="10498" max="10498" width="12.5546875" style="51" customWidth="1"/>
    <col min="10499" max="10499" width="7.109375" style="51" customWidth="1"/>
    <col min="10500" max="10500" width="8.44140625" style="51" customWidth="1"/>
    <col min="10501" max="10501" width="12.88671875" style="51" customWidth="1"/>
    <col min="10502" max="10502" width="8.88671875" style="51"/>
    <col min="10503" max="10503" width="7.44140625" style="51" customWidth="1"/>
    <col min="10504" max="10504" width="14.88671875" style="51" customWidth="1"/>
    <col min="10505" max="10505" width="3" style="51" customWidth="1"/>
    <col min="10506" max="10752" width="8.88671875" style="51"/>
    <col min="10753" max="10753" width="16.44140625" style="51" customWidth="1"/>
    <col min="10754" max="10754" width="12.5546875" style="51" customWidth="1"/>
    <col min="10755" max="10755" width="7.109375" style="51" customWidth="1"/>
    <col min="10756" max="10756" width="8.44140625" style="51" customWidth="1"/>
    <col min="10757" max="10757" width="12.88671875" style="51" customWidth="1"/>
    <col min="10758" max="10758" width="8.88671875" style="51"/>
    <col min="10759" max="10759" width="7.44140625" style="51" customWidth="1"/>
    <col min="10760" max="10760" width="14.88671875" style="51" customWidth="1"/>
    <col min="10761" max="10761" width="3" style="51" customWidth="1"/>
    <col min="10762" max="11008" width="8.88671875" style="51"/>
    <col min="11009" max="11009" width="16.44140625" style="51" customWidth="1"/>
    <col min="11010" max="11010" width="12.5546875" style="51" customWidth="1"/>
    <col min="11011" max="11011" width="7.109375" style="51" customWidth="1"/>
    <col min="11012" max="11012" width="8.44140625" style="51" customWidth="1"/>
    <col min="11013" max="11013" width="12.88671875" style="51" customWidth="1"/>
    <col min="11014" max="11014" width="8.88671875" style="51"/>
    <col min="11015" max="11015" width="7.44140625" style="51" customWidth="1"/>
    <col min="11016" max="11016" width="14.88671875" style="51" customWidth="1"/>
    <col min="11017" max="11017" width="3" style="51" customWidth="1"/>
    <col min="11018" max="11264" width="8.88671875" style="51"/>
    <col min="11265" max="11265" width="16.44140625" style="51" customWidth="1"/>
    <col min="11266" max="11266" width="12.5546875" style="51" customWidth="1"/>
    <col min="11267" max="11267" width="7.109375" style="51" customWidth="1"/>
    <col min="11268" max="11268" width="8.44140625" style="51" customWidth="1"/>
    <col min="11269" max="11269" width="12.88671875" style="51" customWidth="1"/>
    <col min="11270" max="11270" width="8.88671875" style="51"/>
    <col min="11271" max="11271" width="7.44140625" style="51" customWidth="1"/>
    <col min="11272" max="11272" width="14.88671875" style="51" customWidth="1"/>
    <col min="11273" max="11273" width="3" style="51" customWidth="1"/>
    <col min="11274" max="11520" width="8.88671875" style="51"/>
    <col min="11521" max="11521" width="16.44140625" style="51" customWidth="1"/>
    <col min="11522" max="11522" width="12.5546875" style="51" customWidth="1"/>
    <col min="11523" max="11523" width="7.109375" style="51" customWidth="1"/>
    <col min="11524" max="11524" width="8.44140625" style="51" customWidth="1"/>
    <col min="11525" max="11525" width="12.88671875" style="51" customWidth="1"/>
    <col min="11526" max="11526" width="8.88671875" style="51"/>
    <col min="11527" max="11527" width="7.44140625" style="51" customWidth="1"/>
    <col min="11528" max="11528" width="14.88671875" style="51" customWidth="1"/>
    <col min="11529" max="11529" width="3" style="51" customWidth="1"/>
    <col min="11530" max="11776" width="8.88671875" style="51"/>
    <col min="11777" max="11777" width="16.44140625" style="51" customWidth="1"/>
    <col min="11778" max="11778" width="12.5546875" style="51" customWidth="1"/>
    <col min="11779" max="11779" width="7.109375" style="51" customWidth="1"/>
    <col min="11780" max="11780" width="8.44140625" style="51" customWidth="1"/>
    <col min="11781" max="11781" width="12.88671875" style="51" customWidth="1"/>
    <col min="11782" max="11782" width="8.88671875" style="51"/>
    <col min="11783" max="11783" width="7.44140625" style="51" customWidth="1"/>
    <col min="11784" max="11784" width="14.88671875" style="51" customWidth="1"/>
    <col min="11785" max="11785" width="3" style="51" customWidth="1"/>
    <col min="11786" max="12032" width="8.88671875" style="51"/>
    <col min="12033" max="12033" width="16.44140625" style="51" customWidth="1"/>
    <col min="12034" max="12034" width="12.5546875" style="51" customWidth="1"/>
    <col min="12035" max="12035" width="7.109375" style="51" customWidth="1"/>
    <col min="12036" max="12036" width="8.44140625" style="51" customWidth="1"/>
    <col min="12037" max="12037" width="12.88671875" style="51" customWidth="1"/>
    <col min="12038" max="12038" width="8.88671875" style="51"/>
    <col min="12039" max="12039" width="7.44140625" style="51" customWidth="1"/>
    <col min="12040" max="12040" width="14.88671875" style="51" customWidth="1"/>
    <col min="12041" max="12041" width="3" style="51" customWidth="1"/>
    <col min="12042" max="12288" width="8.88671875" style="51"/>
    <col min="12289" max="12289" width="16.44140625" style="51" customWidth="1"/>
    <col min="12290" max="12290" width="12.5546875" style="51" customWidth="1"/>
    <col min="12291" max="12291" width="7.109375" style="51" customWidth="1"/>
    <col min="12292" max="12292" width="8.44140625" style="51" customWidth="1"/>
    <col min="12293" max="12293" width="12.88671875" style="51" customWidth="1"/>
    <col min="12294" max="12294" width="8.88671875" style="51"/>
    <col min="12295" max="12295" width="7.44140625" style="51" customWidth="1"/>
    <col min="12296" max="12296" width="14.88671875" style="51" customWidth="1"/>
    <col min="12297" max="12297" width="3" style="51" customWidth="1"/>
    <col min="12298" max="12544" width="8.88671875" style="51"/>
    <col min="12545" max="12545" width="16.44140625" style="51" customWidth="1"/>
    <col min="12546" max="12546" width="12.5546875" style="51" customWidth="1"/>
    <col min="12547" max="12547" width="7.109375" style="51" customWidth="1"/>
    <col min="12548" max="12548" width="8.44140625" style="51" customWidth="1"/>
    <col min="12549" max="12549" width="12.88671875" style="51" customWidth="1"/>
    <col min="12550" max="12550" width="8.88671875" style="51"/>
    <col min="12551" max="12551" width="7.44140625" style="51" customWidth="1"/>
    <col min="12552" max="12552" width="14.88671875" style="51" customWidth="1"/>
    <col min="12553" max="12553" width="3" style="51" customWidth="1"/>
    <col min="12554" max="12800" width="8.88671875" style="51"/>
    <col min="12801" max="12801" width="16.44140625" style="51" customWidth="1"/>
    <col min="12802" max="12802" width="12.5546875" style="51" customWidth="1"/>
    <col min="12803" max="12803" width="7.109375" style="51" customWidth="1"/>
    <col min="12804" max="12804" width="8.44140625" style="51" customWidth="1"/>
    <col min="12805" max="12805" width="12.88671875" style="51" customWidth="1"/>
    <col min="12806" max="12806" width="8.88671875" style="51"/>
    <col min="12807" max="12807" width="7.44140625" style="51" customWidth="1"/>
    <col min="12808" max="12808" width="14.88671875" style="51" customWidth="1"/>
    <col min="12809" max="12809" width="3" style="51" customWidth="1"/>
    <col min="12810" max="13056" width="8.88671875" style="51"/>
    <col min="13057" max="13057" width="16.44140625" style="51" customWidth="1"/>
    <col min="13058" max="13058" width="12.5546875" style="51" customWidth="1"/>
    <col min="13059" max="13059" width="7.109375" style="51" customWidth="1"/>
    <col min="13060" max="13060" width="8.44140625" style="51" customWidth="1"/>
    <col min="13061" max="13061" width="12.88671875" style="51" customWidth="1"/>
    <col min="13062" max="13062" width="8.88671875" style="51"/>
    <col min="13063" max="13063" width="7.44140625" style="51" customWidth="1"/>
    <col min="13064" max="13064" width="14.88671875" style="51" customWidth="1"/>
    <col min="13065" max="13065" width="3" style="51" customWidth="1"/>
    <col min="13066" max="13312" width="8.88671875" style="51"/>
    <col min="13313" max="13313" width="16.44140625" style="51" customWidth="1"/>
    <col min="13314" max="13314" width="12.5546875" style="51" customWidth="1"/>
    <col min="13315" max="13315" width="7.109375" style="51" customWidth="1"/>
    <col min="13316" max="13316" width="8.44140625" style="51" customWidth="1"/>
    <col min="13317" max="13317" width="12.88671875" style="51" customWidth="1"/>
    <col min="13318" max="13318" width="8.88671875" style="51"/>
    <col min="13319" max="13319" width="7.44140625" style="51" customWidth="1"/>
    <col min="13320" max="13320" width="14.88671875" style="51" customWidth="1"/>
    <col min="13321" max="13321" width="3" style="51" customWidth="1"/>
    <col min="13322" max="13568" width="8.88671875" style="51"/>
    <col min="13569" max="13569" width="16.44140625" style="51" customWidth="1"/>
    <col min="13570" max="13570" width="12.5546875" style="51" customWidth="1"/>
    <col min="13571" max="13571" width="7.109375" style="51" customWidth="1"/>
    <col min="13572" max="13572" width="8.44140625" style="51" customWidth="1"/>
    <col min="13573" max="13573" width="12.88671875" style="51" customWidth="1"/>
    <col min="13574" max="13574" width="8.88671875" style="51"/>
    <col min="13575" max="13575" width="7.44140625" style="51" customWidth="1"/>
    <col min="13576" max="13576" width="14.88671875" style="51" customWidth="1"/>
    <col min="13577" max="13577" width="3" style="51" customWidth="1"/>
    <col min="13578" max="13824" width="8.88671875" style="51"/>
    <col min="13825" max="13825" width="16.44140625" style="51" customWidth="1"/>
    <col min="13826" max="13826" width="12.5546875" style="51" customWidth="1"/>
    <col min="13827" max="13827" width="7.109375" style="51" customWidth="1"/>
    <col min="13828" max="13828" width="8.44140625" style="51" customWidth="1"/>
    <col min="13829" max="13829" width="12.88671875" style="51" customWidth="1"/>
    <col min="13830" max="13830" width="8.88671875" style="51"/>
    <col min="13831" max="13831" width="7.44140625" style="51" customWidth="1"/>
    <col min="13832" max="13832" width="14.88671875" style="51" customWidth="1"/>
    <col min="13833" max="13833" width="3" style="51" customWidth="1"/>
    <col min="13834" max="14080" width="8.88671875" style="51"/>
    <col min="14081" max="14081" width="16.44140625" style="51" customWidth="1"/>
    <col min="14082" max="14082" width="12.5546875" style="51" customWidth="1"/>
    <col min="14083" max="14083" width="7.109375" style="51" customWidth="1"/>
    <col min="14084" max="14084" width="8.44140625" style="51" customWidth="1"/>
    <col min="14085" max="14085" width="12.88671875" style="51" customWidth="1"/>
    <col min="14086" max="14086" width="8.88671875" style="51"/>
    <col min="14087" max="14087" width="7.44140625" style="51" customWidth="1"/>
    <col min="14088" max="14088" width="14.88671875" style="51" customWidth="1"/>
    <col min="14089" max="14089" width="3" style="51" customWidth="1"/>
    <col min="14090" max="14336" width="8.88671875" style="51"/>
    <col min="14337" max="14337" width="16.44140625" style="51" customWidth="1"/>
    <col min="14338" max="14338" width="12.5546875" style="51" customWidth="1"/>
    <col min="14339" max="14339" width="7.109375" style="51" customWidth="1"/>
    <col min="14340" max="14340" width="8.44140625" style="51" customWidth="1"/>
    <col min="14341" max="14341" width="12.88671875" style="51" customWidth="1"/>
    <col min="14342" max="14342" width="8.88671875" style="51"/>
    <col min="14343" max="14343" width="7.44140625" style="51" customWidth="1"/>
    <col min="14344" max="14344" width="14.88671875" style="51" customWidth="1"/>
    <col min="14345" max="14345" width="3" style="51" customWidth="1"/>
    <col min="14346" max="14592" width="8.88671875" style="51"/>
    <col min="14593" max="14593" width="16.44140625" style="51" customWidth="1"/>
    <col min="14594" max="14594" width="12.5546875" style="51" customWidth="1"/>
    <col min="14595" max="14595" width="7.109375" style="51" customWidth="1"/>
    <col min="14596" max="14596" width="8.44140625" style="51" customWidth="1"/>
    <col min="14597" max="14597" width="12.88671875" style="51" customWidth="1"/>
    <col min="14598" max="14598" width="8.88671875" style="51"/>
    <col min="14599" max="14599" width="7.44140625" style="51" customWidth="1"/>
    <col min="14600" max="14600" width="14.88671875" style="51" customWidth="1"/>
    <col min="14601" max="14601" width="3" style="51" customWidth="1"/>
    <col min="14602" max="14848" width="8.88671875" style="51"/>
    <col min="14849" max="14849" width="16.44140625" style="51" customWidth="1"/>
    <col min="14850" max="14850" width="12.5546875" style="51" customWidth="1"/>
    <col min="14851" max="14851" width="7.109375" style="51" customWidth="1"/>
    <col min="14852" max="14852" width="8.44140625" style="51" customWidth="1"/>
    <col min="14853" max="14853" width="12.88671875" style="51" customWidth="1"/>
    <col min="14854" max="14854" width="8.88671875" style="51"/>
    <col min="14855" max="14855" width="7.44140625" style="51" customWidth="1"/>
    <col min="14856" max="14856" width="14.88671875" style="51" customWidth="1"/>
    <col min="14857" max="14857" width="3" style="51" customWidth="1"/>
    <col min="14858" max="15104" width="8.88671875" style="51"/>
    <col min="15105" max="15105" width="16.44140625" style="51" customWidth="1"/>
    <col min="15106" max="15106" width="12.5546875" style="51" customWidth="1"/>
    <col min="15107" max="15107" width="7.109375" style="51" customWidth="1"/>
    <col min="15108" max="15108" width="8.44140625" style="51" customWidth="1"/>
    <col min="15109" max="15109" width="12.88671875" style="51" customWidth="1"/>
    <col min="15110" max="15110" width="8.88671875" style="51"/>
    <col min="15111" max="15111" width="7.44140625" style="51" customWidth="1"/>
    <col min="15112" max="15112" width="14.88671875" style="51" customWidth="1"/>
    <col min="15113" max="15113" width="3" style="51" customWidth="1"/>
    <col min="15114" max="15360" width="8.88671875" style="51"/>
    <col min="15361" max="15361" width="16.44140625" style="51" customWidth="1"/>
    <col min="15362" max="15362" width="12.5546875" style="51" customWidth="1"/>
    <col min="15363" max="15363" width="7.109375" style="51" customWidth="1"/>
    <col min="15364" max="15364" width="8.44140625" style="51" customWidth="1"/>
    <col min="15365" max="15365" width="12.88671875" style="51" customWidth="1"/>
    <col min="15366" max="15366" width="8.88671875" style="51"/>
    <col min="15367" max="15367" width="7.44140625" style="51" customWidth="1"/>
    <col min="15368" max="15368" width="14.88671875" style="51" customWidth="1"/>
    <col min="15369" max="15369" width="3" style="51" customWidth="1"/>
    <col min="15370" max="15616" width="8.88671875" style="51"/>
    <col min="15617" max="15617" width="16.44140625" style="51" customWidth="1"/>
    <col min="15618" max="15618" width="12.5546875" style="51" customWidth="1"/>
    <col min="15619" max="15619" width="7.109375" style="51" customWidth="1"/>
    <col min="15620" max="15620" width="8.44140625" style="51" customWidth="1"/>
    <col min="15621" max="15621" width="12.88671875" style="51" customWidth="1"/>
    <col min="15622" max="15622" width="8.88671875" style="51"/>
    <col min="15623" max="15623" width="7.44140625" style="51" customWidth="1"/>
    <col min="15624" max="15624" width="14.88671875" style="51" customWidth="1"/>
    <col min="15625" max="15625" width="3" style="51" customWidth="1"/>
    <col min="15626" max="15872" width="8.88671875" style="51"/>
    <col min="15873" max="15873" width="16.44140625" style="51" customWidth="1"/>
    <col min="15874" max="15874" width="12.5546875" style="51" customWidth="1"/>
    <col min="15875" max="15875" width="7.109375" style="51" customWidth="1"/>
    <col min="15876" max="15876" width="8.44140625" style="51" customWidth="1"/>
    <col min="15877" max="15877" width="12.88671875" style="51" customWidth="1"/>
    <col min="15878" max="15878" width="8.88671875" style="51"/>
    <col min="15879" max="15879" width="7.44140625" style="51" customWidth="1"/>
    <col min="15880" max="15880" width="14.88671875" style="51" customWidth="1"/>
    <col min="15881" max="15881" width="3" style="51" customWidth="1"/>
    <col min="15882" max="16128" width="8.88671875" style="51"/>
    <col min="16129" max="16129" width="16.44140625" style="51" customWidth="1"/>
    <col min="16130" max="16130" width="12.5546875" style="51" customWidth="1"/>
    <col min="16131" max="16131" width="7.109375" style="51" customWidth="1"/>
    <col min="16132" max="16132" width="8.44140625" style="51" customWidth="1"/>
    <col min="16133" max="16133" width="12.88671875" style="51" customWidth="1"/>
    <col min="16134" max="16134" width="8.88671875" style="51"/>
    <col min="16135" max="16135" width="7.44140625" style="51" customWidth="1"/>
    <col min="16136" max="16136" width="14.88671875" style="51" customWidth="1"/>
    <col min="16137" max="16137" width="3" style="51" customWidth="1"/>
    <col min="16138" max="16384" width="8.88671875" style="51"/>
  </cols>
  <sheetData>
    <row r="3" spans="1:19" ht="21" customHeight="1" x14ac:dyDescent="0.25"/>
    <row r="4" spans="1:19" x14ac:dyDescent="0.25">
      <c r="A4" s="59" t="s">
        <v>103</v>
      </c>
      <c r="B4" s="60"/>
      <c r="C4" s="60"/>
      <c r="D4" s="60"/>
      <c r="E4" s="60"/>
    </row>
    <row r="5" spans="1:19" x14ac:dyDescent="0.25">
      <c r="A5" s="61" t="s">
        <v>104</v>
      </c>
      <c r="B5" s="60"/>
      <c r="C5" s="60"/>
      <c r="D5" s="60"/>
      <c r="E5" s="60"/>
    </row>
    <row r="6" spans="1:19" ht="13.2" customHeight="1" x14ac:dyDescent="0.25">
      <c r="A6" s="348" t="s">
        <v>105</v>
      </c>
      <c r="B6" s="349"/>
      <c r="C6" s="349"/>
      <c r="D6" s="350"/>
      <c r="E6" s="62"/>
    </row>
    <row r="7" spans="1:19" x14ac:dyDescent="0.25">
      <c r="A7" s="348" t="s">
        <v>106</v>
      </c>
      <c r="B7" s="349"/>
      <c r="C7" s="349"/>
      <c r="D7" s="350"/>
      <c r="E7" s="62"/>
    </row>
    <row r="9" spans="1:19" x14ac:dyDescent="0.25">
      <c r="A9" s="59" t="s">
        <v>107</v>
      </c>
      <c r="B9" s="59"/>
      <c r="C9" s="59"/>
      <c r="D9" s="59"/>
      <c r="E9" s="59"/>
      <c r="F9" s="59"/>
      <c r="G9" s="59"/>
      <c r="H9" s="59"/>
    </row>
    <row r="10" spans="1:19" x14ac:dyDescent="0.25">
      <c r="A10" s="61" t="s">
        <v>108</v>
      </c>
      <c r="B10" s="61"/>
      <c r="C10" s="61"/>
      <c r="D10" s="61"/>
      <c r="E10" s="61"/>
      <c r="F10" s="61"/>
      <c r="G10" s="61"/>
      <c r="H10" s="61"/>
    </row>
    <row r="11" spans="1:19" ht="21" customHeight="1" x14ac:dyDescent="0.25">
      <c r="A11" s="63"/>
      <c r="B11" s="64" t="s">
        <v>109</v>
      </c>
      <c r="C11" s="64" t="s">
        <v>110</v>
      </c>
      <c r="D11" s="64" t="s">
        <v>111</v>
      </c>
      <c r="E11" s="64" t="s">
        <v>112</v>
      </c>
      <c r="F11" s="64" t="s">
        <v>113</v>
      </c>
      <c r="G11" s="64" t="s">
        <v>114</v>
      </c>
      <c r="H11" s="64" t="s">
        <v>115</v>
      </c>
    </row>
    <row r="12" spans="1:19" ht="21.6" customHeight="1" x14ac:dyDescent="0.25">
      <c r="A12" s="65" t="s">
        <v>116</v>
      </c>
      <c r="B12" s="66"/>
      <c r="C12" s="66"/>
      <c r="D12" s="66"/>
      <c r="E12" s="66"/>
      <c r="F12" s="66"/>
      <c r="G12" s="66"/>
      <c r="H12" s="66"/>
    </row>
    <row r="13" spans="1:19" ht="21.6" customHeight="1" x14ac:dyDescent="0.25">
      <c r="A13" s="65" t="s">
        <v>117</v>
      </c>
      <c r="B13" s="62"/>
      <c r="C13" s="62"/>
      <c r="D13" s="66"/>
      <c r="E13" s="62"/>
      <c r="F13" s="62"/>
      <c r="G13" s="62"/>
      <c r="H13" s="62"/>
    </row>
    <row r="14" spans="1:19" ht="21.6" customHeight="1" x14ac:dyDescent="0.25">
      <c r="A14" s="65" t="s">
        <v>118</v>
      </c>
      <c r="B14" s="62"/>
      <c r="C14" s="62"/>
      <c r="D14" s="62"/>
      <c r="E14" s="62"/>
      <c r="F14" s="62"/>
      <c r="G14" s="62"/>
      <c r="H14" s="62"/>
    </row>
    <row r="15" spans="1:19" ht="21.6" customHeight="1" x14ac:dyDescent="0.25">
      <c r="A15" s="65" t="s">
        <v>119</v>
      </c>
      <c r="B15" s="62"/>
      <c r="C15" s="62"/>
      <c r="D15" s="62"/>
      <c r="E15" s="62"/>
      <c r="F15" s="62"/>
      <c r="G15" s="62"/>
      <c r="H15" s="62"/>
    </row>
    <row r="16" spans="1:19" ht="21.6" customHeight="1" x14ac:dyDescent="0.3">
      <c r="A16" s="65" t="s">
        <v>120</v>
      </c>
      <c r="B16" s="62"/>
      <c r="C16" s="62"/>
      <c r="D16" s="62"/>
      <c r="E16" s="62"/>
      <c r="F16" s="62"/>
      <c r="G16" s="62"/>
      <c r="H16" s="62"/>
      <c r="J16"/>
      <c r="K16"/>
      <c r="L16"/>
      <c r="M16"/>
      <c r="N16"/>
      <c r="O16"/>
      <c r="P16"/>
      <c r="Q16"/>
      <c r="R16"/>
      <c r="S16"/>
    </row>
    <row r="17" spans="1:19" ht="21.6" customHeight="1" x14ac:dyDescent="0.3">
      <c r="A17" s="65" t="s">
        <v>121</v>
      </c>
      <c r="B17" s="62"/>
      <c r="C17" s="62"/>
      <c r="D17" s="62"/>
      <c r="E17" s="62"/>
      <c r="F17" s="62"/>
      <c r="G17" s="62"/>
      <c r="H17" s="62"/>
      <c r="J17"/>
      <c r="K17"/>
      <c r="L17"/>
      <c r="M17"/>
      <c r="N17"/>
      <c r="O17"/>
      <c r="P17"/>
      <c r="Q17"/>
      <c r="R17"/>
      <c r="S17"/>
    </row>
    <row r="18" spans="1:19" ht="21.6" customHeight="1" x14ac:dyDescent="0.3">
      <c r="A18" s="65" t="s">
        <v>122</v>
      </c>
      <c r="B18" s="62"/>
      <c r="C18" s="62"/>
      <c r="D18" s="62"/>
      <c r="E18" s="62"/>
      <c r="F18" s="62"/>
      <c r="G18" s="62"/>
      <c r="H18" s="62"/>
      <c r="J18"/>
      <c r="K18"/>
      <c r="L18"/>
      <c r="M18"/>
      <c r="N18"/>
      <c r="O18"/>
      <c r="P18"/>
      <c r="Q18"/>
      <c r="R18"/>
      <c r="S18"/>
    </row>
    <row r="19" spans="1:19" ht="21.6" customHeight="1" x14ac:dyDescent="0.3">
      <c r="A19" s="65" t="s">
        <v>123</v>
      </c>
      <c r="B19" s="62"/>
      <c r="C19" s="62"/>
      <c r="D19" s="62"/>
      <c r="E19" s="62"/>
      <c r="F19" s="62"/>
      <c r="G19" s="62"/>
      <c r="H19" s="62"/>
      <c r="J19"/>
      <c r="K19"/>
      <c r="L19"/>
      <c r="M19"/>
      <c r="N19"/>
      <c r="O19"/>
      <c r="P19"/>
      <c r="Q19"/>
      <c r="R19"/>
      <c r="S19"/>
    </row>
    <row r="20" spans="1:19" ht="21.6" customHeight="1" x14ac:dyDescent="0.3">
      <c r="A20" s="65" t="s">
        <v>124</v>
      </c>
      <c r="B20" s="62"/>
      <c r="C20" s="62"/>
      <c r="D20" s="62"/>
      <c r="E20" s="62"/>
      <c r="F20" s="62"/>
      <c r="G20" s="62"/>
      <c r="H20" s="62"/>
      <c r="J20"/>
      <c r="K20"/>
      <c r="L20"/>
      <c r="M20"/>
      <c r="N20"/>
      <c r="O20"/>
      <c r="P20"/>
      <c r="Q20"/>
      <c r="R20"/>
      <c r="S20"/>
    </row>
    <row r="21" spans="1:19" ht="21.6" customHeight="1" x14ac:dyDescent="0.3">
      <c r="A21" s="65" t="s">
        <v>125</v>
      </c>
      <c r="B21" s="62"/>
      <c r="C21" s="62"/>
      <c r="D21" s="62"/>
      <c r="E21" s="62"/>
      <c r="F21" s="62"/>
      <c r="G21" s="62"/>
      <c r="H21" s="62"/>
      <c r="J21"/>
      <c r="K21"/>
      <c r="L21"/>
      <c r="M21"/>
      <c r="N21"/>
      <c r="O21"/>
      <c r="P21"/>
      <c r="Q21"/>
      <c r="R21"/>
      <c r="S21"/>
    </row>
    <row r="22" spans="1:19" ht="21.6" customHeight="1" x14ac:dyDescent="0.3">
      <c r="A22" s="65" t="s">
        <v>126</v>
      </c>
      <c r="B22" s="62"/>
      <c r="C22" s="62"/>
      <c r="D22" s="62"/>
      <c r="E22" s="62"/>
      <c r="F22" s="62"/>
      <c r="G22" s="62"/>
      <c r="H22" s="62"/>
      <c r="J22"/>
      <c r="K22"/>
      <c r="L22"/>
      <c r="M22"/>
      <c r="N22"/>
      <c r="O22"/>
      <c r="P22"/>
      <c r="Q22"/>
      <c r="R22"/>
      <c r="S22"/>
    </row>
    <row r="23" spans="1:19" ht="15.6" customHeight="1" x14ac:dyDescent="0.3">
      <c r="J23"/>
      <c r="K23"/>
      <c r="L23"/>
      <c r="M23"/>
      <c r="N23"/>
      <c r="O23"/>
      <c r="P23"/>
      <c r="Q23"/>
      <c r="R23"/>
      <c r="S23"/>
    </row>
    <row r="25" spans="1:19" ht="18" customHeight="1" x14ac:dyDescent="0.25">
      <c r="A25" s="59" t="s">
        <v>127</v>
      </c>
      <c r="B25" s="60"/>
      <c r="C25" s="60"/>
      <c r="D25" s="60"/>
      <c r="E25" s="60"/>
      <c r="F25" s="60"/>
      <c r="G25" s="60"/>
      <c r="H25" s="60"/>
    </row>
    <row r="26" spans="1:19" ht="18" customHeight="1" x14ac:dyDescent="0.25">
      <c r="A26" s="61" t="s">
        <v>128</v>
      </c>
      <c r="B26" s="60"/>
      <c r="C26" s="60"/>
      <c r="D26" s="60"/>
      <c r="E26" s="60"/>
      <c r="F26" s="60"/>
      <c r="G26" s="60"/>
      <c r="H26" s="60"/>
    </row>
    <row r="27" spans="1:19" ht="18" customHeight="1" x14ac:dyDescent="0.25">
      <c r="A27" s="63"/>
      <c r="B27" s="67" t="s">
        <v>129</v>
      </c>
      <c r="C27" s="67" t="s">
        <v>130</v>
      </c>
      <c r="D27" s="67" t="s">
        <v>131</v>
      </c>
      <c r="E27" s="67" t="s">
        <v>132</v>
      </c>
      <c r="F27" s="67" t="s">
        <v>133</v>
      </c>
      <c r="G27" s="67" t="s">
        <v>134</v>
      </c>
      <c r="H27" s="67" t="s">
        <v>135</v>
      </c>
    </row>
    <row r="28" spans="1:19" ht="18" customHeight="1" x14ac:dyDescent="0.25">
      <c r="A28" s="65" t="s">
        <v>136</v>
      </c>
      <c r="B28" s="63"/>
      <c r="C28" s="63"/>
      <c r="D28" s="63"/>
      <c r="E28" s="63"/>
      <c r="F28" s="63"/>
      <c r="G28" s="63"/>
      <c r="H28" s="63"/>
    </row>
    <row r="29" spans="1:19" ht="18" customHeight="1" x14ac:dyDescent="0.25"/>
    <row r="30" spans="1:19" ht="18" customHeight="1" x14ac:dyDescent="0.25">
      <c r="A30" s="348" t="s">
        <v>137</v>
      </c>
      <c r="B30" s="349"/>
      <c r="C30" s="349"/>
      <c r="D30" s="349"/>
      <c r="E30" s="349"/>
      <c r="F30" s="350"/>
      <c r="G30" s="63"/>
    </row>
    <row r="31" spans="1:19" ht="18" customHeight="1" x14ac:dyDescent="0.25"/>
    <row r="32" spans="1:19" ht="18" customHeight="1" x14ac:dyDescent="0.25"/>
    <row r="33" spans="1:8" ht="18" customHeight="1" x14ac:dyDescent="0.25">
      <c r="A33" s="344" t="s">
        <v>138</v>
      </c>
      <c r="B33" s="344"/>
      <c r="C33" s="344"/>
      <c r="D33" s="67" t="s">
        <v>1</v>
      </c>
      <c r="E33" s="67" t="s">
        <v>3</v>
      </c>
    </row>
    <row r="34" spans="1:8" ht="18" customHeight="1" x14ac:dyDescent="0.25">
      <c r="A34" s="344"/>
      <c r="B34" s="344"/>
      <c r="C34" s="344"/>
      <c r="D34" s="62"/>
      <c r="E34" s="62"/>
    </row>
    <row r="35" spans="1:8" ht="18" customHeight="1" x14ac:dyDescent="0.25"/>
    <row r="36" spans="1:8" x14ac:dyDescent="0.25">
      <c r="A36" s="344" t="s">
        <v>139</v>
      </c>
      <c r="B36" s="344"/>
      <c r="C36" s="344"/>
      <c r="D36" s="67" t="s">
        <v>1</v>
      </c>
      <c r="E36" s="67" t="s">
        <v>3</v>
      </c>
      <c r="F36" s="342" t="s">
        <v>414</v>
      </c>
      <c r="G36" s="342"/>
      <c r="H36" s="342"/>
    </row>
    <row r="37" spans="1:8" x14ac:dyDescent="0.25">
      <c r="A37" s="344"/>
      <c r="B37" s="344"/>
      <c r="C37" s="344"/>
      <c r="D37" s="62"/>
      <c r="E37" s="62"/>
      <c r="F37" s="343"/>
      <c r="G37" s="343"/>
      <c r="H37" s="343"/>
    </row>
    <row r="38" spans="1:8" ht="14.4" x14ac:dyDescent="0.3">
      <c r="A38"/>
      <c r="B38"/>
      <c r="C38"/>
      <c r="D38"/>
      <c r="E38"/>
      <c r="F38"/>
      <c r="G38"/>
      <c r="H38"/>
    </row>
    <row r="39" spans="1:8" ht="14.4" x14ac:dyDescent="0.3">
      <c r="A39"/>
      <c r="B39"/>
      <c r="C39"/>
      <c r="D39"/>
      <c r="E39"/>
      <c r="F39"/>
      <c r="G39"/>
      <c r="H39"/>
    </row>
    <row r="41" spans="1:8" x14ac:dyDescent="0.25">
      <c r="A41" s="345" t="s">
        <v>140</v>
      </c>
      <c r="B41" s="345"/>
      <c r="C41" s="345"/>
      <c r="D41" s="345"/>
      <c r="E41" s="345"/>
      <c r="F41" s="345"/>
      <c r="G41" s="345"/>
    </row>
    <row r="42" spans="1:8" x14ac:dyDescent="0.25">
      <c r="A42" s="65" t="s">
        <v>141</v>
      </c>
      <c r="B42" s="346" t="s">
        <v>142</v>
      </c>
      <c r="C42" s="347"/>
      <c r="D42" s="346" t="s">
        <v>143</v>
      </c>
      <c r="E42" s="347"/>
      <c r="F42" s="346" t="s">
        <v>144</v>
      </c>
      <c r="G42" s="347"/>
    </row>
    <row r="43" spans="1:8" x14ac:dyDescent="0.25">
      <c r="A43" s="63"/>
      <c r="B43" s="339"/>
      <c r="C43" s="340"/>
      <c r="D43" s="339"/>
      <c r="E43" s="340"/>
      <c r="F43" s="339"/>
      <c r="G43" s="340"/>
    </row>
    <row r="44" spans="1:8" x14ac:dyDescent="0.25">
      <c r="A44" s="63"/>
      <c r="B44" s="339"/>
      <c r="C44" s="340"/>
      <c r="D44" s="339"/>
      <c r="E44" s="340"/>
      <c r="F44" s="339"/>
      <c r="G44" s="340"/>
    </row>
    <row r="45" spans="1:8" ht="12.75" customHeight="1" x14ac:dyDescent="0.25">
      <c r="A45" s="63"/>
      <c r="B45" s="339"/>
      <c r="C45" s="340"/>
      <c r="D45" s="339"/>
      <c r="E45" s="340"/>
      <c r="F45" s="339"/>
      <c r="G45" s="340"/>
    </row>
    <row r="46" spans="1:8" x14ac:dyDescent="0.25">
      <c r="A46" s="63"/>
      <c r="B46" s="339"/>
      <c r="C46" s="340"/>
      <c r="D46" s="339"/>
      <c r="E46" s="340"/>
      <c r="F46" s="339"/>
      <c r="G46" s="340"/>
    </row>
    <row r="47" spans="1:8" ht="17.25" customHeight="1" x14ac:dyDescent="0.25">
      <c r="A47" s="63"/>
      <c r="B47" s="339"/>
      <c r="C47" s="340"/>
      <c r="D47" s="339"/>
      <c r="E47" s="340"/>
      <c r="F47" s="339"/>
      <c r="G47" s="340"/>
    </row>
    <row r="48" spans="1:8" ht="15" customHeight="1" x14ac:dyDescent="0.25">
      <c r="A48" s="63"/>
      <c r="B48" s="339"/>
      <c r="C48" s="340"/>
      <c r="D48" s="339"/>
      <c r="E48" s="340"/>
      <c r="F48" s="339"/>
      <c r="G48" s="340"/>
    </row>
    <row r="49" spans="1:7" ht="15.6" customHeight="1" x14ac:dyDescent="0.25">
      <c r="A49" s="63"/>
      <c r="B49" s="339"/>
      <c r="C49" s="340"/>
      <c r="D49" s="339"/>
      <c r="E49" s="340"/>
      <c r="F49" s="339"/>
      <c r="G49" s="340"/>
    </row>
    <row r="50" spans="1:7" x14ac:dyDescent="0.25">
      <c r="A50" s="63"/>
      <c r="B50" s="339"/>
      <c r="C50" s="340"/>
      <c r="D50" s="339"/>
      <c r="E50" s="340"/>
      <c r="F50" s="339"/>
      <c r="G50" s="340"/>
    </row>
    <row r="51" spans="1:7" ht="15.75" customHeight="1" x14ac:dyDescent="0.25">
      <c r="A51" s="63"/>
      <c r="B51" s="339"/>
      <c r="C51" s="340"/>
      <c r="D51" s="339"/>
      <c r="E51" s="340"/>
      <c r="F51" s="339"/>
      <c r="G51" s="340"/>
    </row>
    <row r="52" spans="1:7" x14ac:dyDescent="0.25">
      <c r="A52" s="63"/>
      <c r="B52" s="339"/>
      <c r="C52" s="340"/>
      <c r="D52" s="339"/>
      <c r="E52" s="340"/>
      <c r="F52" s="339"/>
      <c r="G52" s="340"/>
    </row>
    <row r="53" spans="1:7" x14ac:dyDescent="0.25">
      <c r="A53" s="63"/>
      <c r="B53" s="339"/>
      <c r="C53" s="340"/>
      <c r="D53" s="339"/>
      <c r="E53" s="340"/>
      <c r="F53" s="339"/>
      <c r="G53" s="340"/>
    </row>
    <row r="54" spans="1:7" x14ac:dyDescent="0.25">
      <c r="A54" s="63"/>
      <c r="B54" s="339"/>
      <c r="C54" s="340"/>
      <c r="D54" s="339"/>
      <c r="E54" s="340"/>
      <c r="F54" s="339"/>
      <c r="G54" s="340"/>
    </row>
    <row r="55" spans="1:7" x14ac:dyDescent="0.25">
      <c r="A55" s="63"/>
      <c r="B55" s="339"/>
      <c r="C55" s="340"/>
      <c r="D55" s="339"/>
      <c r="E55" s="340"/>
      <c r="F55" s="339"/>
      <c r="G55" s="340"/>
    </row>
    <row r="56" spans="1:7" x14ac:dyDescent="0.25">
      <c r="A56" s="63"/>
      <c r="B56" s="339"/>
      <c r="C56" s="340"/>
      <c r="D56" s="339"/>
      <c r="E56" s="340"/>
      <c r="F56" s="339"/>
      <c r="G56" s="340"/>
    </row>
    <row r="57" spans="1:7" x14ac:dyDescent="0.25">
      <c r="A57" s="63"/>
      <c r="B57" s="339"/>
      <c r="C57" s="340"/>
      <c r="D57" s="339"/>
      <c r="E57" s="340"/>
      <c r="F57" s="339"/>
      <c r="G57" s="340"/>
    </row>
    <row r="58" spans="1:7" x14ac:dyDescent="0.25">
      <c r="A58" s="63"/>
      <c r="B58" s="339"/>
      <c r="C58" s="340"/>
      <c r="D58" s="339"/>
      <c r="E58" s="340"/>
      <c r="F58" s="339"/>
      <c r="G58" s="340"/>
    </row>
    <row r="59" spans="1:7" x14ac:dyDescent="0.25">
      <c r="A59" s="63"/>
      <c r="B59" s="339"/>
      <c r="C59" s="340"/>
      <c r="D59" s="339"/>
      <c r="E59" s="340"/>
      <c r="F59" s="339"/>
      <c r="G59" s="340"/>
    </row>
    <row r="61" spans="1:7" x14ac:dyDescent="0.25">
      <c r="A61" s="341" t="s">
        <v>145</v>
      </c>
      <c r="B61" s="341"/>
      <c r="C61" s="341"/>
      <c r="D61" s="67" t="s">
        <v>1</v>
      </c>
      <c r="E61" s="67" t="s">
        <v>3</v>
      </c>
    </row>
    <row r="62" spans="1:7" x14ac:dyDescent="0.25">
      <c r="A62" s="341"/>
      <c r="B62" s="341"/>
      <c r="C62" s="341"/>
      <c r="D62" s="62"/>
      <c r="E62" s="62"/>
    </row>
    <row r="64" spans="1:7" x14ac:dyDescent="0.25">
      <c r="A64" s="341" t="s">
        <v>415</v>
      </c>
      <c r="B64" s="341"/>
      <c r="C64" s="341"/>
      <c r="D64" s="67" t="s">
        <v>1</v>
      </c>
      <c r="E64" s="67" t="s">
        <v>3</v>
      </c>
    </row>
    <row r="65" spans="1:8" x14ac:dyDescent="0.25">
      <c r="A65" s="341"/>
      <c r="B65" s="341"/>
      <c r="C65" s="341"/>
      <c r="D65" s="62"/>
      <c r="E65" s="62"/>
    </row>
    <row r="68" spans="1:8" x14ac:dyDescent="0.25">
      <c r="A68" s="336" t="s">
        <v>416</v>
      </c>
      <c r="B68" s="337"/>
      <c r="C68" s="337"/>
      <c r="D68" s="337"/>
      <c r="E68" s="337"/>
      <c r="F68" s="338"/>
      <c r="G68" s="57"/>
    </row>
    <row r="71" spans="1:8" ht="34.200000000000003" customHeight="1" x14ac:dyDescent="0.3">
      <c r="B71" s="333" t="s">
        <v>423</v>
      </c>
      <c r="C71" s="333"/>
      <c r="D71" s="333" t="s">
        <v>424</v>
      </c>
      <c r="E71" s="333"/>
      <c r="F71"/>
      <c r="G71"/>
      <c r="H71"/>
    </row>
    <row r="72" spans="1:8" ht="21.6" customHeight="1" x14ac:dyDescent="0.3">
      <c r="A72" s="327" t="s">
        <v>417</v>
      </c>
      <c r="B72" s="331"/>
      <c r="C72" s="332"/>
      <c r="D72" s="330">
        <f t="shared" ref="D72:D77" si="0">B72*$G$68</f>
        <v>0</v>
      </c>
      <c r="E72" s="330"/>
      <c r="F72"/>
      <c r="G72"/>
      <c r="H72"/>
    </row>
    <row r="73" spans="1:8" ht="21.6" customHeight="1" x14ac:dyDescent="0.3">
      <c r="A73" s="327" t="s">
        <v>418</v>
      </c>
      <c r="B73" s="331"/>
      <c r="C73" s="332"/>
      <c r="D73" s="330">
        <f t="shared" si="0"/>
        <v>0</v>
      </c>
      <c r="E73" s="330"/>
      <c r="F73"/>
      <c r="G73"/>
      <c r="H73"/>
    </row>
    <row r="74" spans="1:8" ht="21.6" customHeight="1" x14ac:dyDescent="0.3">
      <c r="A74" s="327" t="s">
        <v>419</v>
      </c>
      <c r="B74" s="331"/>
      <c r="C74" s="332"/>
      <c r="D74" s="330">
        <f t="shared" si="0"/>
        <v>0</v>
      </c>
      <c r="E74" s="330"/>
      <c r="F74"/>
      <c r="G74"/>
      <c r="H74"/>
    </row>
    <row r="75" spans="1:8" ht="21.6" customHeight="1" x14ac:dyDescent="0.3">
      <c r="A75" s="327" t="s">
        <v>420</v>
      </c>
      <c r="B75" s="331"/>
      <c r="C75" s="332"/>
      <c r="D75" s="330">
        <f t="shared" si="0"/>
        <v>0</v>
      </c>
      <c r="E75" s="330"/>
      <c r="F75"/>
      <c r="G75"/>
      <c r="H75"/>
    </row>
    <row r="76" spans="1:8" ht="21.6" customHeight="1" x14ac:dyDescent="0.3">
      <c r="A76" s="327" t="s">
        <v>421</v>
      </c>
      <c r="B76" s="331"/>
      <c r="C76" s="332"/>
      <c r="D76" s="330">
        <f t="shared" si="0"/>
        <v>0</v>
      </c>
      <c r="E76" s="330"/>
      <c r="F76"/>
      <c r="G76"/>
      <c r="H76"/>
    </row>
    <row r="77" spans="1:8" ht="30" customHeight="1" x14ac:dyDescent="0.3">
      <c r="A77" s="327" t="s">
        <v>422</v>
      </c>
      <c r="B77" s="331"/>
      <c r="C77" s="332"/>
      <c r="D77" s="330">
        <f t="shared" si="0"/>
        <v>0</v>
      </c>
      <c r="E77" s="330"/>
      <c r="F77"/>
      <c r="G77"/>
      <c r="H77"/>
    </row>
    <row r="78" spans="1:8" ht="21.6" customHeight="1" x14ac:dyDescent="0.3">
      <c r="A78" s="328" t="s">
        <v>425</v>
      </c>
      <c r="B78" s="335">
        <f>SUM(B72:D77)</f>
        <v>0</v>
      </c>
      <c r="C78" s="335"/>
      <c r="D78" s="334">
        <f>SUM(D72:H77)</f>
        <v>0</v>
      </c>
      <c r="E78" s="334"/>
      <c r="F78"/>
      <c r="G78"/>
      <c r="H78"/>
    </row>
  </sheetData>
  <mergeCells count="81">
    <mergeCell ref="A6:D6"/>
    <mergeCell ref="A7:D7"/>
    <mergeCell ref="A30:F30"/>
    <mergeCell ref="A33:C34"/>
    <mergeCell ref="A36:C37"/>
    <mergeCell ref="A41:G41"/>
    <mergeCell ref="B42:C42"/>
    <mergeCell ref="D42:E42"/>
    <mergeCell ref="F42:G42"/>
    <mergeCell ref="B43:C43"/>
    <mergeCell ref="D43:E43"/>
    <mergeCell ref="F43:G43"/>
    <mergeCell ref="B44:C44"/>
    <mergeCell ref="D44:E44"/>
    <mergeCell ref="F44:G44"/>
    <mergeCell ref="B45:C45"/>
    <mergeCell ref="D45:E45"/>
    <mergeCell ref="F45:G45"/>
    <mergeCell ref="B46:C46"/>
    <mergeCell ref="D46:E46"/>
    <mergeCell ref="F46:G46"/>
    <mergeCell ref="B47:C47"/>
    <mergeCell ref="D47:E47"/>
    <mergeCell ref="F47:G47"/>
    <mergeCell ref="B48:C48"/>
    <mergeCell ref="D48:E48"/>
    <mergeCell ref="F48:G48"/>
    <mergeCell ref="F52:G52"/>
    <mergeCell ref="B49:C49"/>
    <mergeCell ref="D49:E49"/>
    <mergeCell ref="F49:G49"/>
    <mergeCell ref="B50:C50"/>
    <mergeCell ref="D50:E50"/>
    <mergeCell ref="F50:G50"/>
    <mergeCell ref="B58:C58"/>
    <mergeCell ref="D58:E58"/>
    <mergeCell ref="F58:G58"/>
    <mergeCell ref="B55:C55"/>
    <mergeCell ref="D55:E55"/>
    <mergeCell ref="F55:G55"/>
    <mergeCell ref="B56:C56"/>
    <mergeCell ref="D56:E56"/>
    <mergeCell ref="F56:G56"/>
    <mergeCell ref="F36:H36"/>
    <mergeCell ref="F37:H37"/>
    <mergeCell ref="B57:C57"/>
    <mergeCell ref="D57:E57"/>
    <mergeCell ref="F57:G57"/>
    <mergeCell ref="B53:C53"/>
    <mergeCell ref="D53:E53"/>
    <mergeCell ref="F53:G53"/>
    <mergeCell ref="B54:C54"/>
    <mergeCell ref="D54:E54"/>
    <mergeCell ref="F54:G54"/>
    <mergeCell ref="B51:C51"/>
    <mergeCell ref="D51:E51"/>
    <mergeCell ref="F51:G51"/>
    <mergeCell ref="B52:C52"/>
    <mergeCell ref="D52:E52"/>
    <mergeCell ref="D78:E78"/>
    <mergeCell ref="B78:C78"/>
    <mergeCell ref="A68:F68"/>
    <mergeCell ref="B59:C59"/>
    <mergeCell ref="D59:E59"/>
    <mergeCell ref="F59:G59"/>
    <mergeCell ref="A61:C62"/>
    <mergeCell ref="A64:C65"/>
    <mergeCell ref="B71:C71"/>
    <mergeCell ref="D71:E71"/>
    <mergeCell ref="D72:E72"/>
    <mergeCell ref="D73:E73"/>
    <mergeCell ref="D74:E74"/>
    <mergeCell ref="D76:E76"/>
    <mergeCell ref="D77:E77"/>
    <mergeCell ref="B72:C72"/>
    <mergeCell ref="B73:C73"/>
    <mergeCell ref="B74:C74"/>
    <mergeCell ref="B75:C75"/>
    <mergeCell ref="B76:C76"/>
    <mergeCell ref="B77:C77"/>
    <mergeCell ref="D75:E75"/>
  </mergeCells>
  <dataValidations disablePrompts="1" count="1">
    <dataValidation type="list" errorStyle="warning" allowBlank="1" showInputMessage="1" showErrorMessage="1" errorTitle="Input invalid" error="Please put an &quot;x&quot; to mark or leave blank." sqref="B12:H22 IX24:JD34 ST24:SZ34 ACP24:ACV34 AML24:AMR34 AWH24:AWN34 BGD24:BGJ34 BPZ24:BQF34 BZV24:CAB34 CJR24:CJX34 CTN24:CTT34 DDJ24:DDP34 DNF24:DNL34 DXB24:DXH34 EGX24:EHD34 EQT24:EQZ34 FAP24:FAV34 FKL24:FKR34 FUH24:FUN34 GED24:GEJ34 GNZ24:GOF34 GXV24:GYB34 HHR24:HHX34 HRN24:HRT34 IBJ24:IBP34 ILF24:ILL34 IVB24:IVH34 JEX24:JFD34 JOT24:JOZ34 JYP24:JYV34 KIL24:KIR34 KSH24:KSN34 LCD24:LCJ34 LLZ24:LMF34 LVV24:LWB34 MFR24:MFX34 MPN24:MPT34 MZJ24:MZP34 NJF24:NJL34 NTB24:NTH34 OCX24:ODD34 OMT24:OMZ34 OWP24:OWV34 PGL24:PGR34 PQH24:PQN34 QAD24:QAJ34 QJZ24:QKF34 QTV24:QUB34 RDR24:RDX34 RNN24:RNT34 RXJ24:RXP34 SHF24:SHL34 SRB24:SRH34 TAX24:TBD34 TKT24:TKZ34 TUP24:TUV34 UEL24:UER34 UOH24:UON34 UYD24:UYJ34 VHZ24:VIF34 VRV24:VSB34 WBR24:WBX34 WLN24:WLT34 WVJ24:WVP34 B65483:H65493 IX65542:JD65552 ST65542:SZ65552 ACP65542:ACV65552 AML65542:AMR65552 AWH65542:AWN65552 BGD65542:BGJ65552 BPZ65542:BQF65552 BZV65542:CAB65552 CJR65542:CJX65552 CTN65542:CTT65552 DDJ65542:DDP65552 DNF65542:DNL65552 DXB65542:DXH65552 EGX65542:EHD65552 EQT65542:EQZ65552 FAP65542:FAV65552 FKL65542:FKR65552 FUH65542:FUN65552 GED65542:GEJ65552 GNZ65542:GOF65552 GXV65542:GYB65552 HHR65542:HHX65552 HRN65542:HRT65552 IBJ65542:IBP65552 ILF65542:ILL65552 IVB65542:IVH65552 JEX65542:JFD65552 JOT65542:JOZ65552 JYP65542:JYV65552 KIL65542:KIR65552 KSH65542:KSN65552 LCD65542:LCJ65552 LLZ65542:LMF65552 LVV65542:LWB65552 MFR65542:MFX65552 MPN65542:MPT65552 MZJ65542:MZP65552 NJF65542:NJL65552 NTB65542:NTH65552 OCX65542:ODD65552 OMT65542:OMZ65552 OWP65542:OWV65552 PGL65542:PGR65552 PQH65542:PQN65552 QAD65542:QAJ65552 QJZ65542:QKF65552 QTV65542:QUB65552 RDR65542:RDX65552 RNN65542:RNT65552 RXJ65542:RXP65552 SHF65542:SHL65552 SRB65542:SRH65552 TAX65542:TBD65552 TKT65542:TKZ65552 TUP65542:TUV65552 UEL65542:UER65552 UOH65542:UON65552 UYD65542:UYJ65552 VHZ65542:VIF65552 VRV65542:VSB65552 WBR65542:WBX65552 WLN65542:WLT65552 WVJ65542:WVP65552 B131019:H131029 IX131078:JD131088 ST131078:SZ131088 ACP131078:ACV131088 AML131078:AMR131088 AWH131078:AWN131088 BGD131078:BGJ131088 BPZ131078:BQF131088 BZV131078:CAB131088 CJR131078:CJX131088 CTN131078:CTT131088 DDJ131078:DDP131088 DNF131078:DNL131088 DXB131078:DXH131088 EGX131078:EHD131088 EQT131078:EQZ131088 FAP131078:FAV131088 FKL131078:FKR131088 FUH131078:FUN131088 GED131078:GEJ131088 GNZ131078:GOF131088 GXV131078:GYB131088 HHR131078:HHX131088 HRN131078:HRT131088 IBJ131078:IBP131088 ILF131078:ILL131088 IVB131078:IVH131088 JEX131078:JFD131088 JOT131078:JOZ131088 JYP131078:JYV131088 KIL131078:KIR131088 KSH131078:KSN131088 LCD131078:LCJ131088 LLZ131078:LMF131088 LVV131078:LWB131088 MFR131078:MFX131088 MPN131078:MPT131088 MZJ131078:MZP131088 NJF131078:NJL131088 NTB131078:NTH131088 OCX131078:ODD131088 OMT131078:OMZ131088 OWP131078:OWV131088 PGL131078:PGR131088 PQH131078:PQN131088 QAD131078:QAJ131088 QJZ131078:QKF131088 QTV131078:QUB131088 RDR131078:RDX131088 RNN131078:RNT131088 RXJ131078:RXP131088 SHF131078:SHL131088 SRB131078:SRH131088 TAX131078:TBD131088 TKT131078:TKZ131088 TUP131078:TUV131088 UEL131078:UER131088 UOH131078:UON131088 UYD131078:UYJ131088 VHZ131078:VIF131088 VRV131078:VSB131088 WBR131078:WBX131088 WLN131078:WLT131088 WVJ131078:WVP131088 B196555:H196565 IX196614:JD196624 ST196614:SZ196624 ACP196614:ACV196624 AML196614:AMR196624 AWH196614:AWN196624 BGD196614:BGJ196624 BPZ196614:BQF196624 BZV196614:CAB196624 CJR196614:CJX196624 CTN196614:CTT196624 DDJ196614:DDP196624 DNF196614:DNL196624 DXB196614:DXH196624 EGX196614:EHD196624 EQT196614:EQZ196624 FAP196614:FAV196624 FKL196614:FKR196624 FUH196614:FUN196624 GED196614:GEJ196624 GNZ196614:GOF196624 GXV196614:GYB196624 HHR196614:HHX196624 HRN196614:HRT196624 IBJ196614:IBP196624 ILF196614:ILL196624 IVB196614:IVH196624 JEX196614:JFD196624 JOT196614:JOZ196624 JYP196614:JYV196624 KIL196614:KIR196624 KSH196614:KSN196624 LCD196614:LCJ196624 LLZ196614:LMF196624 LVV196614:LWB196624 MFR196614:MFX196624 MPN196614:MPT196624 MZJ196614:MZP196624 NJF196614:NJL196624 NTB196614:NTH196624 OCX196614:ODD196624 OMT196614:OMZ196624 OWP196614:OWV196624 PGL196614:PGR196624 PQH196614:PQN196624 QAD196614:QAJ196624 QJZ196614:QKF196624 QTV196614:QUB196624 RDR196614:RDX196624 RNN196614:RNT196624 RXJ196614:RXP196624 SHF196614:SHL196624 SRB196614:SRH196624 TAX196614:TBD196624 TKT196614:TKZ196624 TUP196614:TUV196624 UEL196614:UER196624 UOH196614:UON196624 UYD196614:UYJ196624 VHZ196614:VIF196624 VRV196614:VSB196624 WBR196614:WBX196624 WLN196614:WLT196624 WVJ196614:WVP196624 B262091:H262101 IX262150:JD262160 ST262150:SZ262160 ACP262150:ACV262160 AML262150:AMR262160 AWH262150:AWN262160 BGD262150:BGJ262160 BPZ262150:BQF262160 BZV262150:CAB262160 CJR262150:CJX262160 CTN262150:CTT262160 DDJ262150:DDP262160 DNF262150:DNL262160 DXB262150:DXH262160 EGX262150:EHD262160 EQT262150:EQZ262160 FAP262150:FAV262160 FKL262150:FKR262160 FUH262150:FUN262160 GED262150:GEJ262160 GNZ262150:GOF262160 GXV262150:GYB262160 HHR262150:HHX262160 HRN262150:HRT262160 IBJ262150:IBP262160 ILF262150:ILL262160 IVB262150:IVH262160 JEX262150:JFD262160 JOT262150:JOZ262160 JYP262150:JYV262160 KIL262150:KIR262160 KSH262150:KSN262160 LCD262150:LCJ262160 LLZ262150:LMF262160 LVV262150:LWB262160 MFR262150:MFX262160 MPN262150:MPT262160 MZJ262150:MZP262160 NJF262150:NJL262160 NTB262150:NTH262160 OCX262150:ODD262160 OMT262150:OMZ262160 OWP262150:OWV262160 PGL262150:PGR262160 PQH262150:PQN262160 QAD262150:QAJ262160 QJZ262150:QKF262160 QTV262150:QUB262160 RDR262150:RDX262160 RNN262150:RNT262160 RXJ262150:RXP262160 SHF262150:SHL262160 SRB262150:SRH262160 TAX262150:TBD262160 TKT262150:TKZ262160 TUP262150:TUV262160 UEL262150:UER262160 UOH262150:UON262160 UYD262150:UYJ262160 VHZ262150:VIF262160 VRV262150:VSB262160 WBR262150:WBX262160 WLN262150:WLT262160 WVJ262150:WVP262160 B327627:H327637 IX327686:JD327696 ST327686:SZ327696 ACP327686:ACV327696 AML327686:AMR327696 AWH327686:AWN327696 BGD327686:BGJ327696 BPZ327686:BQF327696 BZV327686:CAB327696 CJR327686:CJX327696 CTN327686:CTT327696 DDJ327686:DDP327696 DNF327686:DNL327696 DXB327686:DXH327696 EGX327686:EHD327696 EQT327686:EQZ327696 FAP327686:FAV327696 FKL327686:FKR327696 FUH327686:FUN327696 GED327686:GEJ327696 GNZ327686:GOF327696 GXV327686:GYB327696 HHR327686:HHX327696 HRN327686:HRT327696 IBJ327686:IBP327696 ILF327686:ILL327696 IVB327686:IVH327696 JEX327686:JFD327696 JOT327686:JOZ327696 JYP327686:JYV327696 KIL327686:KIR327696 KSH327686:KSN327696 LCD327686:LCJ327696 LLZ327686:LMF327696 LVV327686:LWB327696 MFR327686:MFX327696 MPN327686:MPT327696 MZJ327686:MZP327696 NJF327686:NJL327696 NTB327686:NTH327696 OCX327686:ODD327696 OMT327686:OMZ327696 OWP327686:OWV327696 PGL327686:PGR327696 PQH327686:PQN327696 QAD327686:QAJ327696 QJZ327686:QKF327696 QTV327686:QUB327696 RDR327686:RDX327696 RNN327686:RNT327696 RXJ327686:RXP327696 SHF327686:SHL327696 SRB327686:SRH327696 TAX327686:TBD327696 TKT327686:TKZ327696 TUP327686:TUV327696 UEL327686:UER327696 UOH327686:UON327696 UYD327686:UYJ327696 VHZ327686:VIF327696 VRV327686:VSB327696 WBR327686:WBX327696 WLN327686:WLT327696 WVJ327686:WVP327696 B393163:H393173 IX393222:JD393232 ST393222:SZ393232 ACP393222:ACV393232 AML393222:AMR393232 AWH393222:AWN393232 BGD393222:BGJ393232 BPZ393222:BQF393232 BZV393222:CAB393232 CJR393222:CJX393232 CTN393222:CTT393232 DDJ393222:DDP393232 DNF393222:DNL393232 DXB393222:DXH393232 EGX393222:EHD393232 EQT393222:EQZ393232 FAP393222:FAV393232 FKL393222:FKR393232 FUH393222:FUN393232 GED393222:GEJ393232 GNZ393222:GOF393232 GXV393222:GYB393232 HHR393222:HHX393232 HRN393222:HRT393232 IBJ393222:IBP393232 ILF393222:ILL393232 IVB393222:IVH393232 JEX393222:JFD393232 JOT393222:JOZ393232 JYP393222:JYV393232 KIL393222:KIR393232 KSH393222:KSN393232 LCD393222:LCJ393232 LLZ393222:LMF393232 LVV393222:LWB393232 MFR393222:MFX393232 MPN393222:MPT393232 MZJ393222:MZP393232 NJF393222:NJL393232 NTB393222:NTH393232 OCX393222:ODD393232 OMT393222:OMZ393232 OWP393222:OWV393232 PGL393222:PGR393232 PQH393222:PQN393232 QAD393222:QAJ393232 QJZ393222:QKF393232 QTV393222:QUB393232 RDR393222:RDX393232 RNN393222:RNT393232 RXJ393222:RXP393232 SHF393222:SHL393232 SRB393222:SRH393232 TAX393222:TBD393232 TKT393222:TKZ393232 TUP393222:TUV393232 UEL393222:UER393232 UOH393222:UON393232 UYD393222:UYJ393232 VHZ393222:VIF393232 VRV393222:VSB393232 WBR393222:WBX393232 WLN393222:WLT393232 WVJ393222:WVP393232 B458699:H458709 IX458758:JD458768 ST458758:SZ458768 ACP458758:ACV458768 AML458758:AMR458768 AWH458758:AWN458768 BGD458758:BGJ458768 BPZ458758:BQF458768 BZV458758:CAB458768 CJR458758:CJX458768 CTN458758:CTT458768 DDJ458758:DDP458768 DNF458758:DNL458768 DXB458758:DXH458768 EGX458758:EHD458768 EQT458758:EQZ458768 FAP458758:FAV458768 FKL458758:FKR458768 FUH458758:FUN458768 GED458758:GEJ458768 GNZ458758:GOF458768 GXV458758:GYB458768 HHR458758:HHX458768 HRN458758:HRT458768 IBJ458758:IBP458768 ILF458758:ILL458768 IVB458758:IVH458768 JEX458758:JFD458768 JOT458758:JOZ458768 JYP458758:JYV458768 KIL458758:KIR458768 KSH458758:KSN458768 LCD458758:LCJ458768 LLZ458758:LMF458768 LVV458758:LWB458768 MFR458758:MFX458768 MPN458758:MPT458768 MZJ458758:MZP458768 NJF458758:NJL458768 NTB458758:NTH458768 OCX458758:ODD458768 OMT458758:OMZ458768 OWP458758:OWV458768 PGL458758:PGR458768 PQH458758:PQN458768 QAD458758:QAJ458768 QJZ458758:QKF458768 QTV458758:QUB458768 RDR458758:RDX458768 RNN458758:RNT458768 RXJ458758:RXP458768 SHF458758:SHL458768 SRB458758:SRH458768 TAX458758:TBD458768 TKT458758:TKZ458768 TUP458758:TUV458768 UEL458758:UER458768 UOH458758:UON458768 UYD458758:UYJ458768 VHZ458758:VIF458768 VRV458758:VSB458768 WBR458758:WBX458768 WLN458758:WLT458768 WVJ458758:WVP458768 B524235:H524245 IX524294:JD524304 ST524294:SZ524304 ACP524294:ACV524304 AML524294:AMR524304 AWH524294:AWN524304 BGD524294:BGJ524304 BPZ524294:BQF524304 BZV524294:CAB524304 CJR524294:CJX524304 CTN524294:CTT524304 DDJ524294:DDP524304 DNF524294:DNL524304 DXB524294:DXH524304 EGX524294:EHD524304 EQT524294:EQZ524304 FAP524294:FAV524304 FKL524294:FKR524304 FUH524294:FUN524304 GED524294:GEJ524304 GNZ524294:GOF524304 GXV524294:GYB524304 HHR524294:HHX524304 HRN524294:HRT524304 IBJ524294:IBP524304 ILF524294:ILL524304 IVB524294:IVH524304 JEX524294:JFD524304 JOT524294:JOZ524304 JYP524294:JYV524304 KIL524294:KIR524304 KSH524294:KSN524304 LCD524294:LCJ524304 LLZ524294:LMF524304 LVV524294:LWB524304 MFR524294:MFX524304 MPN524294:MPT524304 MZJ524294:MZP524304 NJF524294:NJL524304 NTB524294:NTH524304 OCX524294:ODD524304 OMT524294:OMZ524304 OWP524294:OWV524304 PGL524294:PGR524304 PQH524294:PQN524304 QAD524294:QAJ524304 QJZ524294:QKF524304 QTV524294:QUB524304 RDR524294:RDX524304 RNN524294:RNT524304 RXJ524294:RXP524304 SHF524294:SHL524304 SRB524294:SRH524304 TAX524294:TBD524304 TKT524294:TKZ524304 TUP524294:TUV524304 UEL524294:UER524304 UOH524294:UON524304 UYD524294:UYJ524304 VHZ524294:VIF524304 VRV524294:VSB524304 WBR524294:WBX524304 WLN524294:WLT524304 WVJ524294:WVP524304 B589771:H589781 IX589830:JD589840 ST589830:SZ589840 ACP589830:ACV589840 AML589830:AMR589840 AWH589830:AWN589840 BGD589830:BGJ589840 BPZ589830:BQF589840 BZV589830:CAB589840 CJR589830:CJX589840 CTN589830:CTT589840 DDJ589830:DDP589840 DNF589830:DNL589840 DXB589830:DXH589840 EGX589830:EHD589840 EQT589830:EQZ589840 FAP589830:FAV589840 FKL589830:FKR589840 FUH589830:FUN589840 GED589830:GEJ589840 GNZ589830:GOF589840 GXV589830:GYB589840 HHR589830:HHX589840 HRN589830:HRT589840 IBJ589830:IBP589840 ILF589830:ILL589840 IVB589830:IVH589840 JEX589830:JFD589840 JOT589830:JOZ589840 JYP589830:JYV589840 KIL589830:KIR589840 KSH589830:KSN589840 LCD589830:LCJ589840 LLZ589830:LMF589840 LVV589830:LWB589840 MFR589830:MFX589840 MPN589830:MPT589840 MZJ589830:MZP589840 NJF589830:NJL589840 NTB589830:NTH589840 OCX589830:ODD589840 OMT589830:OMZ589840 OWP589830:OWV589840 PGL589830:PGR589840 PQH589830:PQN589840 QAD589830:QAJ589840 QJZ589830:QKF589840 QTV589830:QUB589840 RDR589830:RDX589840 RNN589830:RNT589840 RXJ589830:RXP589840 SHF589830:SHL589840 SRB589830:SRH589840 TAX589830:TBD589840 TKT589830:TKZ589840 TUP589830:TUV589840 UEL589830:UER589840 UOH589830:UON589840 UYD589830:UYJ589840 VHZ589830:VIF589840 VRV589830:VSB589840 WBR589830:WBX589840 WLN589830:WLT589840 WVJ589830:WVP589840 B655307:H655317 IX655366:JD655376 ST655366:SZ655376 ACP655366:ACV655376 AML655366:AMR655376 AWH655366:AWN655376 BGD655366:BGJ655376 BPZ655366:BQF655376 BZV655366:CAB655376 CJR655366:CJX655376 CTN655366:CTT655376 DDJ655366:DDP655376 DNF655366:DNL655376 DXB655366:DXH655376 EGX655366:EHD655376 EQT655366:EQZ655376 FAP655366:FAV655376 FKL655366:FKR655376 FUH655366:FUN655376 GED655366:GEJ655376 GNZ655366:GOF655376 GXV655366:GYB655376 HHR655366:HHX655376 HRN655366:HRT655376 IBJ655366:IBP655376 ILF655366:ILL655376 IVB655366:IVH655376 JEX655366:JFD655376 JOT655366:JOZ655376 JYP655366:JYV655376 KIL655366:KIR655376 KSH655366:KSN655376 LCD655366:LCJ655376 LLZ655366:LMF655376 LVV655366:LWB655376 MFR655366:MFX655376 MPN655366:MPT655376 MZJ655366:MZP655376 NJF655366:NJL655376 NTB655366:NTH655376 OCX655366:ODD655376 OMT655366:OMZ655376 OWP655366:OWV655376 PGL655366:PGR655376 PQH655366:PQN655376 QAD655366:QAJ655376 QJZ655366:QKF655376 QTV655366:QUB655376 RDR655366:RDX655376 RNN655366:RNT655376 RXJ655366:RXP655376 SHF655366:SHL655376 SRB655366:SRH655376 TAX655366:TBD655376 TKT655366:TKZ655376 TUP655366:TUV655376 UEL655366:UER655376 UOH655366:UON655376 UYD655366:UYJ655376 VHZ655366:VIF655376 VRV655366:VSB655376 WBR655366:WBX655376 WLN655366:WLT655376 WVJ655366:WVP655376 B720843:H720853 IX720902:JD720912 ST720902:SZ720912 ACP720902:ACV720912 AML720902:AMR720912 AWH720902:AWN720912 BGD720902:BGJ720912 BPZ720902:BQF720912 BZV720902:CAB720912 CJR720902:CJX720912 CTN720902:CTT720912 DDJ720902:DDP720912 DNF720902:DNL720912 DXB720902:DXH720912 EGX720902:EHD720912 EQT720902:EQZ720912 FAP720902:FAV720912 FKL720902:FKR720912 FUH720902:FUN720912 GED720902:GEJ720912 GNZ720902:GOF720912 GXV720902:GYB720912 HHR720902:HHX720912 HRN720902:HRT720912 IBJ720902:IBP720912 ILF720902:ILL720912 IVB720902:IVH720912 JEX720902:JFD720912 JOT720902:JOZ720912 JYP720902:JYV720912 KIL720902:KIR720912 KSH720902:KSN720912 LCD720902:LCJ720912 LLZ720902:LMF720912 LVV720902:LWB720912 MFR720902:MFX720912 MPN720902:MPT720912 MZJ720902:MZP720912 NJF720902:NJL720912 NTB720902:NTH720912 OCX720902:ODD720912 OMT720902:OMZ720912 OWP720902:OWV720912 PGL720902:PGR720912 PQH720902:PQN720912 QAD720902:QAJ720912 QJZ720902:QKF720912 QTV720902:QUB720912 RDR720902:RDX720912 RNN720902:RNT720912 RXJ720902:RXP720912 SHF720902:SHL720912 SRB720902:SRH720912 TAX720902:TBD720912 TKT720902:TKZ720912 TUP720902:TUV720912 UEL720902:UER720912 UOH720902:UON720912 UYD720902:UYJ720912 VHZ720902:VIF720912 VRV720902:VSB720912 WBR720902:WBX720912 WLN720902:WLT720912 WVJ720902:WVP720912 B786379:H786389 IX786438:JD786448 ST786438:SZ786448 ACP786438:ACV786448 AML786438:AMR786448 AWH786438:AWN786448 BGD786438:BGJ786448 BPZ786438:BQF786448 BZV786438:CAB786448 CJR786438:CJX786448 CTN786438:CTT786448 DDJ786438:DDP786448 DNF786438:DNL786448 DXB786438:DXH786448 EGX786438:EHD786448 EQT786438:EQZ786448 FAP786438:FAV786448 FKL786438:FKR786448 FUH786438:FUN786448 GED786438:GEJ786448 GNZ786438:GOF786448 GXV786438:GYB786448 HHR786438:HHX786448 HRN786438:HRT786448 IBJ786438:IBP786448 ILF786438:ILL786448 IVB786438:IVH786448 JEX786438:JFD786448 JOT786438:JOZ786448 JYP786438:JYV786448 KIL786438:KIR786448 KSH786438:KSN786448 LCD786438:LCJ786448 LLZ786438:LMF786448 LVV786438:LWB786448 MFR786438:MFX786448 MPN786438:MPT786448 MZJ786438:MZP786448 NJF786438:NJL786448 NTB786438:NTH786448 OCX786438:ODD786448 OMT786438:OMZ786448 OWP786438:OWV786448 PGL786438:PGR786448 PQH786438:PQN786448 QAD786438:QAJ786448 QJZ786438:QKF786448 QTV786438:QUB786448 RDR786438:RDX786448 RNN786438:RNT786448 RXJ786438:RXP786448 SHF786438:SHL786448 SRB786438:SRH786448 TAX786438:TBD786448 TKT786438:TKZ786448 TUP786438:TUV786448 UEL786438:UER786448 UOH786438:UON786448 UYD786438:UYJ786448 VHZ786438:VIF786448 VRV786438:VSB786448 WBR786438:WBX786448 WLN786438:WLT786448 WVJ786438:WVP786448 B851915:H851925 IX851974:JD851984 ST851974:SZ851984 ACP851974:ACV851984 AML851974:AMR851984 AWH851974:AWN851984 BGD851974:BGJ851984 BPZ851974:BQF851984 BZV851974:CAB851984 CJR851974:CJX851984 CTN851974:CTT851984 DDJ851974:DDP851984 DNF851974:DNL851984 DXB851974:DXH851984 EGX851974:EHD851984 EQT851974:EQZ851984 FAP851974:FAV851984 FKL851974:FKR851984 FUH851974:FUN851984 GED851974:GEJ851984 GNZ851974:GOF851984 GXV851974:GYB851984 HHR851974:HHX851984 HRN851974:HRT851984 IBJ851974:IBP851984 ILF851974:ILL851984 IVB851974:IVH851984 JEX851974:JFD851984 JOT851974:JOZ851984 JYP851974:JYV851984 KIL851974:KIR851984 KSH851974:KSN851984 LCD851974:LCJ851984 LLZ851974:LMF851984 LVV851974:LWB851984 MFR851974:MFX851984 MPN851974:MPT851984 MZJ851974:MZP851984 NJF851974:NJL851984 NTB851974:NTH851984 OCX851974:ODD851984 OMT851974:OMZ851984 OWP851974:OWV851984 PGL851974:PGR851984 PQH851974:PQN851984 QAD851974:QAJ851984 QJZ851974:QKF851984 QTV851974:QUB851984 RDR851974:RDX851984 RNN851974:RNT851984 RXJ851974:RXP851984 SHF851974:SHL851984 SRB851974:SRH851984 TAX851974:TBD851984 TKT851974:TKZ851984 TUP851974:TUV851984 UEL851974:UER851984 UOH851974:UON851984 UYD851974:UYJ851984 VHZ851974:VIF851984 VRV851974:VSB851984 WBR851974:WBX851984 WLN851974:WLT851984 WVJ851974:WVP851984 B917451:H917461 IX917510:JD917520 ST917510:SZ917520 ACP917510:ACV917520 AML917510:AMR917520 AWH917510:AWN917520 BGD917510:BGJ917520 BPZ917510:BQF917520 BZV917510:CAB917520 CJR917510:CJX917520 CTN917510:CTT917520 DDJ917510:DDP917520 DNF917510:DNL917520 DXB917510:DXH917520 EGX917510:EHD917520 EQT917510:EQZ917520 FAP917510:FAV917520 FKL917510:FKR917520 FUH917510:FUN917520 GED917510:GEJ917520 GNZ917510:GOF917520 GXV917510:GYB917520 HHR917510:HHX917520 HRN917510:HRT917520 IBJ917510:IBP917520 ILF917510:ILL917520 IVB917510:IVH917520 JEX917510:JFD917520 JOT917510:JOZ917520 JYP917510:JYV917520 KIL917510:KIR917520 KSH917510:KSN917520 LCD917510:LCJ917520 LLZ917510:LMF917520 LVV917510:LWB917520 MFR917510:MFX917520 MPN917510:MPT917520 MZJ917510:MZP917520 NJF917510:NJL917520 NTB917510:NTH917520 OCX917510:ODD917520 OMT917510:OMZ917520 OWP917510:OWV917520 PGL917510:PGR917520 PQH917510:PQN917520 QAD917510:QAJ917520 QJZ917510:QKF917520 QTV917510:QUB917520 RDR917510:RDX917520 RNN917510:RNT917520 RXJ917510:RXP917520 SHF917510:SHL917520 SRB917510:SRH917520 TAX917510:TBD917520 TKT917510:TKZ917520 TUP917510:TUV917520 UEL917510:UER917520 UOH917510:UON917520 UYD917510:UYJ917520 VHZ917510:VIF917520 VRV917510:VSB917520 WBR917510:WBX917520 WLN917510:WLT917520 WVJ917510:WVP917520 B982987:H982997 IX983046:JD983056 ST983046:SZ983056 ACP983046:ACV983056 AML983046:AMR983056 AWH983046:AWN983056 BGD983046:BGJ983056 BPZ983046:BQF983056 BZV983046:CAB983056 CJR983046:CJX983056 CTN983046:CTT983056 DDJ983046:DDP983056 DNF983046:DNL983056 DXB983046:DXH983056 EGX983046:EHD983056 EQT983046:EQZ983056 FAP983046:FAV983056 FKL983046:FKR983056 FUH983046:FUN983056 GED983046:GEJ983056 GNZ983046:GOF983056 GXV983046:GYB983056 HHR983046:HHX983056 HRN983046:HRT983056 IBJ983046:IBP983056 ILF983046:ILL983056 IVB983046:IVH983056 JEX983046:JFD983056 JOT983046:JOZ983056 JYP983046:JYV983056 KIL983046:KIR983056 KSH983046:KSN983056 LCD983046:LCJ983056 LLZ983046:LMF983056 LVV983046:LWB983056 MFR983046:MFX983056 MPN983046:MPT983056 MZJ983046:MZP983056 NJF983046:NJL983056 NTB983046:NTH983056 OCX983046:ODD983056 OMT983046:OMZ983056 OWP983046:OWV983056 PGL983046:PGR983056 PQH983046:PQN983056 QAD983046:QAJ983056 QJZ983046:QKF983056 QTV983046:QUB983056 RDR983046:RDX983056 RNN983046:RNT983056 RXJ983046:RXP983056 SHF983046:SHL983056 SRB983046:SRH983056 TAX983046:TBD983056 TKT983046:TKZ983056 TUP983046:TUV983056 UEL983046:UER983056 UOH983046:UON983056 UYD983046:UYJ983056 VHZ983046:VIF983056 VRV983046:VSB983056 WBR983046:WBX983056 WLN983046:WLT983056 WVJ983046:WVP983056 E6:E7 JA23 SW23 ACS23 AMO23 AWK23 BGG23 BQC23 BZY23 CJU23 CTQ23 DDM23 DNI23 DXE23 EHA23 EQW23 FAS23 FKO23 FUK23 GEG23 GOC23 GXY23 HHU23 HRQ23 IBM23 ILI23 IVE23 JFA23 JOW23 JYS23 KIO23 KSK23 LCG23 LMC23 LVY23 MFU23 MPQ23 MZM23 NJI23 NTE23 ODA23 OMW23 OWS23 PGO23 PQK23 QAG23 QKC23 QTY23 RDU23 RNQ23 RXM23 SHI23 SRE23 TBA23 TKW23 TUS23 UEO23 UOK23 UYG23 VIC23 VRY23 WBU23 WLQ23 WVM23 E65477:E65478 JA65536:JA65537 SW65536:SW65537 ACS65536:ACS65537 AMO65536:AMO65537 AWK65536:AWK65537 BGG65536:BGG65537 BQC65536:BQC65537 BZY65536:BZY65537 CJU65536:CJU65537 CTQ65536:CTQ65537 DDM65536:DDM65537 DNI65536:DNI65537 DXE65536:DXE65537 EHA65536:EHA65537 EQW65536:EQW65537 FAS65536:FAS65537 FKO65536:FKO65537 FUK65536:FUK65537 GEG65536:GEG65537 GOC65536:GOC65537 GXY65536:GXY65537 HHU65536:HHU65537 HRQ65536:HRQ65537 IBM65536:IBM65537 ILI65536:ILI65537 IVE65536:IVE65537 JFA65536:JFA65537 JOW65536:JOW65537 JYS65536:JYS65537 KIO65536:KIO65537 KSK65536:KSK65537 LCG65536:LCG65537 LMC65536:LMC65537 LVY65536:LVY65537 MFU65536:MFU65537 MPQ65536:MPQ65537 MZM65536:MZM65537 NJI65536:NJI65537 NTE65536:NTE65537 ODA65536:ODA65537 OMW65536:OMW65537 OWS65536:OWS65537 PGO65536:PGO65537 PQK65536:PQK65537 QAG65536:QAG65537 QKC65536:QKC65537 QTY65536:QTY65537 RDU65536:RDU65537 RNQ65536:RNQ65537 RXM65536:RXM65537 SHI65536:SHI65537 SRE65536:SRE65537 TBA65536:TBA65537 TKW65536:TKW65537 TUS65536:TUS65537 UEO65536:UEO65537 UOK65536:UOK65537 UYG65536:UYG65537 VIC65536:VIC65537 VRY65536:VRY65537 WBU65536:WBU65537 WLQ65536:WLQ65537 WVM65536:WVM65537 E131013:E131014 JA131072:JA131073 SW131072:SW131073 ACS131072:ACS131073 AMO131072:AMO131073 AWK131072:AWK131073 BGG131072:BGG131073 BQC131072:BQC131073 BZY131072:BZY131073 CJU131072:CJU131073 CTQ131072:CTQ131073 DDM131072:DDM131073 DNI131072:DNI131073 DXE131072:DXE131073 EHA131072:EHA131073 EQW131072:EQW131073 FAS131072:FAS131073 FKO131072:FKO131073 FUK131072:FUK131073 GEG131072:GEG131073 GOC131072:GOC131073 GXY131072:GXY131073 HHU131072:HHU131073 HRQ131072:HRQ131073 IBM131072:IBM131073 ILI131072:ILI131073 IVE131072:IVE131073 JFA131072:JFA131073 JOW131072:JOW131073 JYS131072:JYS131073 KIO131072:KIO131073 KSK131072:KSK131073 LCG131072:LCG131073 LMC131072:LMC131073 LVY131072:LVY131073 MFU131072:MFU131073 MPQ131072:MPQ131073 MZM131072:MZM131073 NJI131072:NJI131073 NTE131072:NTE131073 ODA131072:ODA131073 OMW131072:OMW131073 OWS131072:OWS131073 PGO131072:PGO131073 PQK131072:PQK131073 QAG131072:QAG131073 QKC131072:QKC131073 QTY131072:QTY131073 RDU131072:RDU131073 RNQ131072:RNQ131073 RXM131072:RXM131073 SHI131072:SHI131073 SRE131072:SRE131073 TBA131072:TBA131073 TKW131072:TKW131073 TUS131072:TUS131073 UEO131072:UEO131073 UOK131072:UOK131073 UYG131072:UYG131073 VIC131072:VIC131073 VRY131072:VRY131073 WBU131072:WBU131073 WLQ131072:WLQ131073 WVM131072:WVM131073 E196549:E196550 JA196608:JA196609 SW196608:SW196609 ACS196608:ACS196609 AMO196608:AMO196609 AWK196608:AWK196609 BGG196608:BGG196609 BQC196608:BQC196609 BZY196608:BZY196609 CJU196608:CJU196609 CTQ196608:CTQ196609 DDM196608:DDM196609 DNI196608:DNI196609 DXE196608:DXE196609 EHA196608:EHA196609 EQW196608:EQW196609 FAS196608:FAS196609 FKO196608:FKO196609 FUK196608:FUK196609 GEG196608:GEG196609 GOC196608:GOC196609 GXY196608:GXY196609 HHU196608:HHU196609 HRQ196608:HRQ196609 IBM196608:IBM196609 ILI196608:ILI196609 IVE196608:IVE196609 JFA196608:JFA196609 JOW196608:JOW196609 JYS196608:JYS196609 KIO196608:KIO196609 KSK196608:KSK196609 LCG196608:LCG196609 LMC196608:LMC196609 LVY196608:LVY196609 MFU196608:MFU196609 MPQ196608:MPQ196609 MZM196608:MZM196609 NJI196608:NJI196609 NTE196608:NTE196609 ODA196608:ODA196609 OMW196608:OMW196609 OWS196608:OWS196609 PGO196608:PGO196609 PQK196608:PQK196609 QAG196608:QAG196609 QKC196608:QKC196609 QTY196608:QTY196609 RDU196608:RDU196609 RNQ196608:RNQ196609 RXM196608:RXM196609 SHI196608:SHI196609 SRE196608:SRE196609 TBA196608:TBA196609 TKW196608:TKW196609 TUS196608:TUS196609 UEO196608:UEO196609 UOK196608:UOK196609 UYG196608:UYG196609 VIC196608:VIC196609 VRY196608:VRY196609 WBU196608:WBU196609 WLQ196608:WLQ196609 WVM196608:WVM196609 E262085:E262086 JA262144:JA262145 SW262144:SW262145 ACS262144:ACS262145 AMO262144:AMO262145 AWK262144:AWK262145 BGG262144:BGG262145 BQC262144:BQC262145 BZY262144:BZY262145 CJU262144:CJU262145 CTQ262144:CTQ262145 DDM262144:DDM262145 DNI262144:DNI262145 DXE262144:DXE262145 EHA262144:EHA262145 EQW262144:EQW262145 FAS262144:FAS262145 FKO262144:FKO262145 FUK262144:FUK262145 GEG262144:GEG262145 GOC262144:GOC262145 GXY262144:GXY262145 HHU262144:HHU262145 HRQ262144:HRQ262145 IBM262144:IBM262145 ILI262144:ILI262145 IVE262144:IVE262145 JFA262144:JFA262145 JOW262144:JOW262145 JYS262144:JYS262145 KIO262144:KIO262145 KSK262144:KSK262145 LCG262144:LCG262145 LMC262144:LMC262145 LVY262144:LVY262145 MFU262144:MFU262145 MPQ262144:MPQ262145 MZM262144:MZM262145 NJI262144:NJI262145 NTE262144:NTE262145 ODA262144:ODA262145 OMW262144:OMW262145 OWS262144:OWS262145 PGO262144:PGO262145 PQK262144:PQK262145 QAG262144:QAG262145 QKC262144:QKC262145 QTY262144:QTY262145 RDU262144:RDU262145 RNQ262144:RNQ262145 RXM262144:RXM262145 SHI262144:SHI262145 SRE262144:SRE262145 TBA262144:TBA262145 TKW262144:TKW262145 TUS262144:TUS262145 UEO262144:UEO262145 UOK262144:UOK262145 UYG262144:UYG262145 VIC262144:VIC262145 VRY262144:VRY262145 WBU262144:WBU262145 WLQ262144:WLQ262145 WVM262144:WVM262145 E327621:E327622 JA327680:JA327681 SW327680:SW327681 ACS327680:ACS327681 AMO327680:AMO327681 AWK327680:AWK327681 BGG327680:BGG327681 BQC327680:BQC327681 BZY327680:BZY327681 CJU327680:CJU327681 CTQ327680:CTQ327681 DDM327680:DDM327681 DNI327680:DNI327681 DXE327680:DXE327681 EHA327680:EHA327681 EQW327680:EQW327681 FAS327680:FAS327681 FKO327680:FKO327681 FUK327680:FUK327681 GEG327680:GEG327681 GOC327680:GOC327681 GXY327680:GXY327681 HHU327680:HHU327681 HRQ327680:HRQ327681 IBM327680:IBM327681 ILI327680:ILI327681 IVE327680:IVE327681 JFA327680:JFA327681 JOW327680:JOW327681 JYS327680:JYS327681 KIO327680:KIO327681 KSK327680:KSK327681 LCG327680:LCG327681 LMC327680:LMC327681 LVY327680:LVY327681 MFU327680:MFU327681 MPQ327680:MPQ327681 MZM327680:MZM327681 NJI327680:NJI327681 NTE327680:NTE327681 ODA327680:ODA327681 OMW327680:OMW327681 OWS327680:OWS327681 PGO327680:PGO327681 PQK327680:PQK327681 QAG327680:QAG327681 QKC327680:QKC327681 QTY327680:QTY327681 RDU327680:RDU327681 RNQ327680:RNQ327681 RXM327680:RXM327681 SHI327680:SHI327681 SRE327680:SRE327681 TBA327680:TBA327681 TKW327680:TKW327681 TUS327680:TUS327681 UEO327680:UEO327681 UOK327680:UOK327681 UYG327680:UYG327681 VIC327680:VIC327681 VRY327680:VRY327681 WBU327680:WBU327681 WLQ327680:WLQ327681 WVM327680:WVM327681 E393157:E393158 JA393216:JA393217 SW393216:SW393217 ACS393216:ACS393217 AMO393216:AMO393217 AWK393216:AWK393217 BGG393216:BGG393217 BQC393216:BQC393217 BZY393216:BZY393217 CJU393216:CJU393217 CTQ393216:CTQ393217 DDM393216:DDM393217 DNI393216:DNI393217 DXE393216:DXE393217 EHA393216:EHA393217 EQW393216:EQW393217 FAS393216:FAS393217 FKO393216:FKO393217 FUK393216:FUK393217 GEG393216:GEG393217 GOC393216:GOC393217 GXY393216:GXY393217 HHU393216:HHU393217 HRQ393216:HRQ393217 IBM393216:IBM393217 ILI393216:ILI393217 IVE393216:IVE393217 JFA393216:JFA393217 JOW393216:JOW393217 JYS393216:JYS393217 KIO393216:KIO393217 KSK393216:KSK393217 LCG393216:LCG393217 LMC393216:LMC393217 LVY393216:LVY393217 MFU393216:MFU393217 MPQ393216:MPQ393217 MZM393216:MZM393217 NJI393216:NJI393217 NTE393216:NTE393217 ODA393216:ODA393217 OMW393216:OMW393217 OWS393216:OWS393217 PGO393216:PGO393217 PQK393216:PQK393217 QAG393216:QAG393217 QKC393216:QKC393217 QTY393216:QTY393217 RDU393216:RDU393217 RNQ393216:RNQ393217 RXM393216:RXM393217 SHI393216:SHI393217 SRE393216:SRE393217 TBA393216:TBA393217 TKW393216:TKW393217 TUS393216:TUS393217 UEO393216:UEO393217 UOK393216:UOK393217 UYG393216:UYG393217 VIC393216:VIC393217 VRY393216:VRY393217 WBU393216:WBU393217 WLQ393216:WLQ393217 WVM393216:WVM393217 E458693:E458694 JA458752:JA458753 SW458752:SW458753 ACS458752:ACS458753 AMO458752:AMO458753 AWK458752:AWK458753 BGG458752:BGG458753 BQC458752:BQC458753 BZY458752:BZY458753 CJU458752:CJU458753 CTQ458752:CTQ458753 DDM458752:DDM458753 DNI458752:DNI458753 DXE458752:DXE458753 EHA458752:EHA458753 EQW458752:EQW458753 FAS458752:FAS458753 FKO458752:FKO458753 FUK458752:FUK458753 GEG458752:GEG458753 GOC458752:GOC458753 GXY458752:GXY458753 HHU458752:HHU458753 HRQ458752:HRQ458753 IBM458752:IBM458753 ILI458752:ILI458753 IVE458752:IVE458753 JFA458752:JFA458753 JOW458752:JOW458753 JYS458752:JYS458753 KIO458752:KIO458753 KSK458752:KSK458753 LCG458752:LCG458753 LMC458752:LMC458753 LVY458752:LVY458753 MFU458752:MFU458753 MPQ458752:MPQ458753 MZM458752:MZM458753 NJI458752:NJI458753 NTE458752:NTE458753 ODA458752:ODA458753 OMW458752:OMW458753 OWS458752:OWS458753 PGO458752:PGO458753 PQK458752:PQK458753 QAG458752:QAG458753 QKC458752:QKC458753 QTY458752:QTY458753 RDU458752:RDU458753 RNQ458752:RNQ458753 RXM458752:RXM458753 SHI458752:SHI458753 SRE458752:SRE458753 TBA458752:TBA458753 TKW458752:TKW458753 TUS458752:TUS458753 UEO458752:UEO458753 UOK458752:UOK458753 UYG458752:UYG458753 VIC458752:VIC458753 VRY458752:VRY458753 WBU458752:WBU458753 WLQ458752:WLQ458753 WVM458752:WVM458753 E524229:E524230 JA524288:JA524289 SW524288:SW524289 ACS524288:ACS524289 AMO524288:AMO524289 AWK524288:AWK524289 BGG524288:BGG524289 BQC524288:BQC524289 BZY524288:BZY524289 CJU524288:CJU524289 CTQ524288:CTQ524289 DDM524288:DDM524289 DNI524288:DNI524289 DXE524288:DXE524289 EHA524288:EHA524289 EQW524288:EQW524289 FAS524288:FAS524289 FKO524288:FKO524289 FUK524288:FUK524289 GEG524288:GEG524289 GOC524288:GOC524289 GXY524288:GXY524289 HHU524288:HHU524289 HRQ524288:HRQ524289 IBM524288:IBM524289 ILI524288:ILI524289 IVE524288:IVE524289 JFA524288:JFA524289 JOW524288:JOW524289 JYS524288:JYS524289 KIO524288:KIO524289 KSK524288:KSK524289 LCG524288:LCG524289 LMC524288:LMC524289 LVY524288:LVY524289 MFU524288:MFU524289 MPQ524288:MPQ524289 MZM524288:MZM524289 NJI524288:NJI524289 NTE524288:NTE524289 ODA524288:ODA524289 OMW524288:OMW524289 OWS524288:OWS524289 PGO524288:PGO524289 PQK524288:PQK524289 QAG524288:QAG524289 QKC524288:QKC524289 QTY524288:QTY524289 RDU524288:RDU524289 RNQ524288:RNQ524289 RXM524288:RXM524289 SHI524288:SHI524289 SRE524288:SRE524289 TBA524288:TBA524289 TKW524288:TKW524289 TUS524288:TUS524289 UEO524288:UEO524289 UOK524288:UOK524289 UYG524288:UYG524289 VIC524288:VIC524289 VRY524288:VRY524289 WBU524288:WBU524289 WLQ524288:WLQ524289 WVM524288:WVM524289 E589765:E589766 JA589824:JA589825 SW589824:SW589825 ACS589824:ACS589825 AMO589824:AMO589825 AWK589824:AWK589825 BGG589824:BGG589825 BQC589824:BQC589825 BZY589824:BZY589825 CJU589824:CJU589825 CTQ589824:CTQ589825 DDM589824:DDM589825 DNI589824:DNI589825 DXE589824:DXE589825 EHA589824:EHA589825 EQW589824:EQW589825 FAS589824:FAS589825 FKO589824:FKO589825 FUK589824:FUK589825 GEG589824:GEG589825 GOC589824:GOC589825 GXY589824:GXY589825 HHU589824:HHU589825 HRQ589824:HRQ589825 IBM589824:IBM589825 ILI589824:ILI589825 IVE589824:IVE589825 JFA589824:JFA589825 JOW589824:JOW589825 JYS589824:JYS589825 KIO589824:KIO589825 KSK589824:KSK589825 LCG589824:LCG589825 LMC589824:LMC589825 LVY589824:LVY589825 MFU589824:MFU589825 MPQ589824:MPQ589825 MZM589824:MZM589825 NJI589824:NJI589825 NTE589824:NTE589825 ODA589824:ODA589825 OMW589824:OMW589825 OWS589824:OWS589825 PGO589824:PGO589825 PQK589824:PQK589825 QAG589824:QAG589825 QKC589824:QKC589825 QTY589824:QTY589825 RDU589824:RDU589825 RNQ589824:RNQ589825 RXM589824:RXM589825 SHI589824:SHI589825 SRE589824:SRE589825 TBA589824:TBA589825 TKW589824:TKW589825 TUS589824:TUS589825 UEO589824:UEO589825 UOK589824:UOK589825 UYG589824:UYG589825 VIC589824:VIC589825 VRY589824:VRY589825 WBU589824:WBU589825 WLQ589824:WLQ589825 WVM589824:WVM589825 E655301:E655302 JA655360:JA655361 SW655360:SW655361 ACS655360:ACS655361 AMO655360:AMO655361 AWK655360:AWK655361 BGG655360:BGG655361 BQC655360:BQC655361 BZY655360:BZY655361 CJU655360:CJU655361 CTQ655360:CTQ655361 DDM655360:DDM655361 DNI655360:DNI655361 DXE655360:DXE655361 EHA655360:EHA655361 EQW655360:EQW655361 FAS655360:FAS655361 FKO655360:FKO655361 FUK655360:FUK655361 GEG655360:GEG655361 GOC655360:GOC655361 GXY655360:GXY655361 HHU655360:HHU655361 HRQ655360:HRQ655361 IBM655360:IBM655361 ILI655360:ILI655361 IVE655360:IVE655361 JFA655360:JFA655361 JOW655360:JOW655361 JYS655360:JYS655361 KIO655360:KIO655361 KSK655360:KSK655361 LCG655360:LCG655361 LMC655360:LMC655361 LVY655360:LVY655361 MFU655360:MFU655361 MPQ655360:MPQ655361 MZM655360:MZM655361 NJI655360:NJI655361 NTE655360:NTE655361 ODA655360:ODA655361 OMW655360:OMW655361 OWS655360:OWS655361 PGO655360:PGO655361 PQK655360:PQK655361 QAG655360:QAG655361 QKC655360:QKC655361 QTY655360:QTY655361 RDU655360:RDU655361 RNQ655360:RNQ655361 RXM655360:RXM655361 SHI655360:SHI655361 SRE655360:SRE655361 TBA655360:TBA655361 TKW655360:TKW655361 TUS655360:TUS655361 UEO655360:UEO655361 UOK655360:UOK655361 UYG655360:UYG655361 VIC655360:VIC655361 VRY655360:VRY655361 WBU655360:WBU655361 WLQ655360:WLQ655361 WVM655360:WVM655361 E720837:E720838 JA720896:JA720897 SW720896:SW720897 ACS720896:ACS720897 AMO720896:AMO720897 AWK720896:AWK720897 BGG720896:BGG720897 BQC720896:BQC720897 BZY720896:BZY720897 CJU720896:CJU720897 CTQ720896:CTQ720897 DDM720896:DDM720897 DNI720896:DNI720897 DXE720896:DXE720897 EHA720896:EHA720897 EQW720896:EQW720897 FAS720896:FAS720897 FKO720896:FKO720897 FUK720896:FUK720897 GEG720896:GEG720897 GOC720896:GOC720897 GXY720896:GXY720897 HHU720896:HHU720897 HRQ720896:HRQ720897 IBM720896:IBM720897 ILI720896:ILI720897 IVE720896:IVE720897 JFA720896:JFA720897 JOW720896:JOW720897 JYS720896:JYS720897 KIO720896:KIO720897 KSK720896:KSK720897 LCG720896:LCG720897 LMC720896:LMC720897 LVY720896:LVY720897 MFU720896:MFU720897 MPQ720896:MPQ720897 MZM720896:MZM720897 NJI720896:NJI720897 NTE720896:NTE720897 ODA720896:ODA720897 OMW720896:OMW720897 OWS720896:OWS720897 PGO720896:PGO720897 PQK720896:PQK720897 QAG720896:QAG720897 QKC720896:QKC720897 QTY720896:QTY720897 RDU720896:RDU720897 RNQ720896:RNQ720897 RXM720896:RXM720897 SHI720896:SHI720897 SRE720896:SRE720897 TBA720896:TBA720897 TKW720896:TKW720897 TUS720896:TUS720897 UEO720896:UEO720897 UOK720896:UOK720897 UYG720896:UYG720897 VIC720896:VIC720897 VRY720896:VRY720897 WBU720896:WBU720897 WLQ720896:WLQ720897 WVM720896:WVM720897 E786373:E786374 JA786432:JA786433 SW786432:SW786433 ACS786432:ACS786433 AMO786432:AMO786433 AWK786432:AWK786433 BGG786432:BGG786433 BQC786432:BQC786433 BZY786432:BZY786433 CJU786432:CJU786433 CTQ786432:CTQ786433 DDM786432:DDM786433 DNI786432:DNI786433 DXE786432:DXE786433 EHA786432:EHA786433 EQW786432:EQW786433 FAS786432:FAS786433 FKO786432:FKO786433 FUK786432:FUK786433 GEG786432:GEG786433 GOC786432:GOC786433 GXY786432:GXY786433 HHU786432:HHU786433 HRQ786432:HRQ786433 IBM786432:IBM786433 ILI786432:ILI786433 IVE786432:IVE786433 JFA786432:JFA786433 JOW786432:JOW786433 JYS786432:JYS786433 KIO786432:KIO786433 KSK786432:KSK786433 LCG786432:LCG786433 LMC786432:LMC786433 LVY786432:LVY786433 MFU786432:MFU786433 MPQ786432:MPQ786433 MZM786432:MZM786433 NJI786432:NJI786433 NTE786432:NTE786433 ODA786432:ODA786433 OMW786432:OMW786433 OWS786432:OWS786433 PGO786432:PGO786433 PQK786432:PQK786433 QAG786432:QAG786433 QKC786432:QKC786433 QTY786432:QTY786433 RDU786432:RDU786433 RNQ786432:RNQ786433 RXM786432:RXM786433 SHI786432:SHI786433 SRE786432:SRE786433 TBA786432:TBA786433 TKW786432:TKW786433 TUS786432:TUS786433 UEO786432:UEO786433 UOK786432:UOK786433 UYG786432:UYG786433 VIC786432:VIC786433 VRY786432:VRY786433 WBU786432:WBU786433 WLQ786432:WLQ786433 WVM786432:WVM786433 E851909:E851910 JA851968:JA851969 SW851968:SW851969 ACS851968:ACS851969 AMO851968:AMO851969 AWK851968:AWK851969 BGG851968:BGG851969 BQC851968:BQC851969 BZY851968:BZY851969 CJU851968:CJU851969 CTQ851968:CTQ851969 DDM851968:DDM851969 DNI851968:DNI851969 DXE851968:DXE851969 EHA851968:EHA851969 EQW851968:EQW851969 FAS851968:FAS851969 FKO851968:FKO851969 FUK851968:FUK851969 GEG851968:GEG851969 GOC851968:GOC851969 GXY851968:GXY851969 HHU851968:HHU851969 HRQ851968:HRQ851969 IBM851968:IBM851969 ILI851968:ILI851969 IVE851968:IVE851969 JFA851968:JFA851969 JOW851968:JOW851969 JYS851968:JYS851969 KIO851968:KIO851969 KSK851968:KSK851969 LCG851968:LCG851969 LMC851968:LMC851969 LVY851968:LVY851969 MFU851968:MFU851969 MPQ851968:MPQ851969 MZM851968:MZM851969 NJI851968:NJI851969 NTE851968:NTE851969 ODA851968:ODA851969 OMW851968:OMW851969 OWS851968:OWS851969 PGO851968:PGO851969 PQK851968:PQK851969 QAG851968:QAG851969 QKC851968:QKC851969 QTY851968:QTY851969 RDU851968:RDU851969 RNQ851968:RNQ851969 RXM851968:RXM851969 SHI851968:SHI851969 SRE851968:SRE851969 TBA851968:TBA851969 TKW851968:TKW851969 TUS851968:TUS851969 UEO851968:UEO851969 UOK851968:UOK851969 UYG851968:UYG851969 VIC851968:VIC851969 VRY851968:VRY851969 WBU851968:WBU851969 WLQ851968:WLQ851969 WVM851968:WVM851969 E917445:E917446 JA917504:JA917505 SW917504:SW917505 ACS917504:ACS917505 AMO917504:AMO917505 AWK917504:AWK917505 BGG917504:BGG917505 BQC917504:BQC917505 BZY917504:BZY917505 CJU917504:CJU917505 CTQ917504:CTQ917505 DDM917504:DDM917505 DNI917504:DNI917505 DXE917504:DXE917505 EHA917504:EHA917505 EQW917504:EQW917505 FAS917504:FAS917505 FKO917504:FKO917505 FUK917504:FUK917505 GEG917504:GEG917505 GOC917504:GOC917505 GXY917504:GXY917505 HHU917504:HHU917505 HRQ917504:HRQ917505 IBM917504:IBM917505 ILI917504:ILI917505 IVE917504:IVE917505 JFA917504:JFA917505 JOW917504:JOW917505 JYS917504:JYS917505 KIO917504:KIO917505 KSK917504:KSK917505 LCG917504:LCG917505 LMC917504:LMC917505 LVY917504:LVY917505 MFU917504:MFU917505 MPQ917504:MPQ917505 MZM917504:MZM917505 NJI917504:NJI917505 NTE917504:NTE917505 ODA917504:ODA917505 OMW917504:OMW917505 OWS917504:OWS917505 PGO917504:PGO917505 PQK917504:PQK917505 QAG917504:QAG917505 QKC917504:QKC917505 QTY917504:QTY917505 RDU917504:RDU917505 RNQ917504:RNQ917505 RXM917504:RXM917505 SHI917504:SHI917505 SRE917504:SRE917505 TBA917504:TBA917505 TKW917504:TKW917505 TUS917504:TUS917505 UEO917504:UEO917505 UOK917504:UOK917505 UYG917504:UYG917505 VIC917504:VIC917505 VRY917504:VRY917505 WBU917504:WBU917505 WLQ917504:WLQ917505 WVM917504:WVM917505 E982981:E982982 JA983040:JA983041 SW983040:SW983041 ACS983040:ACS983041 AMO983040:AMO983041 AWK983040:AWK983041 BGG983040:BGG983041 BQC983040:BQC983041 BZY983040:BZY983041 CJU983040:CJU983041 CTQ983040:CTQ983041 DDM983040:DDM983041 DNI983040:DNI983041 DXE983040:DXE983041 EHA983040:EHA983041 EQW983040:EQW983041 FAS983040:FAS983041 FKO983040:FKO983041 FUK983040:FUK983041 GEG983040:GEG983041 GOC983040:GOC983041 GXY983040:GXY983041 HHU983040:HHU983041 HRQ983040:HRQ983041 IBM983040:IBM983041 ILI983040:ILI983041 IVE983040:IVE983041 JFA983040:JFA983041 JOW983040:JOW983041 JYS983040:JYS983041 KIO983040:KIO983041 KSK983040:KSK983041 LCG983040:LCG983041 LMC983040:LMC983041 LVY983040:LVY983041 MFU983040:MFU983041 MPQ983040:MPQ983041 MZM983040:MZM983041 NJI983040:NJI983041 NTE983040:NTE983041 ODA983040:ODA983041 OMW983040:OMW983041 OWS983040:OWS983041 PGO983040:PGO983041 PQK983040:PQK983041 QAG983040:QAG983041 QKC983040:QKC983041 QTY983040:QTY983041 RDU983040:RDU983041 RNQ983040:RNQ983041 RXM983040:RXM983041 SHI983040:SHI983041 SRE983040:SRE983041 TBA983040:TBA983041 TKW983040:TKW983041 TUS983040:TUS983041 UEO983040:UEO983041 UOK983040:UOK983041 UYG983040:UYG983041 VIC983040:VIC983041 VRY983040:VRY983041 WBU983040:WBU983041 WLQ983040:WLQ983041 WVM983040:WVM983041 WVL983073:WVM983073 IZ56:JA56 SV56:SW56 ACR56:ACS56 AMN56:AMO56 AWJ56:AWK56 BGF56:BGG56 BQB56:BQC56 BZX56:BZY56 CJT56:CJU56 CTP56:CTQ56 DDL56:DDM56 DNH56:DNI56 DXD56:DXE56 EGZ56:EHA56 EQV56:EQW56 FAR56:FAS56 FKN56:FKO56 FUJ56:FUK56 GEF56:GEG56 GOB56:GOC56 GXX56:GXY56 HHT56:HHU56 HRP56:HRQ56 IBL56:IBM56 ILH56:ILI56 IVD56:IVE56 JEZ56:JFA56 JOV56:JOW56 JYR56:JYS56 KIN56:KIO56 KSJ56:KSK56 LCF56:LCG56 LMB56:LMC56 LVX56:LVY56 MFT56:MFU56 MPP56:MPQ56 MZL56:MZM56 NJH56:NJI56 NTD56:NTE56 OCZ56:ODA56 OMV56:OMW56 OWR56:OWS56 PGN56:PGO56 PQJ56:PQK56 QAF56:QAG56 QKB56:QKC56 QTX56:QTY56 RDT56:RDU56 RNP56:RNQ56 RXL56:RXM56 SHH56:SHI56 SRD56:SRE56 TAZ56:TBA56 TKV56:TKW56 TUR56:TUS56 UEN56:UEO56 UOJ56:UOK56 UYF56:UYG56 VIB56:VIC56 VRX56:VRY56 WBT56:WBU56 WLP56:WLQ56 WVL56:WVM56 D65513:E65513 IZ65572:JA65572 SV65572:SW65572 ACR65572:ACS65572 AMN65572:AMO65572 AWJ65572:AWK65572 BGF65572:BGG65572 BQB65572:BQC65572 BZX65572:BZY65572 CJT65572:CJU65572 CTP65572:CTQ65572 DDL65572:DDM65572 DNH65572:DNI65572 DXD65572:DXE65572 EGZ65572:EHA65572 EQV65572:EQW65572 FAR65572:FAS65572 FKN65572:FKO65572 FUJ65572:FUK65572 GEF65572:GEG65572 GOB65572:GOC65572 GXX65572:GXY65572 HHT65572:HHU65572 HRP65572:HRQ65572 IBL65572:IBM65572 ILH65572:ILI65572 IVD65572:IVE65572 JEZ65572:JFA65572 JOV65572:JOW65572 JYR65572:JYS65572 KIN65572:KIO65572 KSJ65572:KSK65572 LCF65572:LCG65572 LMB65572:LMC65572 LVX65572:LVY65572 MFT65572:MFU65572 MPP65572:MPQ65572 MZL65572:MZM65572 NJH65572:NJI65572 NTD65572:NTE65572 OCZ65572:ODA65572 OMV65572:OMW65572 OWR65572:OWS65572 PGN65572:PGO65572 PQJ65572:PQK65572 QAF65572:QAG65572 QKB65572:QKC65572 QTX65572:QTY65572 RDT65572:RDU65572 RNP65572:RNQ65572 RXL65572:RXM65572 SHH65572:SHI65572 SRD65572:SRE65572 TAZ65572:TBA65572 TKV65572:TKW65572 TUR65572:TUS65572 UEN65572:UEO65572 UOJ65572:UOK65572 UYF65572:UYG65572 VIB65572:VIC65572 VRX65572:VRY65572 WBT65572:WBU65572 WLP65572:WLQ65572 WVL65572:WVM65572 D131049:E131049 IZ131108:JA131108 SV131108:SW131108 ACR131108:ACS131108 AMN131108:AMO131108 AWJ131108:AWK131108 BGF131108:BGG131108 BQB131108:BQC131108 BZX131108:BZY131108 CJT131108:CJU131108 CTP131108:CTQ131108 DDL131108:DDM131108 DNH131108:DNI131108 DXD131108:DXE131108 EGZ131108:EHA131108 EQV131108:EQW131108 FAR131108:FAS131108 FKN131108:FKO131108 FUJ131108:FUK131108 GEF131108:GEG131108 GOB131108:GOC131108 GXX131108:GXY131108 HHT131108:HHU131108 HRP131108:HRQ131108 IBL131108:IBM131108 ILH131108:ILI131108 IVD131108:IVE131108 JEZ131108:JFA131108 JOV131108:JOW131108 JYR131108:JYS131108 KIN131108:KIO131108 KSJ131108:KSK131108 LCF131108:LCG131108 LMB131108:LMC131108 LVX131108:LVY131108 MFT131108:MFU131108 MPP131108:MPQ131108 MZL131108:MZM131108 NJH131108:NJI131108 NTD131108:NTE131108 OCZ131108:ODA131108 OMV131108:OMW131108 OWR131108:OWS131108 PGN131108:PGO131108 PQJ131108:PQK131108 QAF131108:QAG131108 QKB131108:QKC131108 QTX131108:QTY131108 RDT131108:RDU131108 RNP131108:RNQ131108 RXL131108:RXM131108 SHH131108:SHI131108 SRD131108:SRE131108 TAZ131108:TBA131108 TKV131108:TKW131108 TUR131108:TUS131108 UEN131108:UEO131108 UOJ131108:UOK131108 UYF131108:UYG131108 VIB131108:VIC131108 VRX131108:VRY131108 WBT131108:WBU131108 WLP131108:WLQ131108 WVL131108:WVM131108 D196585:E196585 IZ196644:JA196644 SV196644:SW196644 ACR196644:ACS196644 AMN196644:AMO196644 AWJ196644:AWK196644 BGF196644:BGG196644 BQB196644:BQC196644 BZX196644:BZY196644 CJT196644:CJU196644 CTP196644:CTQ196644 DDL196644:DDM196644 DNH196644:DNI196644 DXD196644:DXE196644 EGZ196644:EHA196644 EQV196644:EQW196644 FAR196644:FAS196644 FKN196644:FKO196644 FUJ196644:FUK196644 GEF196644:GEG196644 GOB196644:GOC196644 GXX196644:GXY196644 HHT196644:HHU196644 HRP196644:HRQ196644 IBL196644:IBM196644 ILH196644:ILI196644 IVD196644:IVE196644 JEZ196644:JFA196644 JOV196644:JOW196644 JYR196644:JYS196644 KIN196644:KIO196644 KSJ196644:KSK196644 LCF196644:LCG196644 LMB196644:LMC196644 LVX196644:LVY196644 MFT196644:MFU196644 MPP196644:MPQ196644 MZL196644:MZM196644 NJH196644:NJI196644 NTD196644:NTE196644 OCZ196644:ODA196644 OMV196644:OMW196644 OWR196644:OWS196644 PGN196644:PGO196644 PQJ196644:PQK196644 QAF196644:QAG196644 QKB196644:QKC196644 QTX196644:QTY196644 RDT196644:RDU196644 RNP196644:RNQ196644 RXL196644:RXM196644 SHH196644:SHI196644 SRD196644:SRE196644 TAZ196644:TBA196644 TKV196644:TKW196644 TUR196644:TUS196644 UEN196644:UEO196644 UOJ196644:UOK196644 UYF196644:UYG196644 VIB196644:VIC196644 VRX196644:VRY196644 WBT196644:WBU196644 WLP196644:WLQ196644 WVL196644:WVM196644 D262121:E262121 IZ262180:JA262180 SV262180:SW262180 ACR262180:ACS262180 AMN262180:AMO262180 AWJ262180:AWK262180 BGF262180:BGG262180 BQB262180:BQC262180 BZX262180:BZY262180 CJT262180:CJU262180 CTP262180:CTQ262180 DDL262180:DDM262180 DNH262180:DNI262180 DXD262180:DXE262180 EGZ262180:EHA262180 EQV262180:EQW262180 FAR262180:FAS262180 FKN262180:FKO262180 FUJ262180:FUK262180 GEF262180:GEG262180 GOB262180:GOC262180 GXX262180:GXY262180 HHT262180:HHU262180 HRP262180:HRQ262180 IBL262180:IBM262180 ILH262180:ILI262180 IVD262180:IVE262180 JEZ262180:JFA262180 JOV262180:JOW262180 JYR262180:JYS262180 KIN262180:KIO262180 KSJ262180:KSK262180 LCF262180:LCG262180 LMB262180:LMC262180 LVX262180:LVY262180 MFT262180:MFU262180 MPP262180:MPQ262180 MZL262180:MZM262180 NJH262180:NJI262180 NTD262180:NTE262180 OCZ262180:ODA262180 OMV262180:OMW262180 OWR262180:OWS262180 PGN262180:PGO262180 PQJ262180:PQK262180 QAF262180:QAG262180 QKB262180:QKC262180 QTX262180:QTY262180 RDT262180:RDU262180 RNP262180:RNQ262180 RXL262180:RXM262180 SHH262180:SHI262180 SRD262180:SRE262180 TAZ262180:TBA262180 TKV262180:TKW262180 TUR262180:TUS262180 UEN262180:UEO262180 UOJ262180:UOK262180 UYF262180:UYG262180 VIB262180:VIC262180 VRX262180:VRY262180 WBT262180:WBU262180 WLP262180:WLQ262180 WVL262180:WVM262180 D327657:E327657 IZ327716:JA327716 SV327716:SW327716 ACR327716:ACS327716 AMN327716:AMO327716 AWJ327716:AWK327716 BGF327716:BGG327716 BQB327716:BQC327716 BZX327716:BZY327716 CJT327716:CJU327716 CTP327716:CTQ327716 DDL327716:DDM327716 DNH327716:DNI327716 DXD327716:DXE327716 EGZ327716:EHA327716 EQV327716:EQW327716 FAR327716:FAS327716 FKN327716:FKO327716 FUJ327716:FUK327716 GEF327716:GEG327716 GOB327716:GOC327716 GXX327716:GXY327716 HHT327716:HHU327716 HRP327716:HRQ327716 IBL327716:IBM327716 ILH327716:ILI327716 IVD327716:IVE327716 JEZ327716:JFA327716 JOV327716:JOW327716 JYR327716:JYS327716 KIN327716:KIO327716 KSJ327716:KSK327716 LCF327716:LCG327716 LMB327716:LMC327716 LVX327716:LVY327716 MFT327716:MFU327716 MPP327716:MPQ327716 MZL327716:MZM327716 NJH327716:NJI327716 NTD327716:NTE327716 OCZ327716:ODA327716 OMV327716:OMW327716 OWR327716:OWS327716 PGN327716:PGO327716 PQJ327716:PQK327716 QAF327716:QAG327716 QKB327716:QKC327716 QTX327716:QTY327716 RDT327716:RDU327716 RNP327716:RNQ327716 RXL327716:RXM327716 SHH327716:SHI327716 SRD327716:SRE327716 TAZ327716:TBA327716 TKV327716:TKW327716 TUR327716:TUS327716 UEN327716:UEO327716 UOJ327716:UOK327716 UYF327716:UYG327716 VIB327716:VIC327716 VRX327716:VRY327716 WBT327716:WBU327716 WLP327716:WLQ327716 WVL327716:WVM327716 D393193:E393193 IZ393252:JA393252 SV393252:SW393252 ACR393252:ACS393252 AMN393252:AMO393252 AWJ393252:AWK393252 BGF393252:BGG393252 BQB393252:BQC393252 BZX393252:BZY393252 CJT393252:CJU393252 CTP393252:CTQ393252 DDL393252:DDM393252 DNH393252:DNI393252 DXD393252:DXE393252 EGZ393252:EHA393252 EQV393252:EQW393252 FAR393252:FAS393252 FKN393252:FKO393252 FUJ393252:FUK393252 GEF393252:GEG393252 GOB393252:GOC393252 GXX393252:GXY393252 HHT393252:HHU393252 HRP393252:HRQ393252 IBL393252:IBM393252 ILH393252:ILI393252 IVD393252:IVE393252 JEZ393252:JFA393252 JOV393252:JOW393252 JYR393252:JYS393252 KIN393252:KIO393252 KSJ393252:KSK393252 LCF393252:LCG393252 LMB393252:LMC393252 LVX393252:LVY393252 MFT393252:MFU393252 MPP393252:MPQ393252 MZL393252:MZM393252 NJH393252:NJI393252 NTD393252:NTE393252 OCZ393252:ODA393252 OMV393252:OMW393252 OWR393252:OWS393252 PGN393252:PGO393252 PQJ393252:PQK393252 QAF393252:QAG393252 QKB393252:QKC393252 QTX393252:QTY393252 RDT393252:RDU393252 RNP393252:RNQ393252 RXL393252:RXM393252 SHH393252:SHI393252 SRD393252:SRE393252 TAZ393252:TBA393252 TKV393252:TKW393252 TUR393252:TUS393252 UEN393252:UEO393252 UOJ393252:UOK393252 UYF393252:UYG393252 VIB393252:VIC393252 VRX393252:VRY393252 WBT393252:WBU393252 WLP393252:WLQ393252 WVL393252:WVM393252 D458729:E458729 IZ458788:JA458788 SV458788:SW458788 ACR458788:ACS458788 AMN458788:AMO458788 AWJ458788:AWK458788 BGF458788:BGG458788 BQB458788:BQC458788 BZX458788:BZY458788 CJT458788:CJU458788 CTP458788:CTQ458788 DDL458788:DDM458788 DNH458788:DNI458788 DXD458788:DXE458788 EGZ458788:EHA458788 EQV458788:EQW458788 FAR458788:FAS458788 FKN458788:FKO458788 FUJ458788:FUK458788 GEF458788:GEG458788 GOB458788:GOC458788 GXX458788:GXY458788 HHT458788:HHU458788 HRP458788:HRQ458788 IBL458788:IBM458788 ILH458788:ILI458788 IVD458788:IVE458788 JEZ458788:JFA458788 JOV458788:JOW458788 JYR458788:JYS458788 KIN458788:KIO458788 KSJ458788:KSK458788 LCF458788:LCG458788 LMB458788:LMC458788 LVX458788:LVY458788 MFT458788:MFU458788 MPP458788:MPQ458788 MZL458788:MZM458788 NJH458788:NJI458788 NTD458788:NTE458788 OCZ458788:ODA458788 OMV458788:OMW458788 OWR458788:OWS458788 PGN458788:PGO458788 PQJ458788:PQK458788 QAF458788:QAG458788 QKB458788:QKC458788 QTX458788:QTY458788 RDT458788:RDU458788 RNP458788:RNQ458788 RXL458788:RXM458788 SHH458788:SHI458788 SRD458788:SRE458788 TAZ458788:TBA458788 TKV458788:TKW458788 TUR458788:TUS458788 UEN458788:UEO458788 UOJ458788:UOK458788 UYF458788:UYG458788 VIB458788:VIC458788 VRX458788:VRY458788 WBT458788:WBU458788 WLP458788:WLQ458788 WVL458788:WVM458788 D524265:E524265 IZ524324:JA524324 SV524324:SW524324 ACR524324:ACS524324 AMN524324:AMO524324 AWJ524324:AWK524324 BGF524324:BGG524324 BQB524324:BQC524324 BZX524324:BZY524324 CJT524324:CJU524324 CTP524324:CTQ524324 DDL524324:DDM524324 DNH524324:DNI524324 DXD524324:DXE524324 EGZ524324:EHA524324 EQV524324:EQW524324 FAR524324:FAS524324 FKN524324:FKO524324 FUJ524324:FUK524324 GEF524324:GEG524324 GOB524324:GOC524324 GXX524324:GXY524324 HHT524324:HHU524324 HRP524324:HRQ524324 IBL524324:IBM524324 ILH524324:ILI524324 IVD524324:IVE524324 JEZ524324:JFA524324 JOV524324:JOW524324 JYR524324:JYS524324 KIN524324:KIO524324 KSJ524324:KSK524324 LCF524324:LCG524324 LMB524324:LMC524324 LVX524324:LVY524324 MFT524324:MFU524324 MPP524324:MPQ524324 MZL524324:MZM524324 NJH524324:NJI524324 NTD524324:NTE524324 OCZ524324:ODA524324 OMV524324:OMW524324 OWR524324:OWS524324 PGN524324:PGO524324 PQJ524324:PQK524324 QAF524324:QAG524324 QKB524324:QKC524324 QTX524324:QTY524324 RDT524324:RDU524324 RNP524324:RNQ524324 RXL524324:RXM524324 SHH524324:SHI524324 SRD524324:SRE524324 TAZ524324:TBA524324 TKV524324:TKW524324 TUR524324:TUS524324 UEN524324:UEO524324 UOJ524324:UOK524324 UYF524324:UYG524324 VIB524324:VIC524324 VRX524324:VRY524324 WBT524324:WBU524324 WLP524324:WLQ524324 WVL524324:WVM524324 D589801:E589801 IZ589860:JA589860 SV589860:SW589860 ACR589860:ACS589860 AMN589860:AMO589860 AWJ589860:AWK589860 BGF589860:BGG589860 BQB589860:BQC589860 BZX589860:BZY589860 CJT589860:CJU589860 CTP589860:CTQ589860 DDL589860:DDM589860 DNH589860:DNI589860 DXD589860:DXE589860 EGZ589860:EHA589860 EQV589860:EQW589860 FAR589860:FAS589860 FKN589860:FKO589860 FUJ589860:FUK589860 GEF589860:GEG589860 GOB589860:GOC589860 GXX589860:GXY589860 HHT589860:HHU589860 HRP589860:HRQ589860 IBL589860:IBM589860 ILH589860:ILI589860 IVD589860:IVE589860 JEZ589860:JFA589860 JOV589860:JOW589860 JYR589860:JYS589860 KIN589860:KIO589860 KSJ589860:KSK589860 LCF589860:LCG589860 LMB589860:LMC589860 LVX589860:LVY589860 MFT589860:MFU589860 MPP589860:MPQ589860 MZL589860:MZM589860 NJH589860:NJI589860 NTD589860:NTE589860 OCZ589860:ODA589860 OMV589860:OMW589860 OWR589860:OWS589860 PGN589860:PGO589860 PQJ589860:PQK589860 QAF589860:QAG589860 QKB589860:QKC589860 QTX589860:QTY589860 RDT589860:RDU589860 RNP589860:RNQ589860 RXL589860:RXM589860 SHH589860:SHI589860 SRD589860:SRE589860 TAZ589860:TBA589860 TKV589860:TKW589860 TUR589860:TUS589860 UEN589860:UEO589860 UOJ589860:UOK589860 UYF589860:UYG589860 VIB589860:VIC589860 VRX589860:VRY589860 WBT589860:WBU589860 WLP589860:WLQ589860 WVL589860:WVM589860 D655337:E655337 IZ655396:JA655396 SV655396:SW655396 ACR655396:ACS655396 AMN655396:AMO655396 AWJ655396:AWK655396 BGF655396:BGG655396 BQB655396:BQC655396 BZX655396:BZY655396 CJT655396:CJU655396 CTP655396:CTQ655396 DDL655396:DDM655396 DNH655396:DNI655396 DXD655396:DXE655396 EGZ655396:EHA655396 EQV655396:EQW655396 FAR655396:FAS655396 FKN655396:FKO655396 FUJ655396:FUK655396 GEF655396:GEG655396 GOB655396:GOC655396 GXX655396:GXY655396 HHT655396:HHU655396 HRP655396:HRQ655396 IBL655396:IBM655396 ILH655396:ILI655396 IVD655396:IVE655396 JEZ655396:JFA655396 JOV655396:JOW655396 JYR655396:JYS655396 KIN655396:KIO655396 KSJ655396:KSK655396 LCF655396:LCG655396 LMB655396:LMC655396 LVX655396:LVY655396 MFT655396:MFU655396 MPP655396:MPQ655396 MZL655396:MZM655396 NJH655396:NJI655396 NTD655396:NTE655396 OCZ655396:ODA655396 OMV655396:OMW655396 OWR655396:OWS655396 PGN655396:PGO655396 PQJ655396:PQK655396 QAF655396:QAG655396 QKB655396:QKC655396 QTX655396:QTY655396 RDT655396:RDU655396 RNP655396:RNQ655396 RXL655396:RXM655396 SHH655396:SHI655396 SRD655396:SRE655396 TAZ655396:TBA655396 TKV655396:TKW655396 TUR655396:TUS655396 UEN655396:UEO655396 UOJ655396:UOK655396 UYF655396:UYG655396 VIB655396:VIC655396 VRX655396:VRY655396 WBT655396:WBU655396 WLP655396:WLQ655396 WVL655396:WVM655396 D720873:E720873 IZ720932:JA720932 SV720932:SW720932 ACR720932:ACS720932 AMN720932:AMO720932 AWJ720932:AWK720932 BGF720932:BGG720932 BQB720932:BQC720932 BZX720932:BZY720932 CJT720932:CJU720932 CTP720932:CTQ720932 DDL720932:DDM720932 DNH720932:DNI720932 DXD720932:DXE720932 EGZ720932:EHA720932 EQV720932:EQW720932 FAR720932:FAS720932 FKN720932:FKO720932 FUJ720932:FUK720932 GEF720932:GEG720932 GOB720932:GOC720932 GXX720932:GXY720932 HHT720932:HHU720932 HRP720932:HRQ720932 IBL720932:IBM720932 ILH720932:ILI720932 IVD720932:IVE720932 JEZ720932:JFA720932 JOV720932:JOW720932 JYR720932:JYS720932 KIN720932:KIO720932 KSJ720932:KSK720932 LCF720932:LCG720932 LMB720932:LMC720932 LVX720932:LVY720932 MFT720932:MFU720932 MPP720932:MPQ720932 MZL720932:MZM720932 NJH720932:NJI720932 NTD720932:NTE720932 OCZ720932:ODA720932 OMV720932:OMW720932 OWR720932:OWS720932 PGN720932:PGO720932 PQJ720932:PQK720932 QAF720932:QAG720932 QKB720932:QKC720932 QTX720932:QTY720932 RDT720932:RDU720932 RNP720932:RNQ720932 RXL720932:RXM720932 SHH720932:SHI720932 SRD720932:SRE720932 TAZ720932:TBA720932 TKV720932:TKW720932 TUR720932:TUS720932 UEN720932:UEO720932 UOJ720932:UOK720932 UYF720932:UYG720932 VIB720932:VIC720932 VRX720932:VRY720932 WBT720932:WBU720932 WLP720932:WLQ720932 WVL720932:WVM720932 D786409:E786409 IZ786468:JA786468 SV786468:SW786468 ACR786468:ACS786468 AMN786468:AMO786468 AWJ786468:AWK786468 BGF786468:BGG786468 BQB786468:BQC786468 BZX786468:BZY786468 CJT786468:CJU786468 CTP786468:CTQ786468 DDL786468:DDM786468 DNH786468:DNI786468 DXD786468:DXE786468 EGZ786468:EHA786468 EQV786468:EQW786468 FAR786468:FAS786468 FKN786468:FKO786468 FUJ786468:FUK786468 GEF786468:GEG786468 GOB786468:GOC786468 GXX786468:GXY786468 HHT786468:HHU786468 HRP786468:HRQ786468 IBL786468:IBM786468 ILH786468:ILI786468 IVD786468:IVE786468 JEZ786468:JFA786468 JOV786468:JOW786468 JYR786468:JYS786468 KIN786468:KIO786468 KSJ786468:KSK786468 LCF786468:LCG786468 LMB786468:LMC786468 LVX786468:LVY786468 MFT786468:MFU786468 MPP786468:MPQ786468 MZL786468:MZM786468 NJH786468:NJI786468 NTD786468:NTE786468 OCZ786468:ODA786468 OMV786468:OMW786468 OWR786468:OWS786468 PGN786468:PGO786468 PQJ786468:PQK786468 QAF786468:QAG786468 QKB786468:QKC786468 QTX786468:QTY786468 RDT786468:RDU786468 RNP786468:RNQ786468 RXL786468:RXM786468 SHH786468:SHI786468 SRD786468:SRE786468 TAZ786468:TBA786468 TKV786468:TKW786468 TUR786468:TUS786468 UEN786468:UEO786468 UOJ786468:UOK786468 UYF786468:UYG786468 VIB786468:VIC786468 VRX786468:VRY786468 WBT786468:WBU786468 WLP786468:WLQ786468 WVL786468:WVM786468 D851945:E851945 IZ852004:JA852004 SV852004:SW852004 ACR852004:ACS852004 AMN852004:AMO852004 AWJ852004:AWK852004 BGF852004:BGG852004 BQB852004:BQC852004 BZX852004:BZY852004 CJT852004:CJU852004 CTP852004:CTQ852004 DDL852004:DDM852004 DNH852004:DNI852004 DXD852004:DXE852004 EGZ852004:EHA852004 EQV852004:EQW852004 FAR852004:FAS852004 FKN852004:FKO852004 FUJ852004:FUK852004 GEF852004:GEG852004 GOB852004:GOC852004 GXX852004:GXY852004 HHT852004:HHU852004 HRP852004:HRQ852004 IBL852004:IBM852004 ILH852004:ILI852004 IVD852004:IVE852004 JEZ852004:JFA852004 JOV852004:JOW852004 JYR852004:JYS852004 KIN852004:KIO852004 KSJ852004:KSK852004 LCF852004:LCG852004 LMB852004:LMC852004 LVX852004:LVY852004 MFT852004:MFU852004 MPP852004:MPQ852004 MZL852004:MZM852004 NJH852004:NJI852004 NTD852004:NTE852004 OCZ852004:ODA852004 OMV852004:OMW852004 OWR852004:OWS852004 PGN852004:PGO852004 PQJ852004:PQK852004 QAF852004:QAG852004 QKB852004:QKC852004 QTX852004:QTY852004 RDT852004:RDU852004 RNP852004:RNQ852004 RXL852004:RXM852004 SHH852004:SHI852004 SRD852004:SRE852004 TAZ852004:TBA852004 TKV852004:TKW852004 TUR852004:TUS852004 UEN852004:UEO852004 UOJ852004:UOK852004 UYF852004:UYG852004 VIB852004:VIC852004 VRX852004:VRY852004 WBT852004:WBU852004 WLP852004:WLQ852004 WVL852004:WVM852004 D917481:E917481 IZ917540:JA917540 SV917540:SW917540 ACR917540:ACS917540 AMN917540:AMO917540 AWJ917540:AWK917540 BGF917540:BGG917540 BQB917540:BQC917540 BZX917540:BZY917540 CJT917540:CJU917540 CTP917540:CTQ917540 DDL917540:DDM917540 DNH917540:DNI917540 DXD917540:DXE917540 EGZ917540:EHA917540 EQV917540:EQW917540 FAR917540:FAS917540 FKN917540:FKO917540 FUJ917540:FUK917540 GEF917540:GEG917540 GOB917540:GOC917540 GXX917540:GXY917540 HHT917540:HHU917540 HRP917540:HRQ917540 IBL917540:IBM917540 ILH917540:ILI917540 IVD917540:IVE917540 JEZ917540:JFA917540 JOV917540:JOW917540 JYR917540:JYS917540 KIN917540:KIO917540 KSJ917540:KSK917540 LCF917540:LCG917540 LMB917540:LMC917540 LVX917540:LVY917540 MFT917540:MFU917540 MPP917540:MPQ917540 MZL917540:MZM917540 NJH917540:NJI917540 NTD917540:NTE917540 OCZ917540:ODA917540 OMV917540:OMW917540 OWR917540:OWS917540 PGN917540:PGO917540 PQJ917540:PQK917540 QAF917540:QAG917540 QKB917540:QKC917540 QTX917540:QTY917540 RDT917540:RDU917540 RNP917540:RNQ917540 RXL917540:RXM917540 SHH917540:SHI917540 SRD917540:SRE917540 TAZ917540:TBA917540 TKV917540:TKW917540 TUR917540:TUS917540 UEN917540:UEO917540 UOJ917540:UOK917540 UYF917540:UYG917540 VIB917540:VIC917540 VRX917540:VRY917540 WBT917540:WBU917540 WLP917540:WLQ917540 WVL917540:WVM917540 D983017:E983017 IZ983076:JA983076 SV983076:SW983076 ACR983076:ACS983076 AMN983076:AMO983076 AWJ983076:AWK983076 BGF983076:BGG983076 BQB983076:BQC983076 BZX983076:BZY983076 CJT983076:CJU983076 CTP983076:CTQ983076 DDL983076:DDM983076 DNH983076:DNI983076 DXD983076:DXE983076 EGZ983076:EHA983076 EQV983076:EQW983076 FAR983076:FAS983076 FKN983076:FKO983076 FUJ983076:FUK983076 GEF983076:GEG983076 GOB983076:GOC983076 GXX983076:GXY983076 HHT983076:HHU983076 HRP983076:HRQ983076 IBL983076:IBM983076 ILH983076:ILI983076 IVD983076:IVE983076 JEZ983076:JFA983076 JOV983076:JOW983076 JYR983076:JYS983076 KIN983076:KIO983076 KSJ983076:KSK983076 LCF983076:LCG983076 LMB983076:LMC983076 LVX983076:LVY983076 MFT983076:MFU983076 MPP983076:MPQ983076 MZL983076:MZM983076 NJH983076:NJI983076 NTD983076:NTE983076 OCZ983076:ODA983076 OMV983076:OMW983076 OWR983076:OWS983076 PGN983076:PGO983076 PQJ983076:PQK983076 QAF983076:QAG983076 QKB983076:QKC983076 QTX983076:QTY983076 RDT983076:RDU983076 RNP983076:RNQ983076 RXL983076:RXM983076 SHH983076:SHI983076 SRD983076:SRE983076 TAZ983076:TBA983076 TKV983076:TKW983076 TUR983076:TUS983076 UEN983076:UEO983076 UOJ983076:UOK983076 UYF983076:UYG983076 VIB983076:VIC983076 VRX983076:VRY983076 WBT983076:WBU983076 WLP983076:WLQ983076 WVL983076:WVM983076 D62:E62 D65536:E65536 IZ65595:JA65595 SV65595:SW65595 ACR65595:ACS65595 AMN65595:AMO65595 AWJ65595:AWK65595 BGF65595:BGG65595 BQB65595:BQC65595 BZX65595:BZY65595 CJT65595:CJU65595 CTP65595:CTQ65595 DDL65595:DDM65595 DNH65595:DNI65595 DXD65595:DXE65595 EGZ65595:EHA65595 EQV65595:EQW65595 FAR65595:FAS65595 FKN65595:FKO65595 FUJ65595:FUK65595 GEF65595:GEG65595 GOB65595:GOC65595 GXX65595:GXY65595 HHT65595:HHU65595 HRP65595:HRQ65595 IBL65595:IBM65595 ILH65595:ILI65595 IVD65595:IVE65595 JEZ65595:JFA65595 JOV65595:JOW65595 JYR65595:JYS65595 KIN65595:KIO65595 KSJ65595:KSK65595 LCF65595:LCG65595 LMB65595:LMC65595 LVX65595:LVY65595 MFT65595:MFU65595 MPP65595:MPQ65595 MZL65595:MZM65595 NJH65595:NJI65595 NTD65595:NTE65595 OCZ65595:ODA65595 OMV65595:OMW65595 OWR65595:OWS65595 PGN65595:PGO65595 PQJ65595:PQK65595 QAF65595:QAG65595 QKB65595:QKC65595 QTX65595:QTY65595 RDT65595:RDU65595 RNP65595:RNQ65595 RXL65595:RXM65595 SHH65595:SHI65595 SRD65595:SRE65595 TAZ65595:TBA65595 TKV65595:TKW65595 TUR65595:TUS65595 UEN65595:UEO65595 UOJ65595:UOK65595 UYF65595:UYG65595 VIB65595:VIC65595 VRX65595:VRY65595 WBT65595:WBU65595 WLP65595:WLQ65595 WVL65595:WVM65595 D131072:E131072 IZ131131:JA131131 SV131131:SW131131 ACR131131:ACS131131 AMN131131:AMO131131 AWJ131131:AWK131131 BGF131131:BGG131131 BQB131131:BQC131131 BZX131131:BZY131131 CJT131131:CJU131131 CTP131131:CTQ131131 DDL131131:DDM131131 DNH131131:DNI131131 DXD131131:DXE131131 EGZ131131:EHA131131 EQV131131:EQW131131 FAR131131:FAS131131 FKN131131:FKO131131 FUJ131131:FUK131131 GEF131131:GEG131131 GOB131131:GOC131131 GXX131131:GXY131131 HHT131131:HHU131131 HRP131131:HRQ131131 IBL131131:IBM131131 ILH131131:ILI131131 IVD131131:IVE131131 JEZ131131:JFA131131 JOV131131:JOW131131 JYR131131:JYS131131 KIN131131:KIO131131 KSJ131131:KSK131131 LCF131131:LCG131131 LMB131131:LMC131131 LVX131131:LVY131131 MFT131131:MFU131131 MPP131131:MPQ131131 MZL131131:MZM131131 NJH131131:NJI131131 NTD131131:NTE131131 OCZ131131:ODA131131 OMV131131:OMW131131 OWR131131:OWS131131 PGN131131:PGO131131 PQJ131131:PQK131131 QAF131131:QAG131131 QKB131131:QKC131131 QTX131131:QTY131131 RDT131131:RDU131131 RNP131131:RNQ131131 RXL131131:RXM131131 SHH131131:SHI131131 SRD131131:SRE131131 TAZ131131:TBA131131 TKV131131:TKW131131 TUR131131:TUS131131 UEN131131:UEO131131 UOJ131131:UOK131131 UYF131131:UYG131131 VIB131131:VIC131131 VRX131131:VRY131131 WBT131131:WBU131131 WLP131131:WLQ131131 WVL131131:WVM131131 D196608:E196608 IZ196667:JA196667 SV196667:SW196667 ACR196667:ACS196667 AMN196667:AMO196667 AWJ196667:AWK196667 BGF196667:BGG196667 BQB196667:BQC196667 BZX196667:BZY196667 CJT196667:CJU196667 CTP196667:CTQ196667 DDL196667:DDM196667 DNH196667:DNI196667 DXD196667:DXE196667 EGZ196667:EHA196667 EQV196667:EQW196667 FAR196667:FAS196667 FKN196667:FKO196667 FUJ196667:FUK196667 GEF196667:GEG196667 GOB196667:GOC196667 GXX196667:GXY196667 HHT196667:HHU196667 HRP196667:HRQ196667 IBL196667:IBM196667 ILH196667:ILI196667 IVD196667:IVE196667 JEZ196667:JFA196667 JOV196667:JOW196667 JYR196667:JYS196667 KIN196667:KIO196667 KSJ196667:KSK196667 LCF196667:LCG196667 LMB196667:LMC196667 LVX196667:LVY196667 MFT196667:MFU196667 MPP196667:MPQ196667 MZL196667:MZM196667 NJH196667:NJI196667 NTD196667:NTE196667 OCZ196667:ODA196667 OMV196667:OMW196667 OWR196667:OWS196667 PGN196667:PGO196667 PQJ196667:PQK196667 QAF196667:QAG196667 QKB196667:QKC196667 QTX196667:QTY196667 RDT196667:RDU196667 RNP196667:RNQ196667 RXL196667:RXM196667 SHH196667:SHI196667 SRD196667:SRE196667 TAZ196667:TBA196667 TKV196667:TKW196667 TUR196667:TUS196667 UEN196667:UEO196667 UOJ196667:UOK196667 UYF196667:UYG196667 VIB196667:VIC196667 VRX196667:VRY196667 WBT196667:WBU196667 WLP196667:WLQ196667 WVL196667:WVM196667 D262144:E262144 IZ262203:JA262203 SV262203:SW262203 ACR262203:ACS262203 AMN262203:AMO262203 AWJ262203:AWK262203 BGF262203:BGG262203 BQB262203:BQC262203 BZX262203:BZY262203 CJT262203:CJU262203 CTP262203:CTQ262203 DDL262203:DDM262203 DNH262203:DNI262203 DXD262203:DXE262203 EGZ262203:EHA262203 EQV262203:EQW262203 FAR262203:FAS262203 FKN262203:FKO262203 FUJ262203:FUK262203 GEF262203:GEG262203 GOB262203:GOC262203 GXX262203:GXY262203 HHT262203:HHU262203 HRP262203:HRQ262203 IBL262203:IBM262203 ILH262203:ILI262203 IVD262203:IVE262203 JEZ262203:JFA262203 JOV262203:JOW262203 JYR262203:JYS262203 KIN262203:KIO262203 KSJ262203:KSK262203 LCF262203:LCG262203 LMB262203:LMC262203 LVX262203:LVY262203 MFT262203:MFU262203 MPP262203:MPQ262203 MZL262203:MZM262203 NJH262203:NJI262203 NTD262203:NTE262203 OCZ262203:ODA262203 OMV262203:OMW262203 OWR262203:OWS262203 PGN262203:PGO262203 PQJ262203:PQK262203 QAF262203:QAG262203 QKB262203:QKC262203 QTX262203:QTY262203 RDT262203:RDU262203 RNP262203:RNQ262203 RXL262203:RXM262203 SHH262203:SHI262203 SRD262203:SRE262203 TAZ262203:TBA262203 TKV262203:TKW262203 TUR262203:TUS262203 UEN262203:UEO262203 UOJ262203:UOK262203 UYF262203:UYG262203 VIB262203:VIC262203 VRX262203:VRY262203 WBT262203:WBU262203 WLP262203:WLQ262203 WVL262203:WVM262203 D327680:E327680 IZ327739:JA327739 SV327739:SW327739 ACR327739:ACS327739 AMN327739:AMO327739 AWJ327739:AWK327739 BGF327739:BGG327739 BQB327739:BQC327739 BZX327739:BZY327739 CJT327739:CJU327739 CTP327739:CTQ327739 DDL327739:DDM327739 DNH327739:DNI327739 DXD327739:DXE327739 EGZ327739:EHA327739 EQV327739:EQW327739 FAR327739:FAS327739 FKN327739:FKO327739 FUJ327739:FUK327739 GEF327739:GEG327739 GOB327739:GOC327739 GXX327739:GXY327739 HHT327739:HHU327739 HRP327739:HRQ327739 IBL327739:IBM327739 ILH327739:ILI327739 IVD327739:IVE327739 JEZ327739:JFA327739 JOV327739:JOW327739 JYR327739:JYS327739 KIN327739:KIO327739 KSJ327739:KSK327739 LCF327739:LCG327739 LMB327739:LMC327739 LVX327739:LVY327739 MFT327739:MFU327739 MPP327739:MPQ327739 MZL327739:MZM327739 NJH327739:NJI327739 NTD327739:NTE327739 OCZ327739:ODA327739 OMV327739:OMW327739 OWR327739:OWS327739 PGN327739:PGO327739 PQJ327739:PQK327739 QAF327739:QAG327739 QKB327739:QKC327739 QTX327739:QTY327739 RDT327739:RDU327739 RNP327739:RNQ327739 RXL327739:RXM327739 SHH327739:SHI327739 SRD327739:SRE327739 TAZ327739:TBA327739 TKV327739:TKW327739 TUR327739:TUS327739 UEN327739:UEO327739 UOJ327739:UOK327739 UYF327739:UYG327739 VIB327739:VIC327739 VRX327739:VRY327739 WBT327739:WBU327739 WLP327739:WLQ327739 WVL327739:WVM327739 D393216:E393216 IZ393275:JA393275 SV393275:SW393275 ACR393275:ACS393275 AMN393275:AMO393275 AWJ393275:AWK393275 BGF393275:BGG393275 BQB393275:BQC393275 BZX393275:BZY393275 CJT393275:CJU393275 CTP393275:CTQ393275 DDL393275:DDM393275 DNH393275:DNI393275 DXD393275:DXE393275 EGZ393275:EHA393275 EQV393275:EQW393275 FAR393275:FAS393275 FKN393275:FKO393275 FUJ393275:FUK393275 GEF393275:GEG393275 GOB393275:GOC393275 GXX393275:GXY393275 HHT393275:HHU393275 HRP393275:HRQ393275 IBL393275:IBM393275 ILH393275:ILI393275 IVD393275:IVE393275 JEZ393275:JFA393275 JOV393275:JOW393275 JYR393275:JYS393275 KIN393275:KIO393275 KSJ393275:KSK393275 LCF393275:LCG393275 LMB393275:LMC393275 LVX393275:LVY393275 MFT393275:MFU393275 MPP393275:MPQ393275 MZL393275:MZM393275 NJH393275:NJI393275 NTD393275:NTE393275 OCZ393275:ODA393275 OMV393275:OMW393275 OWR393275:OWS393275 PGN393275:PGO393275 PQJ393275:PQK393275 QAF393275:QAG393275 QKB393275:QKC393275 QTX393275:QTY393275 RDT393275:RDU393275 RNP393275:RNQ393275 RXL393275:RXM393275 SHH393275:SHI393275 SRD393275:SRE393275 TAZ393275:TBA393275 TKV393275:TKW393275 TUR393275:TUS393275 UEN393275:UEO393275 UOJ393275:UOK393275 UYF393275:UYG393275 VIB393275:VIC393275 VRX393275:VRY393275 WBT393275:WBU393275 WLP393275:WLQ393275 WVL393275:WVM393275 D458752:E458752 IZ458811:JA458811 SV458811:SW458811 ACR458811:ACS458811 AMN458811:AMO458811 AWJ458811:AWK458811 BGF458811:BGG458811 BQB458811:BQC458811 BZX458811:BZY458811 CJT458811:CJU458811 CTP458811:CTQ458811 DDL458811:DDM458811 DNH458811:DNI458811 DXD458811:DXE458811 EGZ458811:EHA458811 EQV458811:EQW458811 FAR458811:FAS458811 FKN458811:FKO458811 FUJ458811:FUK458811 GEF458811:GEG458811 GOB458811:GOC458811 GXX458811:GXY458811 HHT458811:HHU458811 HRP458811:HRQ458811 IBL458811:IBM458811 ILH458811:ILI458811 IVD458811:IVE458811 JEZ458811:JFA458811 JOV458811:JOW458811 JYR458811:JYS458811 KIN458811:KIO458811 KSJ458811:KSK458811 LCF458811:LCG458811 LMB458811:LMC458811 LVX458811:LVY458811 MFT458811:MFU458811 MPP458811:MPQ458811 MZL458811:MZM458811 NJH458811:NJI458811 NTD458811:NTE458811 OCZ458811:ODA458811 OMV458811:OMW458811 OWR458811:OWS458811 PGN458811:PGO458811 PQJ458811:PQK458811 QAF458811:QAG458811 QKB458811:QKC458811 QTX458811:QTY458811 RDT458811:RDU458811 RNP458811:RNQ458811 RXL458811:RXM458811 SHH458811:SHI458811 SRD458811:SRE458811 TAZ458811:TBA458811 TKV458811:TKW458811 TUR458811:TUS458811 UEN458811:UEO458811 UOJ458811:UOK458811 UYF458811:UYG458811 VIB458811:VIC458811 VRX458811:VRY458811 WBT458811:WBU458811 WLP458811:WLQ458811 WVL458811:WVM458811 D524288:E524288 IZ524347:JA524347 SV524347:SW524347 ACR524347:ACS524347 AMN524347:AMO524347 AWJ524347:AWK524347 BGF524347:BGG524347 BQB524347:BQC524347 BZX524347:BZY524347 CJT524347:CJU524347 CTP524347:CTQ524347 DDL524347:DDM524347 DNH524347:DNI524347 DXD524347:DXE524347 EGZ524347:EHA524347 EQV524347:EQW524347 FAR524347:FAS524347 FKN524347:FKO524347 FUJ524347:FUK524347 GEF524347:GEG524347 GOB524347:GOC524347 GXX524347:GXY524347 HHT524347:HHU524347 HRP524347:HRQ524347 IBL524347:IBM524347 ILH524347:ILI524347 IVD524347:IVE524347 JEZ524347:JFA524347 JOV524347:JOW524347 JYR524347:JYS524347 KIN524347:KIO524347 KSJ524347:KSK524347 LCF524347:LCG524347 LMB524347:LMC524347 LVX524347:LVY524347 MFT524347:MFU524347 MPP524347:MPQ524347 MZL524347:MZM524347 NJH524347:NJI524347 NTD524347:NTE524347 OCZ524347:ODA524347 OMV524347:OMW524347 OWR524347:OWS524347 PGN524347:PGO524347 PQJ524347:PQK524347 QAF524347:QAG524347 QKB524347:QKC524347 QTX524347:QTY524347 RDT524347:RDU524347 RNP524347:RNQ524347 RXL524347:RXM524347 SHH524347:SHI524347 SRD524347:SRE524347 TAZ524347:TBA524347 TKV524347:TKW524347 TUR524347:TUS524347 UEN524347:UEO524347 UOJ524347:UOK524347 UYF524347:UYG524347 VIB524347:VIC524347 VRX524347:VRY524347 WBT524347:WBU524347 WLP524347:WLQ524347 WVL524347:WVM524347 D589824:E589824 IZ589883:JA589883 SV589883:SW589883 ACR589883:ACS589883 AMN589883:AMO589883 AWJ589883:AWK589883 BGF589883:BGG589883 BQB589883:BQC589883 BZX589883:BZY589883 CJT589883:CJU589883 CTP589883:CTQ589883 DDL589883:DDM589883 DNH589883:DNI589883 DXD589883:DXE589883 EGZ589883:EHA589883 EQV589883:EQW589883 FAR589883:FAS589883 FKN589883:FKO589883 FUJ589883:FUK589883 GEF589883:GEG589883 GOB589883:GOC589883 GXX589883:GXY589883 HHT589883:HHU589883 HRP589883:HRQ589883 IBL589883:IBM589883 ILH589883:ILI589883 IVD589883:IVE589883 JEZ589883:JFA589883 JOV589883:JOW589883 JYR589883:JYS589883 KIN589883:KIO589883 KSJ589883:KSK589883 LCF589883:LCG589883 LMB589883:LMC589883 LVX589883:LVY589883 MFT589883:MFU589883 MPP589883:MPQ589883 MZL589883:MZM589883 NJH589883:NJI589883 NTD589883:NTE589883 OCZ589883:ODA589883 OMV589883:OMW589883 OWR589883:OWS589883 PGN589883:PGO589883 PQJ589883:PQK589883 QAF589883:QAG589883 QKB589883:QKC589883 QTX589883:QTY589883 RDT589883:RDU589883 RNP589883:RNQ589883 RXL589883:RXM589883 SHH589883:SHI589883 SRD589883:SRE589883 TAZ589883:TBA589883 TKV589883:TKW589883 TUR589883:TUS589883 UEN589883:UEO589883 UOJ589883:UOK589883 UYF589883:UYG589883 VIB589883:VIC589883 VRX589883:VRY589883 WBT589883:WBU589883 WLP589883:WLQ589883 WVL589883:WVM589883 D655360:E655360 IZ655419:JA655419 SV655419:SW655419 ACR655419:ACS655419 AMN655419:AMO655419 AWJ655419:AWK655419 BGF655419:BGG655419 BQB655419:BQC655419 BZX655419:BZY655419 CJT655419:CJU655419 CTP655419:CTQ655419 DDL655419:DDM655419 DNH655419:DNI655419 DXD655419:DXE655419 EGZ655419:EHA655419 EQV655419:EQW655419 FAR655419:FAS655419 FKN655419:FKO655419 FUJ655419:FUK655419 GEF655419:GEG655419 GOB655419:GOC655419 GXX655419:GXY655419 HHT655419:HHU655419 HRP655419:HRQ655419 IBL655419:IBM655419 ILH655419:ILI655419 IVD655419:IVE655419 JEZ655419:JFA655419 JOV655419:JOW655419 JYR655419:JYS655419 KIN655419:KIO655419 KSJ655419:KSK655419 LCF655419:LCG655419 LMB655419:LMC655419 LVX655419:LVY655419 MFT655419:MFU655419 MPP655419:MPQ655419 MZL655419:MZM655419 NJH655419:NJI655419 NTD655419:NTE655419 OCZ655419:ODA655419 OMV655419:OMW655419 OWR655419:OWS655419 PGN655419:PGO655419 PQJ655419:PQK655419 QAF655419:QAG655419 QKB655419:QKC655419 QTX655419:QTY655419 RDT655419:RDU655419 RNP655419:RNQ655419 RXL655419:RXM655419 SHH655419:SHI655419 SRD655419:SRE655419 TAZ655419:TBA655419 TKV655419:TKW655419 TUR655419:TUS655419 UEN655419:UEO655419 UOJ655419:UOK655419 UYF655419:UYG655419 VIB655419:VIC655419 VRX655419:VRY655419 WBT655419:WBU655419 WLP655419:WLQ655419 WVL655419:WVM655419 D720896:E720896 IZ720955:JA720955 SV720955:SW720955 ACR720955:ACS720955 AMN720955:AMO720955 AWJ720955:AWK720955 BGF720955:BGG720955 BQB720955:BQC720955 BZX720955:BZY720955 CJT720955:CJU720955 CTP720955:CTQ720955 DDL720955:DDM720955 DNH720955:DNI720955 DXD720955:DXE720955 EGZ720955:EHA720955 EQV720955:EQW720955 FAR720955:FAS720955 FKN720955:FKO720955 FUJ720955:FUK720955 GEF720955:GEG720955 GOB720955:GOC720955 GXX720955:GXY720955 HHT720955:HHU720955 HRP720955:HRQ720955 IBL720955:IBM720955 ILH720955:ILI720955 IVD720955:IVE720955 JEZ720955:JFA720955 JOV720955:JOW720955 JYR720955:JYS720955 KIN720955:KIO720955 KSJ720955:KSK720955 LCF720955:LCG720955 LMB720955:LMC720955 LVX720955:LVY720955 MFT720955:MFU720955 MPP720955:MPQ720955 MZL720955:MZM720955 NJH720955:NJI720955 NTD720955:NTE720955 OCZ720955:ODA720955 OMV720955:OMW720955 OWR720955:OWS720955 PGN720955:PGO720955 PQJ720955:PQK720955 QAF720955:QAG720955 QKB720955:QKC720955 QTX720955:QTY720955 RDT720955:RDU720955 RNP720955:RNQ720955 RXL720955:RXM720955 SHH720955:SHI720955 SRD720955:SRE720955 TAZ720955:TBA720955 TKV720955:TKW720955 TUR720955:TUS720955 UEN720955:UEO720955 UOJ720955:UOK720955 UYF720955:UYG720955 VIB720955:VIC720955 VRX720955:VRY720955 WBT720955:WBU720955 WLP720955:WLQ720955 WVL720955:WVM720955 D786432:E786432 IZ786491:JA786491 SV786491:SW786491 ACR786491:ACS786491 AMN786491:AMO786491 AWJ786491:AWK786491 BGF786491:BGG786491 BQB786491:BQC786491 BZX786491:BZY786491 CJT786491:CJU786491 CTP786491:CTQ786491 DDL786491:DDM786491 DNH786491:DNI786491 DXD786491:DXE786491 EGZ786491:EHA786491 EQV786491:EQW786491 FAR786491:FAS786491 FKN786491:FKO786491 FUJ786491:FUK786491 GEF786491:GEG786491 GOB786491:GOC786491 GXX786491:GXY786491 HHT786491:HHU786491 HRP786491:HRQ786491 IBL786491:IBM786491 ILH786491:ILI786491 IVD786491:IVE786491 JEZ786491:JFA786491 JOV786491:JOW786491 JYR786491:JYS786491 KIN786491:KIO786491 KSJ786491:KSK786491 LCF786491:LCG786491 LMB786491:LMC786491 LVX786491:LVY786491 MFT786491:MFU786491 MPP786491:MPQ786491 MZL786491:MZM786491 NJH786491:NJI786491 NTD786491:NTE786491 OCZ786491:ODA786491 OMV786491:OMW786491 OWR786491:OWS786491 PGN786491:PGO786491 PQJ786491:PQK786491 QAF786491:QAG786491 QKB786491:QKC786491 QTX786491:QTY786491 RDT786491:RDU786491 RNP786491:RNQ786491 RXL786491:RXM786491 SHH786491:SHI786491 SRD786491:SRE786491 TAZ786491:TBA786491 TKV786491:TKW786491 TUR786491:TUS786491 UEN786491:UEO786491 UOJ786491:UOK786491 UYF786491:UYG786491 VIB786491:VIC786491 VRX786491:VRY786491 WBT786491:WBU786491 WLP786491:WLQ786491 WVL786491:WVM786491 D851968:E851968 IZ852027:JA852027 SV852027:SW852027 ACR852027:ACS852027 AMN852027:AMO852027 AWJ852027:AWK852027 BGF852027:BGG852027 BQB852027:BQC852027 BZX852027:BZY852027 CJT852027:CJU852027 CTP852027:CTQ852027 DDL852027:DDM852027 DNH852027:DNI852027 DXD852027:DXE852027 EGZ852027:EHA852027 EQV852027:EQW852027 FAR852027:FAS852027 FKN852027:FKO852027 FUJ852027:FUK852027 GEF852027:GEG852027 GOB852027:GOC852027 GXX852027:GXY852027 HHT852027:HHU852027 HRP852027:HRQ852027 IBL852027:IBM852027 ILH852027:ILI852027 IVD852027:IVE852027 JEZ852027:JFA852027 JOV852027:JOW852027 JYR852027:JYS852027 KIN852027:KIO852027 KSJ852027:KSK852027 LCF852027:LCG852027 LMB852027:LMC852027 LVX852027:LVY852027 MFT852027:MFU852027 MPP852027:MPQ852027 MZL852027:MZM852027 NJH852027:NJI852027 NTD852027:NTE852027 OCZ852027:ODA852027 OMV852027:OMW852027 OWR852027:OWS852027 PGN852027:PGO852027 PQJ852027:PQK852027 QAF852027:QAG852027 QKB852027:QKC852027 QTX852027:QTY852027 RDT852027:RDU852027 RNP852027:RNQ852027 RXL852027:RXM852027 SHH852027:SHI852027 SRD852027:SRE852027 TAZ852027:TBA852027 TKV852027:TKW852027 TUR852027:TUS852027 UEN852027:UEO852027 UOJ852027:UOK852027 UYF852027:UYG852027 VIB852027:VIC852027 VRX852027:VRY852027 WBT852027:WBU852027 WLP852027:WLQ852027 WVL852027:WVM852027 D917504:E917504 IZ917563:JA917563 SV917563:SW917563 ACR917563:ACS917563 AMN917563:AMO917563 AWJ917563:AWK917563 BGF917563:BGG917563 BQB917563:BQC917563 BZX917563:BZY917563 CJT917563:CJU917563 CTP917563:CTQ917563 DDL917563:DDM917563 DNH917563:DNI917563 DXD917563:DXE917563 EGZ917563:EHA917563 EQV917563:EQW917563 FAR917563:FAS917563 FKN917563:FKO917563 FUJ917563:FUK917563 GEF917563:GEG917563 GOB917563:GOC917563 GXX917563:GXY917563 HHT917563:HHU917563 HRP917563:HRQ917563 IBL917563:IBM917563 ILH917563:ILI917563 IVD917563:IVE917563 JEZ917563:JFA917563 JOV917563:JOW917563 JYR917563:JYS917563 KIN917563:KIO917563 KSJ917563:KSK917563 LCF917563:LCG917563 LMB917563:LMC917563 LVX917563:LVY917563 MFT917563:MFU917563 MPP917563:MPQ917563 MZL917563:MZM917563 NJH917563:NJI917563 NTD917563:NTE917563 OCZ917563:ODA917563 OMV917563:OMW917563 OWR917563:OWS917563 PGN917563:PGO917563 PQJ917563:PQK917563 QAF917563:QAG917563 QKB917563:QKC917563 QTX917563:QTY917563 RDT917563:RDU917563 RNP917563:RNQ917563 RXL917563:RXM917563 SHH917563:SHI917563 SRD917563:SRE917563 TAZ917563:TBA917563 TKV917563:TKW917563 TUR917563:TUS917563 UEN917563:UEO917563 UOJ917563:UOK917563 UYF917563:UYG917563 VIB917563:VIC917563 VRX917563:VRY917563 WBT917563:WBU917563 WLP917563:WLQ917563 WVL917563:WVM917563 D983040:E983040 IZ983099:JA983099 SV983099:SW983099 ACR983099:ACS983099 AMN983099:AMO983099 AWJ983099:AWK983099 BGF983099:BGG983099 BQB983099:BQC983099 BZX983099:BZY983099 CJT983099:CJU983099 CTP983099:CTQ983099 DDL983099:DDM983099 DNH983099:DNI983099 DXD983099:DXE983099 EGZ983099:EHA983099 EQV983099:EQW983099 FAR983099:FAS983099 FKN983099:FKO983099 FUJ983099:FUK983099 GEF983099:GEG983099 GOB983099:GOC983099 GXX983099:GXY983099 HHT983099:HHU983099 HRP983099:HRQ983099 IBL983099:IBM983099 ILH983099:ILI983099 IVD983099:IVE983099 JEZ983099:JFA983099 JOV983099:JOW983099 JYR983099:JYS983099 KIN983099:KIO983099 KSJ983099:KSK983099 LCF983099:LCG983099 LMB983099:LMC983099 LVX983099:LVY983099 MFT983099:MFU983099 MPP983099:MPQ983099 MZL983099:MZM983099 NJH983099:NJI983099 NTD983099:NTE983099 OCZ983099:ODA983099 OMV983099:OMW983099 OWR983099:OWS983099 PGN983099:PGO983099 PQJ983099:PQK983099 QAF983099:QAG983099 QKB983099:QKC983099 QTX983099:QTY983099 RDT983099:RDU983099 RNP983099:RNQ983099 RXL983099:RXM983099 SHH983099:SHI983099 SRD983099:SRE983099 TAZ983099:TBA983099 TKV983099:TKW983099 TUR983099:TUS983099 UEN983099:UEO983099 UOJ983099:UOK983099 UYF983099:UYG983099 VIB983099:VIC983099 VRX983099:VRY983099 WBT983099:WBU983099 WLP983099:WLQ983099 WVL983099:WVM983099 D65:E65 D65539:E65539 IZ65598:JA65598 SV65598:SW65598 ACR65598:ACS65598 AMN65598:AMO65598 AWJ65598:AWK65598 BGF65598:BGG65598 BQB65598:BQC65598 BZX65598:BZY65598 CJT65598:CJU65598 CTP65598:CTQ65598 DDL65598:DDM65598 DNH65598:DNI65598 DXD65598:DXE65598 EGZ65598:EHA65598 EQV65598:EQW65598 FAR65598:FAS65598 FKN65598:FKO65598 FUJ65598:FUK65598 GEF65598:GEG65598 GOB65598:GOC65598 GXX65598:GXY65598 HHT65598:HHU65598 HRP65598:HRQ65598 IBL65598:IBM65598 ILH65598:ILI65598 IVD65598:IVE65598 JEZ65598:JFA65598 JOV65598:JOW65598 JYR65598:JYS65598 KIN65598:KIO65598 KSJ65598:KSK65598 LCF65598:LCG65598 LMB65598:LMC65598 LVX65598:LVY65598 MFT65598:MFU65598 MPP65598:MPQ65598 MZL65598:MZM65598 NJH65598:NJI65598 NTD65598:NTE65598 OCZ65598:ODA65598 OMV65598:OMW65598 OWR65598:OWS65598 PGN65598:PGO65598 PQJ65598:PQK65598 QAF65598:QAG65598 QKB65598:QKC65598 QTX65598:QTY65598 RDT65598:RDU65598 RNP65598:RNQ65598 RXL65598:RXM65598 SHH65598:SHI65598 SRD65598:SRE65598 TAZ65598:TBA65598 TKV65598:TKW65598 TUR65598:TUS65598 UEN65598:UEO65598 UOJ65598:UOK65598 UYF65598:UYG65598 VIB65598:VIC65598 VRX65598:VRY65598 WBT65598:WBU65598 WLP65598:WLQ65598 WVL65598:WVM65598 D131075:E131075 IZ131134:JA131134 SV131134:SW131134 ACR131134:ACS131134 AMN131134:AMO131134 AWJ131134:AWK131134 BGF131134:BGG131134 BQB131134:BQC131134 BZX131134:BZY131134 CJT131134:CJU131134 CTP131134:CTQ131134 DDL131134:DDM131134 DNH131134:DNI131134 DXD131134:DXE131134 EGZ131134:EHA131134 EQV131134:EQW131134 FAR131134:FAS131134 FKN131134:FKO131134 FUJ131134:FUK131134 GEF131134:GEG131134 GOB131134:GOC131134 GXX131134:GXY131134 HHT131134:HHU131134 HRP131134:HRQ131134 IBL131134:IBM131134 ILH131134:ILI131134 IVD131134:IVE131134 JEZ131134:JFA131134 JOV131134:JOW131134 JYR131134:JYS131134 KIN131134:KIO131134 KSJ131134:KSK131134 LCF131134:LCG131134 LMB131134:LMC131134 LVX131134:LVY131134 MFT131134:MFU131134 MPP131134:MPQ131134 MZL131134:MZM131134 NJH131134:NJI131134 NTD131134:NTE131134 OCZ131134:ODA131134 OMV131134:OMW131134 OWR131134:OWS131134 PGN131134:PGO131134 PQJ131134:PQK131134 QAF131134:QAG131134 QKB131134:QKC131134 QTX131134:QTY131134 RDT131134:RDU131134 RNP131134:RNQ131134 RXL131134:RXM131134 SHH131134:SHI131134 SRD131134:SRE131134 TAZ131134:TBA131134 TKV131134:TKW131134 TUR131134:TUS131134 UEN131134:UEO131134 UOJ131134:UOK131134 UYF131134:UYG131134 VIB131134:VIC131134 VRX131134:VRY131134 WBT131134:WBU131134 WLP131134:WLQ131134 WVL131134:WVM131134 D196611:E196611 IZ196670:JA196670 SV196670:SW196670 ACR196670:ACS196670 AMN196670:AMO196670 AWJ196670:AWK196670 BGF196670:BGG196670 BQB196670:BQC196670 BZX196670:BZY196670 CJT196670:CJU196670 CTP196670:CTQ196670 DDL196670:DDM196670 DNH196670:DNI196670 DXD196670:DXE196670 EGZ196670:EHA196670 EQV196670:EQW196670 FAR196670:FAS196670 FKN196670:FKO196670 FUJ196670:FUK196670 GEF196670:GEG196670 GOB196670:GOC196670 GXX196670:GXY196670 HHT196670:HHU196670 HRP196670:HRQ196670 IBL196670:IBM196670 ILH196670:ILI196670 IVD196670:IVE196670 JEZ196670:JFA196670 JOV196670:JOW196670 JYR196670:JYS196670 KIN196670:KIO196670 KSJ196670:KSK196670 LCF196670:LCG196670 LMB196670:LMC196670 LVX196670:LVY196670 MFT196670:MFU196670 MPP196670:MPQ196670 MZL196670:MZM196670 NJH196670:NJI196670 NTD196670:NTE196670 OCZ196670:ODA196670 OMV196670:OMW196670 OWR196670:OWS196670 PGN196670:PGO196670 PQJ196670:PQK196670 QAF196670:QAG196670 QKB196670:QKC196670 QTX196670:QTY196670 RDT196670:RDU196670 RNP196670:RNQ196670 RXL196670:RXM196670 SHH196670:SHI196670 SRD196670:SRE196670 TAZ196670:TBA196670 TKV196670:TKW196670 TUR196670:TUS196670 UEN196670:UEO196670 UOJ196670:UOK196670 UYF196670:UYG196670 VIB196670:VIC196670 VRX196670:VRY196670 WBT196670:WBU196670 WLP196670:WLQ196670 WVL196670:WVM196670 D262147:E262147 IZ262206:JA262206 SV262206:SW262206 ACR262206:ACS262206 AMN262206:AMO262206 AWJ262206:AWK262206 BGF262206:BGG262206 BQB262206:BQC262206 BZX262206:BZY262206 CJT262206:CJU262206 CTP262206:CTQ262206 DDL262206:DDM262206 DNH262206:DNI262206 DXD262206:DXE262206 EGZ262206:EHA262206 EQV262206:EQW262206 FAR262206:FAS262206 FKN262206:FKO262206 FUJ262206:FUK262206 GEF262206:GEG262206 GOB262206:GOC262206 GXX262206:GXY262206 HHT262206:HHU262206 HRP262206:HRQ262206 IBL262206:IBM262206 ILH262206:ILI262206 IVD262206:IVE262206 JEZ262206:JFA262206 JOV262206:JOW262206 JYR262206:JYS262206 KIN262206:KIO262206 KSJ262206:KSK262206 LCF262206:LCG262206 LMB262206:LMC262206 LVX262206:LVY262206 MFT262206:MFU262206 MPP262206:MPQ262206 MZL262206:MZM262206 NJH262206:NJI262206 NTD262206:NTE262206 OCZ262206:ODA262206 OMV262206:OMW262206 OWR262206:OWS262206 PGN262206:PGO262206 PQJ262206:PQK262206 QAF262206:QAG262206 QKB262206:QKC262206 QTX262206:QTY262206 RDT262206:RDU262206 RNP262206:RNQ262206 RXL262206:RXM262206 SHH262206:SHI262206 SRD262206:SRE262206 TAZ262206:TBA262206 TKV262206:TKW262206 TUR262206:TUS262206 UEN262206:UEO262206 UOJ262206:UOK262206 UYF262206:UYG262206 VIB262206:VIC262206 VRX262206:VRY262206 WBT262206:WBU262206 WLP262206:WLQ262206 WVL262206:WVM262206 D327683:E327683 IZ327742:JA327742 SV327742:SW327742 ACR327742:ACS327742 AMN327742:AMO327742 AWJ327742:AWK327742 BGF327742:BGG327742 BQB327742:BQC327742 BZX327742:BZY327742 CJT327742:CJU327742 CTP327742:CTQ327742 DDL327742:DDM327742 DNH327742:DNI327742 DXD327742:DXE327742 EGZ327742:EHA327742 EQV327742:EQW327742 FAR327742:FAS327742 FKN327742:FKO327742 FUJ327742:FUK327742 GEF327742:GEG327742 GOB327742:GOC327742 GXX327742:GXY327742 HHT327742:HHU327742 HRP327742:HRQ327742 IBL327742:IBM327742 ILH327742:ILI327742 IVD327742:IVE327742 JEZ327742:JFA327742 JOV327742:JOW327742 JYR327742:JYS327742 KIN327742:KIO327742 KSJ327742:KSK327742 LCF327742:LCG327742 LMB327742:LMC327742 LVX327742:LVY327742 MFT327742:MFU327742 MPP327742:MPQ327742 MZL327742:MZM327742 NJH327742:NJI327742 NTD327742:NTE327742 OCZ327742:ODA327742 OMV327742:OMW327742 OWR327742:OWS327742 PGN327742:PGO327742 PQJ327742:PQK327742 QAF327742:QAG327742 QKB327742:QKC327742 QTX327742:QTY327742 RDT327742:RDU327742 RNP327742:RNQ327742 RXL327742:RXM327742 SHH327742:SHI327742 SRD327742:SRE327742 TAZ327742:TBA327742 TKV327742:TKW327742 TUR327742:TUS327742 UEN327742:UEO327742 UOJ327742:UOK327742 UYF327742:UYG327742 VIB327742:VIC327742 VRX327742:VRY327742 WBT327742:WBU327742 WLP327742:WLQ327742 WVL327742:WVM327742 D393219:E393219 IZ393278:JA393278 SV393278:SW393278 ACR393278:ACS393278 AMN393278:AMO393278 AWJ393278:AWK393278 BGF393278:BGG393278 BQB393278:BQC393278 BZX393278:BZY393278 CJT393278:CJU393278 CTP393278:CTQ393278 DDL393278:DDM393278 DNH393278:DNI393278 DXD393278:DXE393278 EGZ393278:EHA393278 EQV393278:EQW393278 FAR393278:FAS393278 FKN393278:FKO393278 FUJ393278:FUK393278 GEF393278:GEG393278 GOB393278:GOC393278 GXX393278:GXY393278 HHT393278:HHU393278 HRP393278:HRQ393278 IBL393278:IBM393278 ILH393278:ILI393278 IVD393278:IVE393278 JEZ393278:JFA393278 JOV393278:JOW393278 JYR393278:JYS393278 KIN393278:KIO393278 KSJ393278:KSK393278 LCF393278:LCG393278 LMB393278:LMC393278 LVX393278:LVY393278 MFT393278:MFU393278 MPP393278:MPQ393278 MZL393278:MZM393278 NJH393278:NJI393278 NTD393278:NTE393278 OCZ393278:ODA393278 OMV393278:OMW393278 OWR393278:OWS393278 PGN393278:PGO393278 PQJ393278:PQK393278 QAF393278:QAG393278 QKB393278:QKC393278 QTX393278:QTY393278 RDT393278:RDU393278 RNP393278:RNQ393278 RXL393278:RXM393278 SHH393278:SHI393278 SRD393278:SRE393278 TAZ393278:TBA393278 TKV393278:TKW393278 TUR393278:TUS393278 UEN393278:UEO393278 UOJ393278:UOK393278 UYF393278:UYG393278 VIB393278:VIC393278 VRX393278:VRY393278 WBT393278:WBU393278 WLP393278:WLQ393278 WVL393278:WVM393278 D458755:E458755 IZ458814:JA458814 SV458814:SW458814 ACR458814:ACS458814 AMN458814:AMO458814 AWJ458814:AWK458814 BGF458814:BGG458814 BQB458814:BQC458814 BZX458814:BZY458814 CJT458814:CJU458814 CTP458814:CTQ458814 DDL458814:DDM458814 DNH458814:DNI458814 DXD458814:DXE458814 EGZ458814:EHA458814 EQV458814:EQW458814 FAR458814:FAS458814 FKN458814:FKO458814 FUJ458814:FUK458814 GEF458814:GEG458814 GOB458814:GOC458814 GXX458814:GXY458814 HHT458814:HHU458814 HRP458814:HRQ458814 IBL458814:IBM458814 ILH458814:ILI458814 IVD458814:IVE458814 JEZ458814:JFA458814 JOV458814:JOW458814 JYR458814:JYS458814 KIN458814:KIO458814 KSJ458814:KSK458814 LCF458814:LCG458814 LMB458814:LMC458814 LVX458814:LVY458814 MFT458814:MFU458814 MPP458814:MPQ458814 MZL458814:MZM458814 NJH458814:NJI458814 NTD458814:NTE458814 OCZ458814:ODA458814 OMV458814:OMW458814 OWR458814:OWS458814 PGN458814:PGO458814 PQJ458814:PQK458814 QAF458814:QAG458814 QKB458814:QKC458814 QTX458814:QTY458814 RDT458814:RDU458814 RNP458814:RNQ458814 RXL458814:RXM458814 SHH458814:SHI458814 SRD458814:SRE458814 TAZ458814:TBA458814 TKV458814:TKW458814 TUR458814:TUS458814 UEN458814:UEO458814 UOJ458814:UOK458814 UYF458814:UYG458814 VIB458814:VIC458814 VRX458814:VRY458814 WBT458814:WBU458814 WLP458814:WLQ458814 WVL458814:WVM458814 D524291:E524291 IZ524350:JA524350 SV524350:SW524350 ACR524350:ACS524350 AMN524350:AMO524350 AWJ524350:AWK524350 BGF524350:BGG524350 BQB524350:BQC524350 BZX524350:BZY524350 CJT524350:CJU524350 CTP524350:CTQ524350 DDL524350:DDM524350 DNH524350:DNI524350 DXD524350:DXE524350 EGZ524350:EHA524350 EQV524350:EQW524350 FAR524350:FAS524350 FKN524350:FKO524350 FUJ524350:FUK524350 GEF524350:GEG524350 GOB524350:GOC524350 GXX524350:GXY524350 HHT524350:HHU524350 HRP524350:HRQ524350 IBL524350:IBM524350 ILH524350:ILI524350 IVD524350:IVE524350 JEZ524350:JFA524350 JOV524350:JOW524350 JYR524350:JYS524350 KIN524350:KIO524350 KSJ524350:KSK524350 LCF524350:LCG524350 LMB524350:LMC524350 LVX524350:LVY524350 MFT524350:MFU524350 MPP524350:MPQ524350 MZL524350:MZM524350 NJH524350:NJI524350 NTD524350:NTE524350 OCZ524350:ODA524350 OMV524350:OMW524350 OWR524350:OWS524350 PGN524350:PGO524350 PQJ524350:PQK524350 QAF524350:QAG524350 QKB524350:QKC524350 QTX524350:QTY524350 RDT524350:RDU524350 RNP524350:RNQ524350 RXL524350:RXM524350 SHH524350:SHI524350 SRD524350:SRE524350 TAZ524350:TBA524350 TKV524350:TKW524350 TUR524350:TUS524350 UEN524350:UEO524350 UOJ524350:UOK524350 UYF524350:UYG524350 VIB524350:VIC524350 VRX524350:VRY524350 WBT524350:WBU524350 WLP524350:WLQ524350 WVL524350:WVM524350 D589827:E589827 IZ589886:JA589886 SV589886:SW589886 ACR589886:ACS589886 AMN589886:AMO589886 AWJ589886:AWK589886 BGF589886:BGG589886 BQB589886:BQC589886 BZX589886:BZY589886 CJT589886:CJU589886 CTP589886:CTQ589886 DDL589886:DDM589886 DNH589886:DNI589886 DXD589886:DXE589886 EGZ589886:EHA589886 EQV589886:EQW589886 FAR589886:FAS589886 FKN589886:FKO589886 FUJ589886:FUK589886 GEF589886:GEG589886 GOB589886:GOC589886 GXX589886:GXY589886 HHT589886:HHU589886 HRP589886:HRQ589886 IBL589886:IBM589886 ILH589886:ILI589886 IVD589886:IVE589886 JEZ589886:JFA589886 JOV589886:JOW589886 JYR589886:JYS589886 KIN589886:KIO589886 KSJ589886:KSK589886 LCF589886:LCG589886 LMB589886:LMC589886 LVX589886:LVY589886 MFT589886:MFU589886 MPP589886:MPQ589886 MZL589886:MZM589886 NJH589886:NJI589886 NTD589886:NTE589886 OCZ589886:ODA589886 OMV589886:OMW589886 OWR589886:OWS589886 PGN589886:PGO589886 PQJ589886:PQK589886 QAF589886:QAG589886 QKB589886:QKC589886 QTX589886:QTY589886 RDT589886:RDU589886 RNP589886:RNQ589886 RXL589886:RXM589886 SHH589886:SHI589886 SRD589886:SRE589886 TAZ589886:TBA589886 TKV589886:TKW589886 TUR589886:TUS589886 UEN589886:UEO589886 UOJ589886:UOK589886 UYF589886:UYG589886 VIB589886:VIC589886 VRX589886:VRY589886 WBT589886:WBU589886 WLP589886:WLQ589886 WVL589886:WVM589886 D655363:E655363 IZ655422:JA655422 SV655422:SW655422 ACR655422:ACS655422 AMN655422:AMO655422 AWJ655422:AWK655422 BGF655422:BGG655422 BQB655422:BQC655422 BZX655422:BZY655422 CJT655422:CJU655422 CTP655422:CTQ655422 DDL655422:DDM655422 DNH655422:DNI655422 DXD655422:DXE655422 EGZ655422:EHA655422 EQV655422:EQW655422 FAR655422:FAS655422 FKN655422:FKO655422 FUJ655422:FUK655422 GEF655422:GEG655422 GOB655422:GOC655422 GXX655422:GXY655422 HHT655422:HHU655422 HRP655422:HRQ655422 IBL655422:IBM655422 ILH655422:ILI655422 IVD655422:IVE655422 JEZ655422:JFA655422 JOV655422:JOW655422 JYR655422:JYS655422 KIN655422:KIO655422 KSJ655422:KSK655422 LCF655422:LCG655422 LMB655422:LMC655422 LVX655422:LVY655422 MFT655422:MFU655422 MPP655422:MPQ655422 MZL655422:MZM655422 NJH655422:NJI655422 NTD655422:NTE655422 OCZ655422:ODA655422 OMV655422:OMW655422 OWR655422:OWS655422 PGN655422:PGO655422 PQJ655422:PQK655422 QAF655422:QAG655422 QKB655422:QKC655422 QTX655422:QTY655422 RDT655422:RDU655422 RNP655422:RNQ655422 RXL655422:RXM655422 SHH655422:SHI655422 SRD655422:SRE655422 TAZ655422:TBA655422 TKV655422:TKW655422 TUR655422:TUS655422 UEN655422:UEO655422 UOJ655422:UOK655422 UYF655422:UYG655422 VIB655422:VIC655422 VRX655422:VRY655422 WBT655422:WBU655422 WLP655422:WLQ655422 WVL655422:WVM655422 D720899:E720899 IZ720958:JA720958 SV720958:SW720958 ACR720958:ACS720958 AMN720958:AMO720958 AWJ720958:AWK720958 BGF720958:BGG720958 BQB720958:BQC720958 BZX720958:BZY720958 CJT720958:CJU720958 CTP720958:CTQ720958 DDL720958:DDM720958 DNH720958:DNI720958 DXD720958:DXE720958 EGZ720958:EHA720958 EQV720958:EQW720958 FAR720958:FAS720958 FKN720958:FKO720958 FUJ720958:FUK720958 GEF720958:GEG720958 GOB720958:GOC720958 GXX720958:GXY720958 HHT720958:HHU720958 HRP720958:HRQ720958 IBL720958:IBM720958 ILH720958:ILI720958 IVD720958:IVE720958 JEZ720958:JFA720958 JOV720958:JOW720958 JYR720958:JYS720958 KIN720958:KIO720958 KSJ720958:KSK720958 LCF720958:LCG720958 LMB720958:LMC720958 LVX720958:LVY720958 MFT720958:MFU720958 MPP720958:MPQ720958 MZL720958:MZM720958 NJH720958:NJI720958 NTD720958:NTE720958 OCZ720958:ODA720958 OMV720958:OMW720958 OWR720958:OWS720958 PGN720958:PGO720958 PQJ720958:PQK720958 QAF720958:QAG720958 QKB720958:QKC720958 QTX720958:QTY720958 RDT720958:RDU720958 RNP720958:RNQ720958 RXL720958:RXM720958 SHH720958:SHI720958 SRD720958:SRE720958 TAZ720958:TBA720958 TKV720958:TKW720958 TUR720958:TUS720958 UEN720958:UEO720958 UOJ720958:UOK720958 UYF720958:UYG720958 VIB720958:VIC720958 VRX720958:VRY720958 WBT720958:WBU720958 WLP720958:WLQ720958 WVL720958:WVM720958 D786435:E786435 IZ786494:JA786494 SV786494:SW786494 ACR786494:ACS786494 AMN786494:AMO786494 AWJ786494:AWK786494 BGF786494:BGG786494 BQB786494:BQC786494 BZX786494:BZY786494 CJT786494:CJU786494 CTP786494:CTQ786494 DDL786494:DDM786494 DNH786494:DNI786494 DXD786494:DXE786494 EGZ786494:EHA786494 EQV786494:EQW786494 FAR786494:FAS786494 FKN786494:FKO786494 FUJ786494:FUK786494 GEF786494:GEG786494 GOB786494:GOC786494 GXX786494:GXY786494 HHT786494:HHU786494 HRP786494:HRQ786494 IBL786494:IBM786494 ILH786494:ILI786494 IVD786494:IVE786494 JEZ786494:JFA786494 JOV786494:JOW786494 JYR786494:JYS786494 KIN786494:KIO786494 KSJ786494:KSK786494 LCF786494:LCG786494 LMB786494:LMC786494 LVX786494:LVY786494 MFT786494:MFU786494 MPP786494:MPQ786494 MZL786494:MZM786494 NJH786494:NJI786494 NTD786494:NTE786494 OCZ786494:ODA786494 OMV786494:OMW786494 OWR786494:OWS786494 PGN786494:PGO786494 PQJ786494:PQK786494 QAF786494:QAG786494 QKB786494:QKC786494 QTX786494:QTY786494 RDT786494:RDU786494 RNP786494:RNQ786494 RXL786494:RXM786494 SHH786494:SHI786494 SRD786494:SRE786494 TAZ786494:TBA786494 TKV786494:TKW786494 TUR786494:TUS786494 UEN786494:UEO786494 UOJ786494:UOK786494 UYF786494:UYG786494 VIB786494:VIC786494 VRX786494:VRY786494 WBT786494:WBU786494 WLP786494:WLQ786494 WVL786494:WVM786494 D851971:E851971 IZ852030:JA852030 SV852030:SW852030 ACR852030:ACS852030 AMN852030:AMO852030 AWJ852030:AWK852030 BGF852030:BGG852030 BQB852030:BQC852030 BZX852030:BZY852030 CJT852030:CJU852030 CTP852030:CTQ852030 DDL852030:DDM852030 DNH852030:DNI852030 DXD852030:DXE852030 EGZ852030:EHA852030 EQV852030:EQW852030 FAR852030:FAS852030 FKN852030:FKO852030 FUJ852030:FUK852030 GEF852030:GEG852030 GOB852030:GOC852030 GXX852030:GXY852030 HHT852030:HHU852030 HRP852030:HRQ852030 IBL852030:IBM852030 ILH852030:ILI852030 IVD852030:IVE852030 JEZ852030:JFA852030 JOV852030:JOW852030 JYR852030:JYS852030 KIN852030:KIO852030 KSJ852030:KSK852030 LCF852030:LCG852030 LMB852030:LMC852030 LVX852030:LVY852030 MFT852030:MFU852030 MPP852030:MPQ852030 MZL852030:MZM852030 NJH852030:NJI852030 NTD852030:NTE852030 OCZ852030:ODA852030 OMV852030:OMW852030 OWR852030:OWS852030 PGN852030:PGO852030 PQJ852030:PQK852030 QAF852030:QAG852030 QKB852030:QKC852030 QTX852030:QTY852030 RDT852030:RDU852030 RNP852030:RNQ852030 RXL852030:RXM852030 SHH852030:SHI852030 SRD852030:SRE852030 TAZ852030:TBA852030 TKV852030:TKW852030 TUR852030:TUS852030 UEN852030:UEO852030 UOJ852030:UOK852030 UYF852030:UYG852030 VIB852030:VIC852030 VRX852030:VRY852030 WBT852030:WBU852030 WLP852030:WLQ852030 WVL852030:WVM852030 D917507:E917507 IZ917566:JA917566 SV917566:SW917566 ACR917566:ACS917566 AMN917566:AMO917566 AWJ917566:AWK917566 BGF917566:BGG917566 BQB917566:BQC917566 BZX917566:BZY917566 CJT917566:CJU917566 CTP917566:CTQ917566 DDL917566:DDM917566 DNH917566:DNI917566 DXD917566:DXE917566 EGZ917566:EHA917566 EQV917566:EQW917566 FAR917566:FAS917566 FKN917566:FKO917566 FUJ917566:FUK917566 GEF917566:GEG917566 GOB917566:GOC917566 GXX917566:GXY917566 HHT917566:HHU917566 HRP917566:HRQ917566 IBL917566:IBM917566 ILH917566:ILI917566 IVD917566:IVE917566 JEZ917566:JFA917566 JOV917566:JOW917566 JYR917566:JYS917566 KIN917566:KIO917566 KSJ917566:KSK917566 LCF917566:LCG917566 LMB917566:LMC917566 LVX917566:LVY917566 MFT917566:MFU917566 MPP917566:MPQ917566 MZL917566:MZM917566 NJH917566:NJI917566 NTD917566:NTE917566 OCZ917566:ODA917566 OMV917566:OMW917566 OWR917566:OWS917566 PGN917566:PGO917566 PQJ917566:PQK917566 QAF917566:QAG917566 QKB917566:QKC917566 QTX917566:QTY917566 RDT917566:RDU917566 RNP917566:RNQ917566 RXL917566:RXM917566 SHH917566:SHI917566 SRD917566:SRE917566 TAZ917566:TBA917566 TKV917566:TKW917566 TUR917566:TUS917566 UEN917566:UEO917566 UOJ917566:UOK917566 UYF917566:UYG917566 VIB917566:VIC917566 VRX917566:VRY917566 WBT917566:WBU917566 WLP917566:WLQ917566 WVL917566:WVM917566 D983043:E983043 IZ983102:JA983102 SV983102:SW983102 ACR983102:ACS983102 AMN983102:AMO983102 AWJ983102:AWK983102 BGF983102:BGG983102 BQB983102:BQC983102 BZX983102:BZY983102 CJT983102:CJU983102 CTP983102:CTQ983102 DDL983102:DDM983102 DNH983102:DNI983102 DXD983102:DXE983102 EGZ983102:EHA983102 EQV983102:EQW983102 FAR983102:FAS983102 FKN983102:FKO983102 FUJ983102:FUK983102 GEF983102:GEG983102 GOB983102:GOC983102 GXX983102:GXY983102 HHT983102:HHU983102 HRP983102:HRQ983102 IBL983102:IBM983102 ILH983102:ILI983102 IVD983102:IVE983102 JEZ983102:JFA983102 JOV983102:JOW983102 JYR983102:JYS983102 KIN983102:KIO983102 KSJ983102:KSK983102 LCF983102:LCG983102 LMB983102:LMC983102 LVX983102:LVY983102 MFT983102:MFU983102 MPP983102:MPQ983102 MZL983102:MZM983102 NJH983102:NJI983102 NTD983102:NTE983102 OCZ983102:ODA983102 OMV983102:OMW983102 OWR983102:OWS983102 PGN983102:PGO983102 PQJ983102:PQK983102 QAF983102:QAG983102 QKB983102:QKC983102 QTX983102:QTY983102 RDT983102:RDU983102 RNP983102:RNQ983102 RXL983102:RXM983102 SHH983102:SHI983102 SRD983102:SRE983102 TAZ983102:TBA983102 TKV983102:TKW983102 TUR983102:TUS983102 UEN983102:UEO983102 UOJ983102:UOK983102 UYF983102:UYG983102 VIB983102:VIC983102 VRX983102:VRY983102 WBT983102:WBU983102 WLP983102:WLQ983102 WVL983102:WVM983102 D34:E34 IZ53:JA53 SV53:SW53 ACR53:ACS53 AMN53:AMO53 AWJ53:AWK53 BGF53:BGG53 BQB53:BQC53 BZX53:BZY53 CJT53:CJU53 CTP53:CTQ53 DDL53:DDM53 DNH53:DNI53 DXD53:DXE53 EGZ53:EHA53 EQV53:EQW53 FAR53:FAS53 FKN53:FKO53 FUJ53:FUK53 GEF53:GEG53 GOB53:GOC53 GXX53:GXY53 HHT53:HHU53 HRP53:HRQ53 IBL53:IBM53 ILH53:ILI53 IVD53:IVE53 JEZ53:JFA53 JOV53:JOW53 JYR53:JYS53 KIN53:KIO53 KSJ53:KSK53 LCF53:LCG53 LMB53:LMC53 LVX53:LVY53 MFT53:MFU53 MPP53:MPQ53 MZL53:MZM53 NJH53:NJI53 NTD53:NTE53 OCZ53:ODA53 OMV53:OMW53 OWR53:OWS53 PGN53:PGO53 PQJ53:PQK53 QAF53:QAG53 QKB53:QKC53 QTX53:QTY53 RDT53:RDU53 RNP53:RNQ53 RXL53:RXM53 SHH53:SHI53 SRD53:SRE53 TAZ53:TBA53 TKV53:TKW53 TUR53:TUS53 UEN53:UEO53 UOJ53:UOK53 UYF53:UYG53 VIB53:VIC53 VRX53:VRY53 WBT53:WBU53 WLP53:WLQ53 WVL53:WVM53 D65510:E65510 IZ65569:JA65569 SV65569:SW65569 ACR65569:ACS65569 AMN65569:AMO65569 AWJ65569:AWK65569 BGF65569:BGG65569 BQB65569:BQC65569 BZX65569:BZY65569 CJT65569:CJU65569 CTP65569:CTQ65569 DDL65569:DDM65569 DNH65569:DNI65569 DXD65569:DXE65569 EGZ65569:EHA65569 EQV65569:EQW65569 FAR65569:FAS65569 FKN65569:FKO65569 FUJ65569:FUK65569 GEF65569:GEG65569 GOB65569:GOC65569 GXX65569:GXY65569 HHT65569:HHU65569 HRP65569:HRQ65569 IBL65569:IBM65569 ILH65569:ILI65569 IVD65569:IVE65569 JEZ65569:JFA65569 JOV65569:JOW65569 JYR65569:JYS65569 KIN65569:KIO65569 KSJ65569:KSK65569 LCF65569:LCG65569 LMB65569:LMC65569 LVX65569:LVY65569 MFT65569:MFU65569 MPP65569:MPQ65569 MZL65569:MZM65569 NJH65569:NJI65569 NTD65569:NTE65569 OCZ65569:ODA65569 OMV65569:OMW65569 OWR65569:OWS65569 PGN65569:PGO65569 PQJ65569:PQK65569 QAF65569:QAG65569 QKB65569:QKC65569 QTX65569:QTY65569 RDT65569:RDU65569 RNP65569:RNQ65569 RXL65569:RXM65569 SHH65569:SHI65569 SRD65569:SRE65569 TAZ65569:TBA65569 TKV65569:TKW65569 TUR65569:TUS65569 UEN65569:UEO65569 UOJ65569:UOK65569 UYF65569:UYG65569 VIB65569:VIC65569 VRX65569:VRY65569 WBT65569:WBU65569 WLP65569:WLQ65569 WVL65569:WVM65569 D131046:E131046 IZ131105:JA131105 SV131105:SW131105 ACR131105:ACS131105 AMN131105:AMO131105 AWJ131105:AWK131105 BGF131105:BGG131105 BQB131105:BQC131105 BZX131105:BZY131105 CJT131105:CJU131105 CTP131105:CTQ131105 DDL131105:DDM131105 DNH131105:DNI131105 DXD131105:DXE131105 EGZ131105:EHA131105 EQV131105:EQW131105 FAR131105:FAS131105 FKN131105:FKO131105 FUJ131105:FUK131105 GEF131105:GEG131105 GOB131105:GOC131105 GXX131105:GXY131105 HHT131105:HHU131105 HRP131105:HRQ131105 IBL131105:IBM131105 ILH131105:ILI131105 IVD131105:IVE131105 JEZ131105:JFA131105 JOV131105:JOW131105 JYR131105:JYS131105 KIN131105:KIO131105 KSJ131105:KSK131105 LCF131105:LCG131105 LMB131105:LMC131105 LVX131105:LVY131105 MFT131105:MFU131105 MPP131105:MPQ131105 MZL131105:MZM131105 NJH131105:NJI131105 NTD131105:NTE131105 OCZ131105:ODA131105 OMV131105:OMW131105 OWR131105:OWS131105 PGN131105:PGO131105 PQJ131105:PQK131105 QAF131105:QAG131105 QKB131105:QKC131105 QTX131105:QTY131105 RDT131105:RDU131105 RNP131105:RNQ131105 RXL131105:RXM131105 SHH131105:SHI131105 SRD131105:SRE131105 TAZ131105:TBA131105 TKV131105:TKW131105 TUR131105:TUS131105 UEN131105:UEO131105 UOJ131105:UOK131105 UYF131105:UYG131105 VIB131105:VIC131105 VRX131105:VRY131105 WBT131105:WBU131105 WLP131105:WLQ131105 WVL131105:WVM131105 D196582:E196582 IZ196641:JA196641 SV196641:SW196641 ACR196641:ACS196641 AMN196641:AMO196641 AWJ196641:AWK196641 BGF196641:BGG196641 BQB196641:BQC196641 BZX196641:BZY196641 CJT196641:CJU196641 CTP196641:CTQ196641 DDL196641:DDM196641 DNH196641:DNI196641 DXD196641:DXE196641 EGZ196641:EHA196641 EQV196641:EQW196641 FAR196641:FAS196641 FKN196641:FKO196641 FUJ196641:FUK196641 GEF196641:GEG196641 GOB196641:GOC196641 GXX196641:GXY196641 HHT196641:HHU196641 HRP196641:HRQ196641 IBL196641:IBM196641 ILH196641:ILI196641 IVD196641:IVE196641 JEZ196641:JFA196641 JOV196641:JOW196641 JYR196641:JYS196641 KIN196641:KIO196641 KSJ196641:KSK196641 LCF196641:LCG196641 LMB196641:LMC196641 LVX196641:LVY196641 MFT196641:MFU196641 MPP196641:MPQ196641 MZL196641:MZM196641 NJH196641:NJI196641 NTD196641:NTE196641 OCZ196641:ODA196641 OMV196641:OMW196641 OWR196641:OWS196641 PGN196641:PGO196641 PQJ196641:PQK196641 QAF196641:QAG196641 QKB196641:QKC196641 QTX196641:QTY196641 RDT196641:RDU196641 RNP196641:RNQ196641 RXL196641:RXM196641 SHH196641:SHI196641 SRD196641:SRE196641 TAZ196641:TBA196641 TKV196641:TKW196641 TUR196641:TUS196641 UEN196641:UEO196641 UOJ196641:UOK196641 UYF196641:UYG196641 VIB196641:VIC196641 VRX196641:VRY196641 WBT196641:WBU196641 WLP196641:WLQ196641 WVL196641:WVM196641 D262118:E262118 IZ262177:JA262177 SV262177:SW262177 ACR262177:ACS262177 AMN262177:AMO262177 AWJ262177:AWK262177 BGF262177:BGG262177 BQB262177:BQC262177 BZX262177:BZY262177 CJT262177:CJU262177 CTP262177:CTQ262177 DDL262177:DDM262177 DNH262177:DNI262177 DXD262177:DXE262177 EGZ262177:EHA262177 EQV262177:EQW262177 FAR262177:FAS262177 FKN262177:FKO262177 FUJ262177:FUK262177 GEF262177:GEG262177 GOB262177:GOC262177 GXX262177:GXY262177 HHT262177:HHU262177 HRP262177:HRQ262177 IBL262177:IBM262177 ILH262177:ILI262177 IVD262177:IVE262177 JEZ262177:JFA262177 JOV262177:JOW262177 JYR262177:JYS262177 KIN262177:KIO262177 KSJ262177:KSK262177 LCF262177:LCG262177 LMB262177:LMC262177 LVX262177:LVY262177 MFT262177:MFU262177 MPP262177:MPQ262177 MZL262177:MZM262177 NJH262177:NJI262177 NTD262177:NTE262177 OCZ262177:ODA262177 OMV262177:OMW262177 OWR262177:OWS262177 PGN262177:PGO262177 PQJ262177:PQK262177 QAF262177:QAG262177 QKB262177:QKC262177 QTX262177:QTY262177 RDT262177:RDU262177 RNP262177:RNQ262177 RXL262177:RXM262177 SHH262177:SHI262177 SRD262177:SRE262177 TAZ262177:TBA262177 TKV262177:TKW262177 TUR262177:TUS262177 UEN262177:UEO262177 UOJ262177:UOK262177 UYF262177:UYG262177 VIB262177:VIC262177 VRX262177:VRY262177 WBT262177:WBU262177 WLP262177:WLQ262177 WVL262177:WVM262177 D327654:E327654 IZ327713:JA327713 SV327713:SW327713 ACR327713:ACS327713 AMN327713:AMO327713 AWJ327713:AWK327713 BGF327713:BGG327713 BQB327713:BQC327713 BZX327713:BZY327713 CJT327713:CJU327713 CTP327713:CTQ327713 DDL327713:DDM327713 DNH327713:DNI327713 DXD327713:DXE327713 EGZ327713:EHA327713 EQV327713:EQW327713 FAR327713:FAS327713 FKN327713:FKO327713 FUJ327713:FUK327713 GEF327713:GEG327713 GOB327713:GOC327713 GXX327713:GXY327713 HHT327713:HHU327713 HRP327713:HRQ327713 IBL327713:IBM327713 ILH327713:ILI327713 IVD327713:IVE327713 JEZ327713:JFA327713 JOV327713:JOW327713 JYR327713:JYS327713 KIN327713:KIO327713 KSJ327713:KSK327713 LCF327713:LCG327713 LMB327713:LMC327713 LVX327713:LVY327713 MFT327713:MFU327713 MPP327713:MPQ327713 MZL327713:MZM327713 NJH327713:NJI327713 NTD327713:NTE327713 OCZ327713:ODA327713 OMV327713:OMW327713 OWR327713:OWS327713 PGN327713:PGO327713 PQJ327713:PQK327713 QAF327713:QAG327713 QKB327713:QKC327713 QTX327713:QTY327713 RDT327713:RDU327713 RNP327713:RNQ327713 RXL327713:RXM327713 SHH327713:SHI327713 SRD327713:SRE327713 TAZ327713:TBA327713 TKV327713:TKW327713 TUR327713:TUS327713 UEN327713:UEO327713 UOJ327713:UOK327713 UYF327713:UYG327713 VIB327713:VIC327713 VRX327713:VRY327713 WBT327713:WBU327713 WLP327713:WLQ327713 WVL327713:WVM327713 D393190:E393190 IZ393249:JA393249 SV393249:SW393249 ACR393249:ACS393249 AMN393249:AMO393249 AWJ393249:AWK393249 BGF393249:BGG393249 BQB393249:BQC393249 BZX393249:BZY393249 CJT393249:CJU393249 CTP393249:CTQ393249 DDL393249:DDM393249 DNH393249:DNI393249 DXD393249:DXE393249 EGZ393249:EHA393249 EQV393249:EQW393249 FAR393249:FAS393249 FKN393249:FKO393249 FUJ393249:FUK393249 GEF393249:GEG393249 GOB393249:GOC393249 GXX393249:GXY393249 HHT393249:HHU393249 HRP393249:HRQ393249 IBL393249:IBM393249 ILH393249:ILI393249 IVD393249:IVE393249 JEZ393249:JFA393249 JOV393249:JOW393249 JYR393249:JYS393249 KIN393249:KIO393249 KSJ393249:KSK393249 LCF393249:LCG393249 LMB393249:LMC393249 LVX393249:LVY393249 MFT393249:MFU393249 MPP393249:MPQ393249 MZL393249:MZM393249 NJH393249:NJI393249 NTD393249:NTE393249 OCZ393249:ODA393249 OMV393249:OMW393249 OWR393249:OWS393249 PGN393249:PGO393249 PQJ393249:PQK393249 QAF393249:QAG393249 QKB393249:QKC393249 QTX393249:QTY393249 RDT393249:RDU393249 RNP393249:RNQ393249 RXL393249:RXM393249 SHH393249:SHI393249 SRD393249:SRE393249 TAZ393249:TBA393249 TKV393249:TKW393249 TUR393249:TUS393249 UEN393249:UEO393249 UOJ393249:UOK393249 UYF393249:UYG393249 VIB393249:VIC393249 VRX393249:VRY393249 WBT393249:WBU393249 WLP393249:WLQ393249 WVL393249:WVM393249 D458726:E458726 IZ458785:JA458785 SV458785:SW458785 ACR458785:ACS458785 AMN458785:AMO458785 AWJ458785:AWK458785 BGF458785:BGG458785 BQB458785:BQC458785 BZX458785:BZY458785 CJT458785:CJU458785 CTP458785:CTQ458785 DDL458785:DDM458785 DNH458785:DNI458785 DXD458785:DXE458785 EGZ458785:EHA458785 EQV458785:EQW458785 FAR458785:FAS458785 FKN458785:FKO458785 FUJ458785:FUK458785 GEF458785:GEG458785 GOB458785:GOC458785 GXX458785:GXY458785 HHT458785:HHU458785 HRP458785:HRQ458785 IBL458785:IBM458785 ILH458785:ILI458785 IVD458785:IVE458785 JEZ458785:JFA458785 JOV458785:JOW458785 JYR458785:JYS458785 KIN458785:KIO458785 KSJ458785:KSK458785 LCF458785:LCG458785 LMB458785:LMC458785 LVX458785:LVY458785 MFT458785:MFU458785 MPP458785:MPQ458785 MZL458785:MZM458785 NJH458785:NJI458785 NTD458785:NTE458785 OCZ458785:ODA458785 OMV458785:OMW458785 OWR458785:OWS458785 PGN458785:PGO458785 PQJ458785:PQK458785 QAF458785:QAG458785 QKB458785:QKC458785 QTX458785:QTY458785 RDT458785:RDU458785 RNP458785:RNQ458785 RXL458785:RXM458785 SHH458785:SHI458785 SRD458785:SRE458785 TAZ458785:TBA458785 TKV458785:TKW458785 TUR458785:TUS458785 UEN458785:UEO458785 UOJ458785:UOK458785 UYF458785:UYG458785 VIB458785:VIC458785 VRX458785:VRY458785 WBT458785:WBU458785 WLP458785:WLQ458785 WVL458785:WVM458785 D524262:E524262 IZ524321:JA524321 SV524321:SW524321 ACR524321:ACS524321 AMN524321:AMO524321 AWJ524321:AWK524321 BGF524321:BGG524321 BQB524321:BQC524321 BZX524321:BZY524321 CJT524321:CJU524321 CTP524321:CTQ524321 DDL524321:DDM524321 DNH524321:DNI524321 DXD524321:DXE524321 EGZ524321:EHA524321 EQV524321:EQW524321 FAR524321:FAS524321 FKN524321:FKO524321 FUJ524321:FUK524321 GEF524321:GEG524321 GOB524321:GOC524321 GXX524321:GXY524321 HHT524321:HHU524321 HRP524321:HRQ524321 IBL524321:IBM524321 ILH524321:ILI524321 IVD524321:IVE524321 JEZ524321:JFA524321 JOV524321:JOW524321 JYR524321:JYS524321 KIN524321:KIO524321 KSJ524321:KSK524321 LCF524321:LCG524321 LMB524321:LMC524321 LVX524321:LVY524321 MFT524321:MFU524321 MPP524321:MPQ524321 MZL524321:MZM524321 NJH524321:NJI524321 NTD524321:NTE524321 OCZ524321:ODA524321 OMV524321:OMW524321 OWR524321:OWS524321 PGN524321:PGO524321 PQJ524321:PQK524321 QAF524321:QAG524321 QKB524321:QKC524321 QTX524321:QTY524321 RDT524321:RDU524321 RNP524321:RNQ524321 RXL524321:RXM524321 SHH524321:SHI524321 SRD524321:SRE524321 TAZ524321:TBA524321 TKV524321:TKW524321 TUR524321:TUS524321 UEN524321:UEO524321 UOJ524321:UOK524321 UYF524321:UYG524321 VIB524321:VIC524321 VRX524321:VRY524321 WBT524321:WBU524321 WLP524321:WLQ524321 WVL524321:WVM524321 D589798:E589798 IZ589857:JA589857 SV589857:SW589857 ACR589857:ACS589857 AMN589857:AMO589857 AWJ589857:AWK589857 BGF589857:BGG589857 BQB589857:BQC589857 BZX589857:BZY589857 CJT589857:CJU589857 CTP589857:CTQ589857 DDL589857:DDM589857 DNH589857:DNI589857 DXD589857:DXE589857 EGZ589857:EHA589857 EQV589857:EQW589857 FAR589857:FAS589857 FKN589857:FKO589857 FUJ589857:FUK589857 GEF589857:GEG589857 GOB589857:GOC589857 GXX589857:GXY589857 HHT589857:HHU589857 HRP589857:HRQ589857 IBL589857:IBM589857 ILH589857:ILI589857 IVD589857:IVE589857 JEZ589857:JFA589857 JOV589857:JOW589857 JYR589857:JYS589857 KIN589857:KIO589857 KSJ589857:KSK589857 LCF589857:LCG589857 LMB589857:LMC589857 LVX589857:LVY589857 MFT589857:MFU589857 MPP589857:MPQ589857 MZL589857:MZM589857 NJH589857:NJI589857 NTD589857:NTE589857 OCZ589857:ODA589857 OMV589857:OMW589857 OWR589857:OWS589857 PGN589857:PGO589857 PQJ589857:PQK589857 QAF589857:QAG589857 QKB589857:QKC589857 QTX589857:QTY589857 RDT589857:RDU589857 RNP589857:RNQ589857 RXL589857:RXM589857 SHH589857:SHI589857 SRD589857:SRE589857 TAZ589857:TBA589857 TKV589857:TKW589857 TUR589857:TUS589857 UEN589857:UEO589857 UOJ589857:UOK589857 UYF589857:UYG589857 VIB589857:VIC589857 VRX589857:VRY589857 WBT589857:WBU589857 WLP589857:WLQ589857 WVL589857:WVM589857 D655334:E655334 IZ655393:JA655393 SV655393:SW655393 ACR655393:ACS655393 AMN655393:AMO655393 AWJ655393:AWK655393 BGF655393:BGG655393 BQB655393:BQC655393 BZX655393:BZY655393 CJT655393:CJU655393 CTP655393:CTQ655393 DDL655393:DDM655393 DNH655393:DNI655393 DXD655393:DXE655393 EGZ655393:EHA655393 EQV655393:EQW655393 FAR655393:FAS655393 FKN655393:FKO655393 FUJ655393:FUK655393 GEF655393:GEG655393 GOB655393:GOC655393 GXX655393:GXY655393 HHT655393:HHU655393 HRP655393:HRQ655393 IBL655393:IBM655393 ILH655393:ILI655393 IVD655393:IVE655393 JEZ655393:JFA655393 JOV655393:JOW655393 JYR655393:JYS655393 KIN655393:KIO655393 KSJ655393:KSK655393 LCF655393:LCG655393 LMB655393:LMC655393 LVX655393:LVY655393 MFT655393:MFU655393 MPP655393:MPQ655393 MZL655393:MZM655393 NJH655393:NJI655393 NTD655393:NTE655393 OCZ655393:ODA655393 OMV655393:OMW655393 OWR655393:OWS655393 PGN655393:PGO655393 PQJ655393:PQK655393 QAF655393:QAG655393 QKB655393:QKC655393 QTX655393:QTY655393 RDT655393:RDU655393 RNP655393:RNQ655393 RXL655393:RXM655393 SHH655393:SHI655393 SRD655393:SRE655393 TAZ655393:TBA655393 TKV655393:TKW655393 TUR655393:TUS655393 UEN655393:UEO655393 UOJ655393:UOK655393 UYF655393:UYG655393 VIB655393:VIC655393 VRX655393:VRY655393 WBT655393:WBU655393 WLP655393:WLQ655393 WVL655393:WVM655393 D720870:E720870 IZ720929:JA720929 SV720929:SW720929 ACR720929:ACS720929 AMN720929:AMO720929 AWJ720929:AWK720929 BGF720929:BGG720929 BQB720929:BQC720929 BZX720929:BZY720929 CJT720929:CJU720929 CTP720929:CTQ720929 DDL720929:DDM720929 DNH720929:DNI720929 DXD720929:DXE720929 EGZ720929:EHA720929 EQV720929:EQW720929 FAR720929:FAS720929 FKN720929:FKO720929 FUJ720929:FUK720929 GEF720929:GEG720929 GOB720929:GOC720929 GXX720929:GXY720929 HHT720929:HHU720929 HRP720929:HRQ720929 IBL720929:IBM720929 ILH720929:ILI720929 IVD720929:IVE720929 JEZ720929:JFA720929 JOV720929:JOW720929 JYR720929:JYS720929 KIN720929:KIO720929 KSJ720929:KSK720929 LCF720929:LCG720929 LMB720929:LMC720929 LVX720929:LVY720929 MFT720929:MFU720929 MPP720929:MPQ720929 MZL720929:MZM720929 NJH720929:NJI720929 NTD720929:NTE720929 OCZ720929:ODA720929 OMV720929:OMW720929 OWR720929:OWS720929 PGN720929:PGO720929 PQJ720929:PQK720929 QAF720929:QAG720929 QKB720929:QKC720929 QTX720929:QTY720929 RDT720929:RDU720929 RNP720929:RNQ720929 RXL720929:RXM720929 SHH720929:SHI720929 SRD720929:SRE720929 TAZ720929:TBA720929 TKV720929:TKW720929 TUR720929:TUS720929 UEN720929:UEO720929 UOJ720929:UOK720929 UYF720929:UYG720929 VIB720929:VIC720929 VRX720929:VRY720929 WBT720929:WBU720929 WLP720929:WLQ720929 WVL720929:WVM720929 D786406:E786406 IZ786465:JA786465 SV786465:SW786465 ACR786465:ACS786465 AMN786465:AMO786465 AWJ786465:AWK786465 BGF786465:BGG786465 BQB786465:BQC786465 BZX786465:BZY786465 CJT786465:CJU786465 CTP786465:CTQ786465 DDL786465:DDM786465 DNH786465:DNI786465 DXD786465:DXE786465 EGZ786465:EHA786465 EQV786465:EQW786465 FAR786465:FAS786465 FKN786465:FKO786465 FUJ786465:FUK786465 GEF786465:GEG786465 GOB786465:GOC786465 GXX786465:GXY786465 HHT786465:HHU786465 HRP786465:HRQ786465 IBL786465:IBM786465 ILH786465:ILI786465 IVD786465:IVE786465 JEZ786465:JFA786465 JOV786465:JOW786465 JYR786465:JYS786465 KIN786465:KIO786465 KSJ786465:KSK786465 LCF786465:LCG786465 LMB786465:LMC786465 LVX786465:LVY786465 MFT786465:MFU786465 MPP786465:MPQ786465 MZL786465:MZM786465 NJH786465:NJI786465 NTD786465:NTE786465 OCZ786465:ODA786465 OMV786465:OMW786465 OWR786465:OWS786465 PGN786465:PGO786465 PQJ786465:PQK786465 QAF786465:QAG786465 QKB786465:QKC786465 QTX786465:QTY786465 RDT786465:RDU786465 RNP786465:RNQ786465 RXL786465:RXM786465 SHH786465:SHI786465 SRD786465:SRE786465 TAZ786465:TBA786465 TKV786465:TKW786465 TUR786465:TUS786465 UEN786465:UEO786465 UOJ786465:UOK786465 UYF786465:UYG786465 VIB786465:VIC786465 VRX786465:VRY786465 WBT786465:WBU786465 WLP786465:WLQ786465 WVL786465:WVM786465 D851942:E851942 IZ852001:JA852001 SV852001:SW852001 ACR852001:ACS852001 AMN852001:AMO852001 AWJ852001:AWK852001 BGF852001:BGG852001 BQB852001:BQC852001 BZX852001:BZY852001 CJT852001:CJU852001 CTP852001:CTQ852001 DDL852001:DDM852001 DNH852001:DNI852001 DXD852001:DXE852001 EGZ852001:EHA852001 EQV852001:EQW852001 FAR852001:FAS852001 FKN852001:FKO852001 FUJ852001:FUK852001 GEF852001:GEG852001 GOB852001:GOC852001 GXX852001:GXY852001 HHT852001:HHU852001 HRP852001:HRQ852001 IBL852001:IBM852001 ILH852001:ILI852001 IVD852001:IVE852001 JEZ852001:JFA852001 JOV852001:JOW852001 JYR852001:JYS852001 KIN852001:KIO852001 KSJ852001:KSK852001 LCF852001:LCG852001 LMB852001:LMC852001 LVX852001:LVY852001 MFT852001:MFU852001 MPP852001:MPQ852001 MZL852001:MZM852001 NJH852001:NJI852001 NTD852001:NTE852001 OCZ852001:ODA852001 OMV852001:OMW852001 OWR852001:OWS852001 PGN852001:PGO852001 PQJ852001:PQK852001 QAF852001:QAG852001 QKB852001:QKC852001 QTX852001:QTY852001 RDT852001:RDU852001 RNP852001:RNQ852001 RXL852001:RXM852001 SHH852001:SHI852001 SRD852001:SRE852001 TAZ852001:TBA852001 TKV852001:TKW852001 TUR852001:TUS852001 UEN852001:UEO852001 UOJ852001:UOK852001 UYF852001:UYG852001 VIB852001:VIC852001 VRX852001:VRY852001 WBT852001:WBU852001 WLP852001:WLQ852001 WVL852001:WVM852001 D917478:E917478 IZ917537:JA917537 SV917537:SW917537 ACR917537:ACS917537 AMN917537:AMO917537 AWJ917537:AWK917537 BGF917537:BGG917537 BQB917537:BQC917537 BZX917537:BZY917537 CJT917537:CJU917537 CTP917537:CTQ917537 DDL917537:DDM917537 DNH917537:DNI917537 DXD917537:DXE917537 EGZ917537:EHA917537 EQV917537:EQW917537 FAR917537:FAS917537 FKN917537:FKO917537 FUJ917537:FUK917537 GEF917537:GEG917537 GOB917537:GOC917537 GXX917537:GXY917537 HHT917537:HHU917537 HRP917537:HRQ917537 IBL917537:IBM917537 ILH917537:ILI917537 IVD917537:IVE917537 JEZ917537:JFA917537 JOV917537:JOW917537 JYR917537:JYS917537 KIN917537:KIO917537 KSJ917537:KSK917537 LCF917537:LCG917537 LMB917537:LMC917537 LVX917537:LVY917537 MFT917537:MFU917537 MPP917537:MPQ917537 MZL917537:MZM917537 NJH917537:NJI917537 NTD917537:NTE917537 OCZ917537:ODA917537 OMV917537:OMW917537 OWR917537:OWS917537 PGN917537:PGO917537 PQJ917537:PQK917537 QAF917537:QAG917537 QKB917537:QKC917537 QTX917537:QTY917537 RDT917537:RDU917537 RNP917537:RNQ917537 RXL917537:RXM917537 SHH917537:SHI917537 SRD917537:SRE917537 TAZ917537:TBA917537 TKV917537:TKW917537 TUR917537:TUS917537 UEN917537:UEO917537 UOJ917537:UOK917537 UYF917537:UYG917537 VIB917537:VIC917537 VRX917537:VRY917537 WBT917537:WBU917537 WLP917537:WLQ917537 WVL917537:WVM917537 D983014:E983014 IZ983073:JA983073 SV983073:SW983073 ACR983073:ACS983073 AMN983073:AMO983073 AWJ983073:AWK983073 BGF983073:BGG983073 BQB983073:BQC983073 BZX983073:BZY983073 CJT983073:CJU983073 CTP983073:CTQ983073 DDL983073:DDM983073 DNH983073:DNI983073 DXD983073:DXE983073 EGZ983073:EHA983073 EQV983073:EQW983073 FAR983073:FAS983073 FKN983073:FKO983073 FUJ983073:FUK983073 GEF983073:GEG983073 GOB983073:GOC983073 GXX983073:GXY983073 HHT983073:HHU983073 HRP983073:HRQ983073 IBL983073:IBM983073 ILH983073:ILI983073 IVD983073:IVE983073 JEZ983073:JFA983073 JOV983073:JOW983073 JYR983073:JYS983073 KIN983073:KIO983073 KSJ983073:KSK983073 LCF983073:LCG983073 LMB983073:LMC983073 LVX983073:LVY983073 MFT983073:MFU983073 MPP983073:MPQ983073 MZL983073:MZM983073 NJH983073:NJI983073 NTD983073:NTE983073 OCZ983073:ODA983073 OMV983073:OMW983073 OWR983073:OWS983073 PGN983073:PGO983073 PQJ983073:PQK983073 QAF983073:QAG983073 QKB983073:QKC983073 QTX983073:QTY983073 RDT983073:RDU983073 RNP983073:RNQ983073 RXL983073:RXM983073 SHH983073:SHI983073 SRD983073:SRE983073 TAZ983073:TBA983073 TKV983073:TKW983073 TUR983073:TUS983073 UEN983073:UEO983073 UOJ983073:UOK983073 UYF983073:UYG983073 VIB983073:VIC983073 VRX983073:VRY983073 WBT983073:WBU983073 WLP983073:WLQ983073 D37:E37" xr:uid="{680EFF82-ACEA-4051-8A9E-E215E324E867}">
      <formula1>"x"</formula1>
    </dataValidation>
  </dataValidations>
  <pageMargins left="0.7" right="0.7" top="0.75" bottom="0.75" header="0.3" footer="0.3"/>
  <pageSetup orientation="portrait" r:id="rId1"/>
  <headerFooter>
    <oddHeader>&amp;L&amp;G&amp;C&amp;"Arial,Bold"&amp;12 5310 Transmittal Cover &amp; Finance Components</oddHeader>
    <oddFooter>&amp;RPage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7796C-74B4-445D-9C0D-CB0EFB203588}">
  <sheetPr codeName="Sheet5"/>
  <dimension ref="A1:Y28"/>
  <sheetViews>
    <sheetView showGridLines="0" topLeftCell="A3" zoomScale="85" zoomScaleNormal="85" workbookViewId="0">
      <selection activeCell="C16" sqref="C16"/>
    </sheetView>
  </sheetViews>
  <sheetFormatPr defaultRowHeight="13.2" x14ac:dyDescent="0.25"/>
  <cols>
    <col min="1" max="1" width="32.33203125" style="51" customWidth="1"/>
    <col min="2" max="2" width="18.5546875" style="51" bestFit="1" customWidth="1"/>
    <col min="3" max="3" width="11.6640625" style="120" customWidth="1"/>
    <col min="4" max="4" width="11.33203125" style="51" customWidth="1"/>
    <col min="5" max="7" width="14.33203125" style="51" customWidth="1"/>
    <col min="8" max="9" width="11.6640625" style="120" customWidth="1"/>
    <col min="10" max="10" width="16.5546875" style="120" customWidth="1"/>
    <col min="11" max="12" width="11.6640625" style="51" customWidth="1"/>
    <col min="13" max="14" width="8.88671875" style="51"/>
    <col min="15" max="15" width="9.44140625" style="51" customWidth="1"/>
    <col min="16" max="256" width="8.88671875" style="51"/>
    <col min="257" max="257" width="32.33203125" style="51" customWidth="1"/>
    <col min="258" max="258" width="18.5546875" style="51" bestFit="1" customWidth="1"/>
    <col min="259" max="259" width="11.6640625" style="51" customWidth="1"/>
    <col min="260" max="260" width="11.33203125" style="51" customWidth="1"/>
    <col min="261" max="263" width="14.33203125" style="51" customWidth="1"/>
    <col min="264" max="265" width="11.6640625" style="51" customWidth="1"/>
    <col min="266" max="266" width="16.5546875" style="51" customWidth="1"/>
    <col min="267" max="268" width="11.6640625" style="51" customWidth="1"/>
    <col min="269" max="270" width="8.88671875" style="51"/>
    <col min="271" max="271" width="9.44140625" style="51" customWidth="1"/>
    <col min="272" max="512" width="8.88671875" style="51"/>
    <col min="513" max="513" width="32.33203125" style="51" customWidth="1"/>
    <col min="514" max="514" width="18.5546875" style="51" bestFit="1" customWidth="1"/>
    <col min="515" max="515" width="11.6640625" style="51" customWidth="1"/>
    <col min="516" max="516" width="11.33203125" style="51" customWidth="1"/>
    <col min="517" max="519" width="14.33203125" style="51" customWidth="1"/>
    <col min="520" max="521" width="11.6640625" style="51" customWidth="1"/>
    <col min="522" max="522" width="16.5546875" style="51" customWidth="1"/>
    <col min="523" max="524" width="11.6640625" style="51" customWidth="1"/>
    <col min="525" max="526" width="8.88671875" style="51"/>
    <col min="527" max="527" width="9.44140625" style="51" customWidth="1"/>
    <col min="528" max="768" width="8.88671875" style="51"/>
    <col min="769" max="769" width="32.33203125" style="51" customWidth="1"/>
    <col min="770" max="770" width="18.5546875" style="51" bestFit="1" customWidth="1"/>
    <col min="771" max="771" width="11.6640625" style="51" customWidth="1"/>
    <col min="772" max="772" width="11.33203125" style="51" customWidth="1"/>
    <col min="773" max="775" width="14.33203125" style="51" customWidth="1"/>
    <col min="776" max="777" width="11.6640625" style="51" customWidth="1"/>
    <col min="778" max="778" width="16.5546875" style="51" customWidth="1"/>
    <col min="779" max="780" width="11.6640625" style="51" customWidth="1"/>
    <col min="781" max="782" width="8.88671875" style="51"/>
    <col min="783" max="783" width="9.44140625" style="51" customWidth="1"/>
    <col min="784" max="1024" width="8.88671875" style="51"/>
    <col min="1025" max="1025" width="32.33203125" style="51" customWidth="1"/>
    <col min="1026" max="1026" width="18.5546875" style="51" bestFit="1" customWidth="1"/>
    <col min="1027" max="1027" width="11.6640625" style="51" customWidth="1"/>
    <col min="1028" max="1028" width="11.33203125" style="51" customWidth="1"/>
    <col min="1029" max="1031" width="14.33203125" style="51" customWidth="1"/>
    <col min="1032" max="1033" width="11.6640625" style="51" customWidth="1"/>
    <col min="1034" max="1034" width="16.5546875" style="51" customWidth="1"/>
    <col min="1035" max="1036" width="11.6640625" style="51" customWidth="1"/>
    <col min="1037" max="1038" width="8.88671875" style="51"/>
    <col min="1039" max="1039" width="9.44140625" style="51" customWidth="1"/>
    <col min="1040" max="1280" width="8.88671875" style="51"/>
    <col min="1281" max="1281" width="32.33203125" style="51" customWidth="1"/>
    <col min="1282" max="1282" width="18.5546875" style="51" bestFit="1" customWidth="1"/>
    <col min="1283" max="1283" width="11.6640625" style="51" customWidth="1"/>
    <col min="1284" max="1284" width="11.33203125" style="51" customWidth="1"/>
    <col min="1285" max="1287" width="14.33203125" style="51" customWidth="1"/>
    <col min="1288" max="1289" width="11.6640625" style="51" customWidth="1"/>
    <col min="1290" max="1290" width="16.5546875" style="51" customWidth="1"/>
    <col min="1291" max="1292" width="11.6640625" style="51" customWidth="1"/>
    <col min="1293" max="1294" width="8.88671875" style="51"/>
    <col min="1295" max="1295" width="9.44140625" style="51" customWidth="1"/>
    <col min="1296" max="1536" width="8.88671875" style="51"/>
    <col min="1537" max="1537" width="32.33203125" style="51" customWidth="1"/>
    <col min="1538" max="1538" width="18.5546875" style="51" bestFit="1" customWidth="1"/>
    <col min="1539" max="1539" width="11.6640625" style="51" customWidth="1"/>
    <col min="1540" max="1540" width="11.33203125" style="51" customWidth="1"/>
    <col min="1541" max="1543" width="14.33203125" style="51" customWidth="1"/>
    <col min="1544" max="1545" width="11.6640625" style="51" customWidth="1"/>
    <col min="1546" max="1546" width="16.5546875" style="51" customWidth="1"/>
    <col min="1547" max="1548" width="11.6640625" style="51" customWidth="1"/>
    <col min="1549" max="1550" width="8.88671875" style="51"/>
    <col min="1551" max="1551" width="9.44140625" style="51" customWidth="1"/>
    <col min="1552" max="1792" width="8.88671875" style="51"/>
    <col min="1793" max="1793" width="32.33203125" style="51" customWidth="1"/>
    <col min="1794" max="1794" width="18.5546875" style="51" bestFit="1" customWidth="1"/>
    <col min="1795" max="1795" width="11.6640625" style="51" customWidth="1"/>
    <col min="1796" max="1796" width="11.33203125" style="51" customWidth="1"/>
    <col min="1797" max="1799" width="14.33203125" style="51" customWidth="1"/>
    <col min="1800" max="1801" width="11.6640625" style="51" customWidth="1"/>
    <col min="1802" max="1802" width="16.5546875" style="51" customWidth="1"/>
    <col min="1803" max="1804" width="11.6640625" style="51" customWidth="1"/>
    <col min="1805" max="1806" width="8.88671875" style="51"/>
    <col min="1807" max="1807" width="9.44140625" style="51" customWidth="1"/>
    <col min="1808" max="2048" width="8.88671875" style="51"/>
    <col min="2049" max="2049" width="32.33203125" style="51" customWidth="1"/>
    <col min="2050" max="2050" width="18.5546875" style="51" bestFit="1" customWidth="1"/>
    <col min="2051" max="2051" width="11.6640625" style="51" customWidth="1"/>
    <col min="2052" max="2052" width="11.33203125" style="51" customWidth="1"/>
    <col min="2053" max="2055" width="14.33203125" style="51" customWidth="1"/>
    <col min="2056" max="2057" width="11.6640625" style="51" customWidth="1"/>
    <col min="2058" max="2058" width="16.5546875" style="51" customWidth="1"/>
    <col min="2059" max="2060" width="11.6640625" style="51" customWidth="1"/>
    <col min="2061" max="2062" width="8.88671875" style="51"/>
    <col min="2063" max="2063" width="9.44140625" style="51" customWidth="1"/>
    <col min="2064" max="2304" width="8.88671875" style="51"/>
    <col min="2305" max="2305" width="32.33203125" style="51" customWidth="1"/>
    <col min="2306" max="2306" width="18.5546875" style="51" bestFit="1" customWidth="1"/>
    <col min="2307" max="2307" width="11.6640625" style="51" customWidth="1"/>
    <col min="2308" max="2308" width="11.33203125" style="51" customWidth="1"/>
    <col min="2309" max="2311" width="14.33203125" style="51" customWidth="1"/>
    <col min="2312" max="2313" width="11.6640625" style="51" customWidth="1"/>
    <col min="2314" max="2314" width="16.5546875" style="51" customWidth="1"/>
    <col min="2315" max="2316" width="11.6640625" style="51" customWidth="1"/>
    <col min="2317" max="2318" width="8.88671875" style="51"/>
    <col min="2319" max="2319" width="9.44140625" style="51" customWidth="1"/>
    <col min="2320" max="2560" width="8.88671875" style="51"/>
    <col min="2561" max="2561" width="32.33203125" style="51" customWidth="1"/>
    <col min="2562" max="2562" width="18.5546875" style="51" bestFit="1" customWidth="1"/>
    <col min="2563" max="2563" width="11.6640625" style="51" customWidth="1"/>
    <col min="2564" max="2564" width="11.33203125" style="51" customWidth="1"/>
    <col min="2565" max="2567" width="14.33203125" style="51" customWidth="1"/>
    <col min="2568" max="2569" width="11.6640625" style="51" customWidth="1"/>
    <col min="2570" max="2570" width="16.5546875" style="51" customWidth="1"/>
    <col min="2571" max="2572" width="11.6640625" style="51" customWidth="1"/>
    <col min="2573" max="2574" width="8.88671875" style="51"/>
    <col min="2575" max="2575" width="9.44140625" style="51" customWidth="1"/>
    <col min="2576" max="2816" width="8.88671875" style="51"/>
    <col min="2817" max="2817" width="32.33203125" style="51" customWidth="1"/>
    <col min="2818" max="2818" width="18.5546875" style="51" bestFit="1" customWidth="1"/>
    <col min="2819" max="2819" width="11.6640625" style="51" customWidth="1"/>
    <col min="2820" max="2820" width="11.33203125" style="51" customWidth="1"/>
    <col min="2821" max="2823" width="14.33203125" style="51" customWidth="1"/>
    <col min="2824" max="2825" width="11.6640625" style="51" customWidth="1"/>
    <col min="2826" max="2826" width="16.5546875" style="51" customWidth="1"/>
    <col min="2827" max="2828" width="11.6640625" style="51" customWidth="1"/>
    <col min="2829" max="2830" width="8.88671875" style="51"/>
    <col min="2831" max="2831" width="9.44140625" style="51" customWidth="1"/>
    <col min="2832" max="3072" width="8.88671875" style="51"/>
    <col min="3073" max="3073" width="32.33203125" style="51" customWidth="1"/>
    <col min="3074" max="3074" width="18.5546875" style="51" bestFit="1" customWidth="1"/>
    <col min="3075" max="3075" width="11.6640625" style="51" customWidth="1"/>
    <col min="3076" max="3076" width="11.33203125" style="51" customWidth="1"/>
    <col min="3077" max="3079" width="14.33203125" style="51" customWidth="1"/>
    <col min="3080" max="3081" width="11.6640625" style="51" customWidth="1"/>
    <col min="3082" max="3082" width="16.5546875" style="51" customWidth="1"/>
    <col min="3083" max="3084" width="11.6640625" style="51" customWidth="1"/>
    <col min="3085" max="3086" width="8.88671875" style="51"/>
    <col min="3087" max="3087" width="9.44140625" style="51" customWidth="1"/>
    <col min="3088" max="3328" width="8.88671875" style="51"/>
    <col min="3329" max="3329" width="32.33203125" style="51" customWidth="1"/>
    <col min="3330" max="3330" width="18.5546875" style="51" bestFit="1" customWidth="1"/>
    <col min="3331" max="3331" width="11.6640625" style="51" customWidth="1"/>
    <col min="3332" max="3332" width="11.33203125" style="51" customWidth="1"/>
    <col min="3333" max="3335" width="14.33203125" style="51" customWidth="1"/>
    <col min="3336" max="3337" width="11.6640625" style="51" customWidth="1"/>
    <col min="3338" max="3338" width="16.5546875" style="51" customWidth="1"/>
    <col min="3339" max="3340" width="11.6640625" style="51" customWidth="1"/>
    <col min="3341" max="3342" width="8.88671875" style="51"/>
    <col min="3343" max="3343" width="9.44140625" style="51" customWidth="1"/>
    <col min="3344" max="3584" width="8.88671875" style="51"/>
    <col min="3585" max="3585" width="32.33203125" style="51" customWidth="1"/>
    <col min="3586" max="3586" width="18.5546875" style="51" bestFit="1" customWidth="1"/>
    <col min="3587" max="3587" width="11.6640625" style="51" customWidth="1"/>
    <col min="3588" max="3588" width="11.33203125" style="51" customWidth="1"/>
    <col min="3589" max="3591" width="14.33203125" style="51" customWidth="1"/>
    <col min="3592" max="3593" width="11.6640625" style="51" customWidth="1"/>
    <col min="3594" max="3594" width="16.5546875" style="51" customWidth="1"/>
    <col min="3595" max="3596" width="11.6640625" style="51" customWidth="1"/>
    <col min="3597" max="3598" width="8.88671875" style="51"/>
    <col min="3599" max="3599" width="9.44140625" style="51" customWidth="1"/>
    <col min="3600" max="3840" width="8.88671875" style="51"/>
    <col min="3841" max="3841" width="32.33203125" style="51" customWidth="1"/>
    <col min="3842" max="3842" width="18.5546875" style="51" bestFit="1" customWidth="1"/>
    <col min="3843" max="3843" width="11.6640625" style="51" customWidth="1"/>
    <col min="3844" max="3844" width="11.33203125" style="51" customWidth="1"/>
    <col min="3845" max="3847" width="14.33203125" style="51" customWidth="1"/>
    <col min="3848" max="3849" width="11.6640625" style="51" customWidth="1"/>
    <col min="3850" max="3850" width="16.5546875" style="51" customWidth="1"/>
    <col min="3851" max="3852" width="11.6640625" style="51" customWidth="1"/>
    <col min="3853" max="3854" width="8.88671875" style="51"/>
    <col min="3855" max="3855" width="9.44140625" style="51" customWidth="1"/>
    <col min="3856" max="4096" width="8.88671875" style="51"/>
    <col min="4097" max="4097" width="32.33203125" style="51" customWidth="1"/>
    <col min="4098" max="4098" width="18.5546875" style="51" bestFit="1" customWidth="1"/>
    <col min="4099" max="4099" width="11.6640625" style="51" customWidth="1"/>
    <col min="4100" max="4100" width="11.33203125" style="51" customWidth="1"/>
    <col min="4101" max="4103" width="14.33203125" style="51" customWidth="1"/>
    <col min="4104" max="4105" width="11.6640625" style="51" customWidth="1"/>
    <col min="4106" max="4106" width="16.5546875" style="51" customWidth="1"/>
    <col min="4107" max="4108" width="11.6640625" style="51" customWidth="1"/>
    <col min="4109" max="4110" width="8.88671875" style="51"/>
    <col min="4111" max="4111" width="9.44140625" style="51" customWidth="1"/>
    <col min="4112" max="4352" width="8.88671875" style="51"/>
    <col min="4353" max="4353" width="32.33203125" style="51" customWidth="1"/>
    <col min="4354" max="4354" width="18.5546875" style="51" bestFit="1" customWidth="1"/>
    <col min="4355" max="4355" width="11.6640625" style="51" customWidth="1"/>
    <col min="4356" max="4356" width="11.33203125" style="51" customWidth="1"/>
    <col min="4357" max="4359" width="14.33203125" style="51" customWidth="1"/>
    <col min="4360" max="4361" width="11.6640625" style="51" customWidth="1"/>
    <col min="4362" max="4362" width="16.5546875" style="51" customWidth="1"/>
    <col min="4363" max="4364" width="11.6640625" style="51" customWidth="1"/>
    <col min="4365" max="4366" width="8.88671875" style="51"/>
    <col min="4367" max="4367" width="9.44140625" style="51" customWidth="1"/>
    <col min="4368" max="4608" width="8.88671875" style="51"/>
    <col min="4609" max="4609" width="32.33203125" style="51" customWidth="1"/>
    <col min="4610" max="4610" width="18.5546875" style="51" bestFit="1" customWidth="1"/>
    <col min="4611" max="4611" width="11.6640625" style="51" customWidth="1"/>
    <col min="4612" max="4612" width="11.33203125" style="51" customWidth="1"/>
    <col min="4613" max="4615" width="14.33203125" style="51" customWidth="1"/>
    <col min="4616" max="4617" width="11.6640625" style="51" customWidth="1"/>
    <col min="4618" max="4618" width="16.5546875" style="51" customWidth="1"/>
    <col min="4619" max="4620" width="11.6640625" style="51" customWidth="1"/>
    <col min="4621" max="4622" width="8.88671875" style="51"/>
    <col min="4623" max="4623" width="9.44140625" style="51" customWidth="1"/>
    <col min="4624" max="4864" width="8.88671875" style="51"/>
    <col min="4865" max="4865" width="32.33203125" style="51" customWidth="1"/>
    <col min="4866" max="4866" width="18.5546875" style="51" bestFit="1" customWidth="1"/>
    <col min="4867" max="4867" width="11.6640625" style="51" customWidth="1"/>
    <col min="4868" max="4868" width="11.33203125" style="51" customWidth="1"/>
    <col min="4869" max="4871" width="14.33203125" style="51" customWidth="1"/>
    <col min="4872" max="4873" width="11.6640625" style="51" customWidth="1"/>
    <col min="4874" max="4874" width="16.5546875" style="51" customWidth="1"/>
    <col min="4875" max="4876" width="11.6640625" style="51" customWidth="1"/>
    <col min="4877" max="4878" width="8.88671875" style="51"/>
    <col min="4879" max="4879" width="9.44140625" style="51" customWidth="1"/>
    <col min="4880" max="5120" width="8.88671875" style="51"/>
    <col min="5121" max="5121" width="32.33203125" style="51" customWidth="1"/>
    <col min="5122" max="5122" width="18.5546875" style="51" bestFit="1" customWidth="1"/>
    <col min="5123" max="5123" width="11.6640625" style="51" customWidth="1"/>
    <col min="5124" max="5124" width="11.33203125" style="51" customWidth="1"/>
    <col min="5125" max="5127" width="14.33203125" style="51" customWidth="1"/>
    <col min="5128" max="5129" width="11.6640625" style="51" customWidth="1"/>
    <col min="5130" max="5130" width="16.5546875" style="51" customWidth="1"/>
    <col min="5131" max="5132" width="11.6640625" style="51" customWidth="1"/>
    <col min="5133" max="5134" width="8.88671875" style="51"/>
    <col min="5135" max="5135" width="9.44140625" style="51" customWidth="1"/>
    <col min="5136" max="5376" width="8.88671875" style="51"/>
    <col min="5377" max="5377" width="32.33203125" style="51" customWidth="1"/>
    <col min="5378" max="5378" width="18.5546875" style="51" bestFit="1" customWidth="1"/>
    <col min="5379" max="5379" width="11.6640625" style="51" customWidth="1"/>
    <col min="5380" max="5380" width="11.33203125" style="51" customWidth="1"/>
    <col min="5381" max="5383" width="14.33203125" style="51" customWidth="1"/>
    <col min="5384" max="5385" width="11.6640625" style="51" customWidth="1"/>
    <col min="5386" max="5386" width="16.5546875" style="51" customWidth="1"/>
    <col min="5387" max="5388" width="11.6640625" style="51" customWidth="1"/>
    <col min="5389" max="5390" width="8.88671875" style="51"/>
    <col min="5391" max="5391" width="9.44140625" style="51" customWidth="1"/>
    <col min="5392" max="5632" width="8.88671875" style="51"/>
    <col min="5633" max="5633" width="32.33203125" style="51" customWidth="1"/>
    <col min="5634" max="5634" width="18.5546875" style="51" bestFit="1" customWidth="1"/>
    <col min="5635" max="5635" width="11.6640625" style="51" customWidth="1"/>
    <col min="5636" max="5636" width="11.33203125" style="51" customWidth="1"/>
    <col min="5637" max="5639" width="14.33203125" style="51" customWidth="1"/>
    <col min="5640" max="5641" width="11.6640625" style="51" customWidth="1"/>
    <col min="5642" max="5642" width="16.5546875" style="51" customWidth="1"/>
    <col min="5643" max="5644" width="11.6640625" style="51" customWidth="1"/>
    <col min="5645" max="5646" width="8.88671875" style="51"/>
    <col min="5647" max="5647" width="9.44140625" style="51" customWidth="1"/>
    <col min="5648" max="5888" width="8.88671875" style="51"/>
    <col min="5889" max="5889" width="32.33203125" style="51" customWidth="1"/>
    <col min="5890" max="5890" width="18.5546875" style="51" bestFit="1" customWidth="1"/>
    <col min="5891" max="5891" width="11.6640625" style="51" customWidth="1"/>
    <col min="5892" max="5892" width="11.33203125" style="51" customWidth="1"/>
    <col min="5893" max="5895" width="14.33203125" style="51" customWidth="1"/>
    <col min="5896" max="5897" width="11.6640625" style="51" customWidth="1"/>
    <col min="5898" max="5898" width="16.5546875" style="51" customWidth="1"/>
    <col min="5899" max="5900" width="11.6640625" style="51" customWidth="1"/>
    <col min="5901" max="5902" width="8.88671875" style="51"/>
    <col min="5903" max="5903" width="9.44140625" style="51" customWidth="1"/>
    <col min="5904" max="6144" width="8.88671875" style="51"/>
    <col min="6145" max="6145" width="32.33203125" style="51" customWidth="1"/>
    <col min="6146" max="6146" width="18.5546875" style="51" bestFit="1" customWidth="1"/>
    <col min="6147" max="6147" width="11.6640625" style="51" customWidth="1"/>
    <col min="6148" max="6148" width="11.33203125" style="51" customWidth="1"/>
    <col min="6149" max="6151" width="14.33203125" style="51" customWidth="1"/>
    <col min="6152" max="6153" width="11.6640625" style="51" customWidth="1"/>
    <col min="6154" max="6154" width="16.5546875" style="51" customWidth="1"/>
    <col min="6155" max="6156" width="11.6640625" style="51" customWidth="1"/>
    <col min="6157" max="6158" width="8.88671875" style="51"/>
    <col min="6159" max="6159" width="9.44140625" style="51" customWidth="1"/>
    <col min="6160" max="6400" width="8.88671875" style="51"/>
    <col min="6401" max="6401" width="32.33203125" style="51" customWidth="1"/>
    <col min="6402" max="6402" width="18.5546875" style="51" bestFit="1" customWidth="1"/>
    <col min="6403" max="6403" width="11.6640625" style="51" customWidth="1"/>
    <col min="6404" max="6404" width="11.33203125" style="51" customWidth="1"/>
    <col min="6405" max="6407" width="14.33203125" style="51" customWidth="1"/>
    <col min="6408" max="6409" width="11.6640625" style="51" customWidth="1"/>
    <col min="6410" max="6410" width="16.5546875" style="51" customWidth="1"/>
    <col min="6411" max="6412" width="11.6640625" style="51" customWidth="1"/>
    <col min="6413" max="6414" width="8.88671875" style="51"/>
    <col min="6415" max="6415" width="9.44140625" style="51" customWidth="1"/>
    <col min="6416" max="6656" width="8.88671875" style="51"/>
    <col min="6657" max="6657" width="32.33203125" style="51" customWidth="1"/>
    <col min="6658" max="6658" width="18.5546875" style="51" bestFit="1" customWidth="1"/>
    <col min="6659" max="6659" width="11.6640625" style="51" customWidth="1"/>
    <col min="6660" max="6660" width="11.33203125" style="51" customWidth="1"/>
    <col min="6661" max="6663" width="14.33203125" style="51" customWidth="1"/>
    <col min="6664" max="6665" width="11.6640625" style="51" customWidth="1"/>
    <col min="6666" max="6666" width="16.5546875" style="51" customWidth="1"/>
    <col min="6667" max="6668" width="11.6640625" style="51" customWidth="1"/>
    <col min="6669" max="6670" width="8.88671875" style="51"/>
    <col min="6671" max="6671" width="9.44140625" style="51" customWidth="1"/>
    <col min="6672" max="6912" width="8.88671875" style="51"/>
    <col min="6913" max="6913" width="32.33203125" style="51" customWidth="1"/>
    <col min="6914" max="6914" width="18.5546875" style="51" bestFit="1" customWidth="1"/>
    <col min="6915" max="6915" width="11.6640625" style="51" customWidth="1"/>
    <col min="6916" max="6916" width="11.33203125" style="51" customWidth="1"/>
    <col min="6917" max="6919" width="14.33203125" style="51" customWidth="1"/>
    <col min="6920" max="6921" width="11.6640625" style="51" customWidth="1"/>
    <col min="6922" max="6922" width="16.5546875" style="51" customWidth="1"/>
    <col min="6923" max="6924" width="11.6640625" style="51" customWidth="1"/>
    <col min="6925" max="6926" width="8.88671875" style="51"/>
    <col min="6927" max="6927" width="9.44140625" style="51" customWidth="1"/>
    <col min="6928" max="7168" width="8.88671875" style="51"/>
    <col min="7169" max="7169" width="32.33203125" style="51" customWidth="1"/>
    <col min="7170" max="7170" width="18.5546875" style="51" bestFit="1" customWidth="1"/>
    <col min="7171" max="7171" width="11.6640625" style="51" customWidth="1"/>
    <col min="7172" max="7172" width="11.33203125" style="51" customWidth="1"/>
    <col min="7173" max="7175" width="14.33203125" style="51" customWidth="1"/>
    <col min="7176" max="7177" width="11.6640625" style="51" customWidth="1"/>
    <col min="7178" max="7178" width="16.5546875" style="51" customWidth="1"/>
    <col min="7179" max="7180" width="11.6640625" style="51" customWidth="1"/>
    <col min="7181" max="7182" width="8.88671875" style="51"/>
    <col min="7183" max="7183" width="9.44140625" style="51" customWidth="1"/>
    <col min="7184" max="7424" width="8.88671875" style="51"/>
    <col min="7425" max="7425" width="32.33203125" style="51" customWidth="1"/>
    <col min="7426" max="7426" width="18.5546875" style="51" bestFit="1" customWidth="1"/>
    <col min="7427" max="7427" width="11.6640625" style="51" customWidth="1"/>
    <col min="7428" max="7428" width="11.33203125" style="51" customWidth="1"/>
    <col min="7429" max="7431" width="14.33203125" style="51" customWidth="1"/>
    <col min="7432" max="7433" width="11.6640625" style="51" customWidth="1"/>
    <col min="7434" max="7434" width="16.5546875" style="51" customWidth="1"/>
    <col min="7435" max="7436" width="11.6640625" style="51" customWidth="1"/>
    <col min="7437" max="7438" width="8.88671875" style="51"/>
    <col min="7439" max="7439" width="9.44140625" style="51" customWidth="1"/>
    <col min="7440" max="7680" width="8.88671875" style="51"/>
    <col min="7681" max="7681" width="32.33203125" style="51" customWidth="1"/>
    <col min="7682" max="7682" width="18.5546875" style="51" bestFit="1" customWidth="1"/>
    <col min="7683" max="7683" width="11.6640625" style="51" customWidth="1"/>
    <col min="7684" max="7684" width="11.33203125" style="51" customWidth="1"/>
    <col min="7685" max="7687" width="14.33203125" style="51" customWidth="1"/>
    <col min="7688" max="7689" width="11.6640625" style="51" customWidth="1"/>
    <col min="7690" max="7690" width="16.5546875" style="51" customWidth="1"/>
    <col min="7691" max="7692" width="11.6640625" style="51" customWidth="1"/>
    <col min="7693" max="7694" width="8.88671875" style="51"/>
    <col min="7695" max="7695" width="9.44140625" style="51" customWidth="1"/>
    <col min="7696" max="7936" width="8.88671875" style="51"/>
    <col min="7937" max="7937" width="32.33203125" style="51" customWidth="1"/>
    <col min="7938" max="7938" width="18.5546875" style="51" bestFit="1" customWidth="1"/>
    <col min="7939" max="7939" width="11.6640625" style="51" customWidth="1"/>
    <col min="7940" max="7940" width="11.33203125" style="51" customWidth="1"/>
    <col min="7941" max="7943" width="14.33203125" style="51" customWidth="1"/>
    <col min="7944" max="7945" width="11.6640625" style="51" customWidth="1"/>
    <col min="7946" max="7946" width="16.5546875" style="51" customWidth="1"/>
    <col min="7947" max="7948" width="11.6640625" style="51" customWidth="1"/>
    <col min="7949" max="7950" width="8.88671875" style="51"/>
    <col min="7951" max="7951" width="9.44140625" style="51" customWidth="1"/>
    <col min="7952" max="8192" width="8.88671875" style="51"/>
    <col min="8193" max="8193" width="32.33203125" style="51" customWidth="1"/>
    <col min="8194" max="8194" width="18.5546875" style="51" bestFit="1" customWidth="1"/>
    <col min="8195" max="8195" width="11.6640625" style="51" customWidth="1"/>
    <col min="8196" max="8196" width="11.33203125" style="51" customWidth="1"/>
    <col min="8197" max="8199" width="14.33203125" style="51" customWidth="1"/>
    <col min="8200" max="8201" width="11.6640625" style="51" customWidth="1"/>
    <col min="8202" max="8202" width="16.5546875" style="51" customWidth="1"/>
    <col min="8203" max="8204" width="11.6640625" style="51" customWidth="1"/>
    <col min="8205" max="8206" width="8.88671875" style="51"/>
    <col min="8207" max="8207" width="9.44140625" style="51" customWidth="1"/>
    <col min="8208" max="8448" width="8.88671875" style="51"/>
    <col min="8449" max="8449" width="32.33203125" style="51" customWidth="1"/>
    <col min="8450" max="8450" width="18.5546875" style="51" bestFit="1" customWidth="1"/>
    <col min="8451" max="8451" width="11.6640625" style="51" customWidth="1"/>
    <col min="8452" max="8452" width="11.33203125" style="51" customWidth="1"/>
    <col min="8453" max="8455" width="14.33203125" style="51" customWidth="1"/>
    <col min="8456" max="8457" width="11.6640625" style="51" customWidth="1"/>
    <col min="8458" max="8458" width="16.5546875" style="51" customWidth="1"/>
    <col min="8459" max="8460" width="11.6640625" style="51" customWidth="1"/>
    <col min="8461" max="8462" width="8.88671875" style="51"/>
    <col min="8463" max="8463" width="9.44140625" style="51" customWidth="1"/>
    <col min="8464" max="8704" width="8.88671875" style="51"/>
    <col min="8705" max="8705" width="32.33203125" style="51" customWidth="1"/>
    <col min="8706" max="8706" width="18.5546875" style="51" bestFit="1" customWidth="1"/>
    <col min="8707" max="8707" width="11.6640625" style="51" customWidth="1"/>
    <col min="8708" max="8708" width="11.33203125" style="51" customWidth="1"/>
    <col min="8709" max="8711" width="14.33203125" style="51" customWidth="1"/>
    <col min="8712" max="8713" width="11.6640625" style="51" customWidth="1"/>
    <col min="8714" max="8714" width="16.5546875" style="51" customWidth="1"/>
    <col min="8715" max="8716" width="11.6640625" style="51" customWidth="1"/>
    <col min="8717" max="8718" width="8.88671875" style="51"/>
    <col min="8719" max="8719" width="9.44140625" style="51" customWidth="1"/>
    <col min="8720" max="8960" width="8.88671875" style="51"/>
    <col min="8961" max="8961" width="32.33203125" style="51" customWidth="1"/>
    <col min="8962" max="8962" width="18.5546875" style="51" bestFit="1" customWidth="1"/>
    <col min="8963" max="8963" width="11.6640625" style="51" customWidth="1"/>
    <col min="8964" max="8964" width="11.33203125" style="51" customWidth="1"/>
    <col min="8965" max="8967" width="14.33203125" style="51" customWidth="1"/>
    <col min="8968" max="8969" width="11.6640625" style="51" customWidth="1"/>
    <col min="8970" max="8970" width="16.5546875" style="51" customWidth="1"/>
    <col min="8971" max="8972" width="11.6640625" style="51" customWidth="1"/>
    <col min="8973" max="8974" width="8.88671875" style="51"/>
    <col min="8975" max="8975" width="9.44140625" style="51" customWidth="1"/>
    <col min="8976" max="9216" width="8.88671875" style="51"/>
    <col min="9217" max="9217" width="32.33203125" style="51" customWidth="1"/>
    <col min="9218" max="9218" width="18.5546875" style="51" bestFit="1" customWidth="1"/>
    <col min="9219" max="9219" width="11.6640625" style="51" customWidth="1"/>
    <col min="9220" max="9220" width="11.33203125" style="51" customWidth="1"/>
    <col min="9221" max="9223" width="14.33203125" style="51" customWidth="1"/>
    <col min="9224" max="9225" width="11.6640625" style="51" customWidth="1"/>
    <col min="9226" max="9226" width="16.5546875" style="51" customWidth="1"/>
    <col min="9227" max="9228" width="11.6640625" style="51" customWidth="1"/>
    <col min="9229" max="9230" width="8.88671875" style="51"/>
    <col min="9231" max="9231" width="9.44140625" style="51" customWidth="1"/>
    <col min="9232" max="9472" width="8.88671875" style="51"/>
    <col min="9473" max="9473" width="32.33203125" style="51" customWidth="1"/>
    <col min="9474" max="9474" width="18.5546875" style="51" bestFit="1" customWidth="1"/>
    <col min="9475" max="9475" width="11.6640625" style="51" customWidth="1"/>
    <col min="9476" max="9476" width="11.33203125" style="51" customWidth="1"/>
    <col min="9477" max="9479" width="14.33203125" style="51" customWidth="1"/>
    <col min="9480" max="9481" width="11.6640625" style="51" customWidth="1"/>
    <col min="9482" max="9482" width="16.5546875" style="51" customWidth="1"/>
    <col min="9483" max="9484" width="11.6640625" style="51" customWidth="1"/>
    <col min="9485" max="9486" width="8.88671875" style="51"/>
    <col min="9487" max="9487" width="9.44140625" style="51" customWidth="1"/>
    <col min="9488" max="9728" width="8.88671875" style="51"/>
    <col min="9729" max="9729" width="32.33203125" style="51" customWidth="1"/>
    <col min="9730" max="9730" width="18.5546875" style="51" bestFit="1" customWidth="1"/>
    <col min="9731" max="9731" width="11.6640625" style="51" customWidth="1"/>
    <col min="9732" max="9732" width="11.33203125" style="51" customWidth="1"/>
    <col min="9733" max="9735" width="14.33203125" style="51" customWidth="1"/>
    <col min="9736" max="9737" width="11.6640625" style="51" customWidth="1"/>
    <col min="9738" max="9738" width="16.5546875" style="51" customWidth="1"/>
    <col min="9739" max="9740" width="11.6640625" style="51" customWidth="1"/>
    <col min="9741" max="9742" width="8.88671875" style="51"/>
    <col min="9743" max="9743" width="9.44140625" style="51" customWidth="1"/>
    <col min="9744" max="9984" width="8.88671875" style="51"/>
    <col min="9985" max="9985" width="32.33203125" style="51" customWidth="1"/>
    <col min="9986" max="9986" width="18.5546875" style="51" bestFit="1" customWidth="1"/>
    <col min="9987" max="9987" width="11.6640625" style="51" customWidth="1"/>
    <col min="9988" max="9988" width="11.33203125" style="51" customWidth="1"/>
    <col min="9989" max="9991" width="14.33203125" style="51" customWidth="1"/>
    <col min="9992" max="9993" width="11.6640625" style="51" customWidth="1"/>
    <col min="9994" max="9994" width="16.5546875" style="51" customWidth="1"/>
    <col min="9995" max="9996" width="11.6640625" style="51" customWidth="1"/>
    <col min="9997" max="9998" width="8.88671875" style="51"/>
    <col min="9999" max="9999" width="9.44140625" style="51" customWidth="1"/>
    <col min="10000" max="10240" width="8.88671875" style="51"/>
    <col min="10241" max="10241" width="32.33203125" style="51" customWidth="1"/>
    <col min="10242" max="10242" width="18.5546875" style="51" bestFit="1" customWidth="1"/>
    <col min="10243" max="10243" width="11.6640625" style="51" customWidth="1"/>
    <col min="10244" max="10244" width="11.33203125" style="51" customWidth="1"/>
    <col min="10245" max="10247" width="14.33203125" style="51" customWidth="1"/>
    <col min="10248" max="10249" width="11.6640625" style="51" customWidth="1"/>
    <col min="10250" max="10250" width="16.5546875" style="51" customWidth="1"/>
    <col min="10251" max="10252" width="11.6640625" style="51" customWidth="1"/>
    <col min="10253" max="10254" width="8.88671875" style="51"/>
    <col min="10255" max="10255" width="9.44140625" style="51" customWidth="1"/>
    <col min="10256" max="10496" width="8.88671875" style="51"/>
    <col min="10497" max="10497" width="32.33203125" style="51" customWidth="1"/>
    <col min="10498" max="10498" width="18.5546875" style="51" bestFit="1" customWidth="1"/>
    <col min="10499" max="10499" width="11.6640625" style="51" customWidth="1"/>
    <col min="10500" max="10500" width="11.33203125" style="51" customWidth="1"/>
    <col min="10501" max="10503" width="14.33203125" style="51" customWidth="1"/>
    <col min="10504" max="10505" width="11.6640625" style="51" customWidth="1"/>
    <col min="10506" max="10506" width="16.5546875" style="51" customWidth="1"/>
    <col min="10507" max="10508" width="11.6640625" style="51" customWidth="1"/>
    <col min="10509" max="10510" width="8.88671875" style="51"/>
    <col min="10511" max="10511" width="9.44140625" style="51" customWidth="1"/>
    <col min="10512" max="10752" width="8.88671875" style="51"/>
    <col min="10753" max="10753" width="32.33203125" style="51" customWidth="1"/>
    <col min="10754" max="10754" width="18.5546875" style="51" bestFit="1" customWidth="1"/>
    <col min="10755" max="10755" width="11.6640625" style="51" customWidth="1"/>
    <col min="10756" max="10756" width="11.33203125" style="51" customWidth="1"/>
    <col min="10757" max="10759" width="14.33203125" style="51" customWidth="1"/>
    <col min="10760" max="10761" width="11.6640625" style="51" customWidth="1"/>
    <col min="10762" max="10762" width="16.5546875" style="51" customWidth="1"/>
    <col min="10763" max="10764" width="11.6640625" style="51" customWidth="1"/>
    <col min="10765" max="10766" width="8.88671875" style="51"/>
    <col min="10767" max="10767" width="9.44140625" style="51" customWidth="1"/>
    <col min="10768" max="11008" width="8.88671875" style="51"/>
    <col min="11009" max="11009" width="32.33203125" style="51" customWidth="1"/>
    <col min="11010" max="11010" width="18.5546875" style="51" bestFit="1" customWidth="1"/>
    <col min="11011" max="11011" width="11.6640625" style="51" customWidth="1"/>
    <col min="11012" max="11012" width="11.33203125" style="51" customWidth="1"/>
    <col min="11013" max="11015" width="14.33203125" style="51" customWidth="1"/>
    <col min="11016" max="11017" width="11.6640625" style="51" customWidth="1"/>
    <col min="11018" max="11018" width="16.5546875" style="51" customWidth="1"/>
    <col min="11019" max="11020" width="11.6640625" style="51" customWidth="1"/>
    <col min="11021" max="11022" width="8.88671875" style="51"/>
    <col min="11023" max="11023" width="9.44140625" style="51" customWidth="1"/>
    <col min="11024" max="11264" width="8.88671875" style="51"/>
    <col min="11265" max="11265" width="32.33203125" style="51" customWidth="1"/>
    <col min="11266" max="11266" width="18.5546875" style="51" bestFit="1" customWidth="1"/>
    <col min="11267" max="11267" width="11.6640625" style="51" customWidth="1"/>
    <col min="11268" max="11268" width="11.33203125" style="51" customWidth="1"/>
    <col min="11269" max="11271" width="14.33203125" style="51" customWidth="1"/>
    <col min="11272" max="11273" width="11.6640625" style="51" customWidth="1"/>
    <col min="11274" max="11274" width="16.5546875" style="51" customWidth="1"/>
    <col min="11275" max="11276" width="11.6640625" style="51" customWidth="1"/>
    <col min="11277" max="11278" width="8.88671875" style="51"/>
    <col min="11279" max="11279" width="9.44140625" style="51" customWidth="1"/>
    <col min="11280" max="11520" width="8.88671875" style="51"/>
    <col min="11521" max="11521" width="32.33203125" style="51" customWidth="1"/>
    <col min="11522" max="11522" width="18.5546875" style="51" bestFit="1" customWidth="1"/>
    <col min="11523" max="11523" width="11.6640625" style="51" customWidth="1"/>
    <col min="11524" max="11524" width="11.33203125" style="51" customWidth="1"/>
    <col min="11525" max="11527" width="14.33203125" style="51" customWidth="1"/>
    <col min="11528" max="11529" width="11.6640625" style="51" customWidth="1"/>
    <col min="11530" max="11530" width="16.5546875" style="51" customWidth="1"/>
    <col min="11531" max="11532" width="11.6640625" style="51" customWidth="1"/>
    <col min="11533" max="11534" width="8.88671875" style="51"/>
    <col min="11535" max="11535" width="9.44140625" style="51" customWidth="1"/>
    <col min="11536" max="11776" width="8.88671875" style="51"/>
    <col min="11777" max="11777" width="32.33203125" style="51" customWidth="1"/>
    <col min="11778" max="11778" width="18.5546875" style="51" bestFit="1" customWidth="1"/>
    <col min="11779" max="11779" width="11.6640625" style="51" customWidth="1"/>
    <col min="11780" max="11780" width="11.33203125" style="51" customWidth="1"/>
    <col min="11781" max="11783" width="14.33203125" style="51" customWidth="1"/>
    <col min="11784" max="11785" width="11.6640625" style="51" customWidth="1"/>
    <col min="11786" max="11786" width="16.5546875" style="51" customWidth="1"/>
    <col min="11787" max="11788" width="11.6640625" style="51" customWidth="1"/>
    <col min="11789" max="11790" width="8.88671875" style="51"/>
    <col min="11791" max="11791" width="9.44140625" style="51" customWidth="1"/>
    <col min="11792" max="12032" width="8.88671875" style="51"/>
    <col min="12033" max="12033" width="32.33203125" style="51" customWidth="1"/>
    <col min="12034" max="12034" width="18.5546875" style="51" bestFit="1" customWidth="1"/>
    <col min="12035" max="12035" width="11.6640625" style="51" customWidth="1"/>
    <col min="12036" max="12036" width="11.33203125" style="51" customWidth="1"/>
    <col min="12037" max="12039" width="14.33203125" style="51" customWidth="1"/>
    <col min="12040" max="12041" width="11.6640625" style="51" customWidth="1"/>
    <col min="12042" max="12042" width="16.5546875" style="51" customWidth="1"/>
    <col min="12043" max="12044" width="11.6640625" style="51" customWidth="1"/>
    <col min="12045" max="12046" width="8.88671875" style="51"/>
    <col min="12047" max="12047" width="9.44140625" style="51" customWidth="1"/>
    <col min="12048" max="12288" width="8.88671875" style="51"/>
    <col min="12289" max="12289" width="32.33203125" style="51" customWidth="1"/>
    <col min="12290" max="12290" width="18.5546875" style="51" bestFit="1" customWidth="1"/>
    <col min="12291" max="12291" width="11.6640625" style="51" customWidth="1"/>
    <col min="12292" max="12292" width="11.33203125" style="51" customWidth="1"/>
    <col min="12293" max="12295" width="14.33203125" style="51" customWidth="1"/>
    <col min="12296" max="12297" width="11.6640625" style="51" customWidth="1"/>
    <col min="12298" max="12298" width="16.5546875" style="51" customWidth="1"/>
    <col min="12299" max="12300" width="11.6640625" style="51" customWidth="1"/>
    <col min="12301" max="12302" width="8.88671875" style="51"/>
    <col min="12303" max="12303" width="9.44140625" style="51" customWidth="1"/>
    <col min="12304" max="12544" width="8.88671875" style="51"/>
    <col min="12545" max="12545" width="32.33203125" style="51" customWidth="1"/>
    <col min="12546" max="12546" width="18.5546875" style="51" bestFit="1" customWidth="1"/>
    <col min="12547" max="12547" width="11.6640625" style="51" customWidth="1"/>
    <col min="12548" max="12548" width="11.33203125" style="51" customWidth="1"/>
    <col min="12549" max="12551" width="14.33203125" style="51" customWidth="1"/>
    <col min="12552" max="12553" width="11.6640625" style="51" customWidth="1"/>
    <col min="12554" max="12554" width="16.5546875" style="51" customWidth="1"/>
    <col min="12555" max="12556" width="11.6640625" style="51" customWidth="1"/>
    <col min="12557" max="12558" width="8.88671875" style="51"/>
    <col min="12559" max="12559" width="9.44140625" style="51" customWidth="1"/>
    <col min="12560" max="12800" width="8.88671875" style="51"/>
    <col min="12801" max="12801" width="32.33203125" style="51" customWidth="1"/>
    <col min="12802" max="12802" width="18.5546875" style="51" bestFit="1" customWidth="1"/>
    <col min="12803" max="12803" width="11.6640625" style="51" customWidth="1"/>
    <col min="12804" max="12804" width="11.33203125" style="51" customWidth="1"/>
    <col min="12805" max="12807" width="14.33203125" style="51" customWidth="1"/>
    <col min="12808" max="12809" width="11.6640625" style="51" customWidth="1"/>
    <col min="12810" max="12810" width="16.5546875" style="51" customWidth="1"/>
    <col min="12811" max="12812" width="11.6640625" style="51" customWidth="1"/>
    <col min="12813" max="12814" width="8.88671875" style="51"/>
    <col min="12815" max="12815" width="9.44140625" style="51" customWidth="1"/>
    <col min="12816" max="13056" width="8.88671875" style="51"/>
    <col min="13057" max="13057" width="32.33203125" style="51" customWidth="1"/>
    <col min="13058" max="13058" width="18.5546875" style="51" bestFit="1" customWidth="1"/>
    <col min="13059" max="13059" width="11.6640625" style="51" customWidth="1"/>
    <col min="13060" max="13060" width="11.33203125" style="51" customWidth="1"/>
    <col min="13061" max="13063" width="14.33203125" style="51" customWidth="1"/>
    <col min="13064" max="13065" width="11.6640625" style="51" customWidth="1"/>
    <col min="13066" max="13066" width="16.5546875" style="51" customWidth="1"/>
    <col min="13067" max="13068" width="11.6640625" style="51" customWidth="1"/>
    <col min="13069" max="13070" width="8.88671875" style="51"/>
    <col min="13071" max="13071" width="9.44140625" style="51" customWidth="1"/>
    <col min="13072" max="13312" width="8.88671875" style="51"/>
    <col min="13313" max="13313" width="32.33203125" style="51" customWidth="1"/>
    <col min="13314" max="13314" width="18.5546875" style="51" bestFit="1" customWidth="1"/>
    <col min="13315" max="13315" width="11.6640625" style="51" customWidth="1"/>
    <col min="13316" max="13316" width="11.33203125" style="51" customWidth="1"/>
    <col min="13317" max="13319" width="14.33203125" style="51" customWidth="1"/>
    <col min="13320" max="13321" width="11.6640625" style="51" customWidth="1"/>
    <col min="13322" max="13322" width="16.5546875" style="51" customWidth="1"/>
    <col min="13323" max="13324" width="11.6640625" style="51" customWidth="1"/>
    <col min="13325" max="13326" width="8.88671875" style="51"/>
    <col min="13327" max="13327" width="9.44140625" style="51" customWidth="1"/>
    <col min="13328" max="13568" width="8.88671875" style="51"/>
    <col min="13569" max="13569" width="32.33203125" style="51" customWidth="1"/>
    <col min="13570" max="13570" width="18.5546875" style="51" bestFit="1" customWidth="1"/>
    <col min="13571" max="13571" width="11.6640625" style="51" customWidth="1"/>
    <col min="13572" max="13572" width="11.33203125" style="51" customWidth="1"/>
    <col min="13573" max="13575" width="14.33203125" style="51" customWidth="1"/>
    <col min="13576" max="13577" width="11.6640625" style="51" customWidth="1"/>
    <col min="13578" max="13578" width="16.5546875" style="51" customWidth="1"/>
    <col min="13579" max="13580" width="11.6640625" style="51" customWidth="1"/>
    <col min="13581" max="13582" width="8.88671875" style="51"/>
    <col min="13583" max="13583" width="9.44140625" style="51" customWidth="1"/>
    <col min="13584" max="13824" width="8.88671875" style="51"/>
    <col min="13825" max="13825" width="32.33203125" style="51" customWidth="1"/>
    <col min="13826" max="13826" width="18.5546875" style="51" bestFit="1" customWidth="1"/>
    <col min="13827" max="13827" width="11.6640625" style="51" customWidth="1"/>
    <col min="13828" max="13828" width="11.33203125" style="51" customWidth="1"/>
    <col min="13829" max="13831" width="14.33203125" style="51" customWidth="1"/>
    <col min="13832" max="13833" width="11.6640625" style="51" customWidth="1"/>
    <col min="13834" max="13834" width="16.5546875" style="51" customWidth="1"/>
    <col min="13835" max="13836" width="11.6640625" style="51" customWidth="1"/>
    <col min="13837" max="13838" width="8.88671875" style="51"/>
    <col min="13839" max="13839" width="9.44140625" style="51" customWidth="1"/>
    <col min="13840" max="14080" width="8.88671875" style="51"/>
    <col min="14081" max="14081" width="32.33203125" style="51" customWidth="1"/>
    <col min="14082" max="14082" width="18.5546875" style="51" bestFit="1" customWidth="1"/>
    <col min="14083" max="14083" width="11.6640625" style="51" customWidth="1"/>
    <col min="14084" max="14084" width="11.33203125" style="51" customWidth="1"/>
    <col min="14085" max="14087" width="14.33203125" style="51" customWidth="1"/>
    <col min="14088" max="14089" width="11.6640625" style="51" customWidth="1"/>
    <col min="14090" max="14090" width="16.5546875" style="51" customWidth="1"/>
    <col min="14091" max="14092" width="11.6640625" style="51" customWidth="1"/>
    <col min="14093" max="14094" width="8.88671875" style="51"/>
    <col min="14095" max="14095" width="9.44140625" style="51" customWidth="1"/>
    <col min="14096" max="14336" width="8.88671875" style="51"/>
    <col min="14337" max="14337" width="32.33203125" style="51" customWidth="1"/>
    <col min="14338" max="14338" width="18.5546875" style="51" bestFit="1" customWidth="1"/>
    <col min="14339" max="14339" width="11.6640625" style="51" customWidth="1"/>
    <col min="14340" max="14340" width="11.33203125" style="51" customWidth="1"/>
    <col min="14341" max="14343" width="14.33203125" style="51" customWidth="1"/>
    <col min="14344" max="14345" width="11.6640625" style="51" customWidth="1"/>
    <col min="14346" max="14346" width="16.5546875" style="51" customWidth="1"/>
    <col min="14347" max="14348" width="11.6640625" style="51" customWidth="1"/>
    <col min="14349" max="14350" width="8.88671875" style="51"/>
    <col min="14351" max="14351" width="9.44140625" style="51" customWidth="1"/>
    <col min="14352" max="14592" width="8.88671875" style="51"/>
    <col min="14593" max="14593" width="32.33203125" style="51" customWidth="1"/>
    <col min="14594" max="14594" width="18.5546875" style="51" bestFit="1" customWidth="1"/>
    <col min="14595" max="14595" width="11.6640625" style="51" customWidth="1"/>
    <col min="14596" max="14596" width="11.33203125" style="51" customWidth="1"/>
    <col min="14597" max="14599" width="14.33203125" style="51" customWidth="1"/>
    <col min="14600" max="14601" width="11.6640625" style="51" customWidth="1"/>
    <col min="14602" max="14602" width="16.5546875" style="51" customWidth="1"/>
    <col min="14603" max="14604" width="11.6640625" style="51" customWidth="1"/>
    <col min="14605" max="14606" width="8.88671875" style="51"/>
    <col min="14607" max="14607" width="9.44140625" style="51" customWidth="1"/>
    <col min="14608" max="14848" width="8.88671875" style="51"/>
    <col min="14849" max="14849" width="32.33203125" style="51" customWidth="1"/>
    <col min="14850" max="14850" width="18.5546875" style="51" bestFit="1" customWidth="1"/>
    <col min="14851" max="14851" width="11.6640625" style="51" customWidth="1"/>
    <col min="14852" max="14852" width="11.33203125" style="51" customWidth="1"/>
    <col min="14853" max="14855" width="14.33203125" style="51" customWidth="1"/>
    <col min="14856" max="14857" width="11.6640625" style="51" customWidth="1"/>
    <col min="14858" max="14858" width="16.5546875" style="51" customWidth="1"/>
    <col min="14859" max="14860" width="11.6640625" style="51" customWidth="1"/>
    <col min="14861" max="14862" width="8.88671875" style="51"/>
    <col min="14863" max="14863" width="9.44140625" style="51" customWidth="1"/>
    <col min="14864" max="15104" width="8.88671875" style="51"/>
    <col min="15105" max="15105" width="32.33203125" style="51" customWidth="1"/>
    <col min="15106" max="15106" width="18.5546875" style="51" bestFit="1" customWidth="1"/>
    <col min="15107" max="15107" width="11.6640625" style="51" customWidth="1"/>
    <col min="15108" max="15108" width="11.33203125" style="51" customWidth="1"/>
    <col min="15109" max="15111" width="14.33203125" style="51" customWidth="1"/>
    <col min="15112" max="15113" width="11.6640625" style="51" customWidth="1"/>
    <col min="15114" max="15114" width="16.5546875" style="51" customWidth="1"/>
    <col min="15115" max="15116" width="11.6640625" style="51" customWidth="1"/>
    <col min="15117" max="15118" width="8.88671875" style="51"/>
    <col min="15119" max="15119" width="9.44140625" style="51" customWidth="1"/>
    <col min="15120" max="15360" width="8.88671875" style="51"/>
    <col min="15361" max="15361" width="32.33203125" style="51" customWidth="1"/>
    <col min="15362" max="15362" width="18.5546875" style="51" bestFit="1" customWidth="1"/>
    <col min="15363" max="15363" width="11.6640625" style="51" customWidth="1"/>
    <col min="15364" max="15364" width="11.33203125" style="51" customWidth="1"/>
    <col min="15365" max="15367" width="14.33203125" style="51" customWidth="1"/>
    <col min="15368" max="15369" width="11.6640625" style="51" customWidth="1"/>
    <col min="15370" max="15370" width="16.5546875" style="51" customWidth="1"/>
    <col min="15371" max="15372" width="11.6640625" style="51" customWidth="1"/>
    <col min="15373" max="15374" width="8.88671875" style="51"/>
    <col min="15375" max="15375" width="9.44140625" style="51" customWidth="1"/>
    <col min="15376" max="15616" width="8.88671875" style="51"/>
    <col min="15617" max="15617" width="32.33203125" style="51" customWidth="1"/>
    <col min="15618" max="15618" width="18.5546875" style="51" bestFit="1" customWidth="1"/>
    <col min="15619" max="15619" width="11.6640625" style="51" customWidth="1"/>
    <col min="15620" max="15620" width="11.33203125" style="51" customWidth="1"/>
    <col min="15621" max="15623" width="14.33203125" style="51" customWidth="1"/>
    <col min="15624" max="15625" width="11.6640625" style="51" customWidth="1"/>
    <col min="15626" max="15626" width="16.5546875" style="51" customWidth="1"/>
    <col min="15627" max="15628" width="11.6640625" style="51" customWidth="1"/>
    <col min="15629" max="15630" width="8.88671875" style="51"/>
    <col min="15631" max="15631" width="9.44140625" style="51" customWidth="1"/>
    <col min="15632" max="15872" width="8.88671875" style="51"/>
    <col min="15873" max="15873" width="32.33203125" style="51" customWidth="1"/>
    <col min="15874" max="15874" width="18.5546875" style="51" bestFit="1" customWidth="1"/>
    <col min="15875" max="15875" width="11.6640625" style="51" customWidth="1"/>
    <col min="15876" max="15876" width="11.33203125" style="51" customWidth="1"/>
    <col min="15877" max="15879" width="14.33203125" style="51" customWidth="1"/>
    <col min="15880" max="15881" width="11.6640625" style="51" customWidth="1"/>
    <col min="15882" max="15882" width="16.5546875" style="51" customWidth="1"/>
    <col min="15883" max="15884" width="11.6640625" style="51" customWidth="1"/>
    <col min="15885" max="15886" width="8.88671875" style="51"/>
    <col min="15887" max="15887" width="9.44140625" style="51" customWidth="1"/>
    <col min="15888" max="16128" width="8.88671875" style="51"/>
    <col min="16129" max="16129" width="32.33203125" style="51" customWidth="1"/>
    <col min="16130" max="16130" width="18.5546875" style="51" bestFit="1" customWidth="1"/>
    <col min="16131" max="16131" width="11.6640625" style="51" customWidth="1"/>
    <col min="16132" max="16132" width="11.33203125" style="51" customWidth="1"/>
    <col min="16133" max="16135" width="14.33203125" style="51" customWidth="1"/>
    <col min="16136" max="16137" width="11.6640625" style="51" customWidth="1"/>
    <col min="16138" max="16138" width="16.5546875" style="51" customWidth="1"/>
    <col min="16139" max="16140" width="11.6640625" style="51" customWidth="1"/>
    <col min="16141" max="16142" width="8.88671875" style="51"/>
    <col min="16143" max="16143" width="9.44140625" style="51" customWidth="1"/>
    <col min="16144" max="16384" width="8.88671875" style="51"/>
  </cols>
  <sheetData>
    <row r="1" spans="1:25" ht="21.6" thickBot="1" x14ac:dyDescent="0.45">
      <c r="A1" s="68" t="s">
        <v>146</v>
      </c>
      <c r="B1" s="68"/>
      <c r="C1" s="68"/>
      <c r="D1" s="68"/>
      <c r="E1" s="68"/>
      <c r="F1" s="68"/>
      <c r="G1" s="68"/>
      <c r="H1" s="68"/>
      <c r="I1" s="68"/>
      <c r="J1" s="68"/>
      <c r="K1" s="68"/>
      <c r="L1" s="68"/>
    </row>
    <row r="2" spans="1:25" ht="21.6" thickTop="1" x14ac:dyDescent="0.4">
      <c r="A2" s="69" t="s">
        <v>147</v>
      </c>
      <c r="B2" s="70"/>
      <c r="C2" s="70"/>
      <c r="D2" s="70"/>
      <c r="E2" s="70"/>
      <c r="F2" s="70"/>
      <c r="G2" s="70"/>
      <c r="H2" s="70"/>
      <c r="I2" s="70"/>
      <c r="J2" s="70"/>
      <c r="K2" s="70"/>
      <c r="L2" s="70"/>
    </row>
    <row r="3" spans="1:25" ht="21.6" thickBot="1" x14ac:dyDescent="0.45">
      <c r="A3" s="71" t="s">
        <v>148</v>
      </c>
      <c r="B3" s="70"/>
      <c r="C3" s="70"/>
      <c r="D3" s="70"/>
      <c r="E3" s="70"/>
      <c r="F3" s="70"/>
      <c r="G3" s="70"/>
      <c r="H3" s="70"/>
      <c r="I3" s="70"/>
      <c r="J3" s="70"/>
      <c r="K3" s="70"/>
      <c r="L3" s="70"/>
    </row>
    <row r="4" spans="1:25" ht="60.75" customHeight="1" x14ac:dyDescent="0.3">
      <c r="B4" s="72"/>
      <c r="C4" s="72"/>
      <c r="D4" s="351" t="s">
        <v>149</v>
      </c>
      <c r="E4" s="352"/>
      <c r="F4" s="351" t="s">
        <v>150</v>
      </c>
      <c r="G4" s="353"/>
      <c r="H4" s="351" t="s">
        <v>151</v>
      </c>
      <c r="I4" s="352"/>
      <c r="J4" s="72"/>
      <c r="K4" s="72"/>
      <c r="L4" s="72"/>
    </row>
    <row r="5" spans="1:25" ht="66" x14ac:dyDescent="0.25">
      <c r="A5" s="73" t="s">
        <v>152</v>
      </c>
      <c r="B5" s="74" t="s">
        <v>153</v>
      </c>
      <c r="C5" s="75" t="s">
        <v>154</v>
      </c>
      <c r="D5" s="76" t="s">
        <v>155</v>
      </c>
      <c r="E5" s="77" t="s">
        <v>156</v>
      </c>
      <c r="F5" s="76" t="s">
        <v>155</v>
      </c>
      <c r="G5" s="78" t="s">
        <v>156</v>
      </c>
      <c r="H5" s="76" t="s">
        <v>155</v>
      </c>
      <c r="I5" s="77" t="s">
        <v>156</v>
      </c>
      <c r="J5" s="75" t="s">
        <v>157</v>
      </c>
      <c r="K5" s="73" t="s">
        <v>158</v>
      </c>
      <c r="L5" s="73" t="s">
        <v>159</v>
      </c>
      <c r="M5" s="73" t="s">
        <v>160</v>
      </c>
      <c r="N5" s="73" t="s">
        <v>161</v>
      </c>
      <c r="O5" s="73" t="s">
        <v>162</v>
      </c>
      <c r="P5" s="73" t="s">
        <v>163</v>
      </c>
      <c r="Q5" s="73" t="s">
        <v>164</v>
      </c>
      <c r="R5" s="73" t="s">
        <v>165</v>
      </c>
      <c r="S5" s="73" t="s">
        <v>166</v>
      </c>
      <c r="T5" s="73" t="s">
        <v>167</v>
      </c>
      <c r="U5" s="73" t="s">
        <v>168</v>
      </c>
      <c r="V5" s="73" t="s">
        <v>169</v>
      </c>
      <c r="W5" s="73" t="s">
        <v>170</v>
      </c>
      <c r="X5" s="73" t="s">
        <v>171</v>
      </c>
      <c r="Y5" s="79"/>
    </row>
    <row r="6" spans="1:25" ht="14.4" x14ac:dyDescent="0.25">
      <c r="A6" s="80" t="s">
        <v>172</v>
      </c>
      <c r="B6" s="81" t="s">
        <v>173</v>
      </c>
      <c r="C6" s="82"/>
      <c r="D6" s="83"/>
      <c r="E6" s="84"/>
      <c r="F6" s="81"/>
      <c r="G6" s="81"/>
      <c r="H6" s="85">
        <f t="shared" ref="H6:I11" si="0">(D6+F6)*$C6</f>
        <v>0</v>
      </c>
      <c r="I6" s="86">
        <f t="shared" si="0"/>
        <v>0</v>
      </c>
      <c r="J6" s="87">
        <f t="shared" ref="J6:J11" si="1">SUM(H6:I6)</f>
        <v>0</v>
      </c>
      <c r="K6" s="88" t="str">
        <f t="shared" ref="K6:K13" si="2">IF(ISERROR(J6/C6)=TRUE,"",J6/C6)</f>
        <v/>
      </c>
      <c r="L6" s="89"/>
      <c r="M6" s="80"/>
      <c r="N6" s="63"/>
      <c r="O6" s="63"/>
      <c r="P6" s="63"/>
      <c r="Q6" s="63"/>
      <c r="R6" s="63"/>
      <c r="S6" s="63"/>
      <c r="T6" s="63"/>
      <c r="U6" s="63"/>
      <c r="V6" s="63"/>
      <c r="W6" s="63"/>
      <c r="X6" s="63"/>
    </row>
    <row r="7" spans="1:25" ht="14.4" x14ac:dyDescent="0.25">
      <c r="A7" s="80"/>
      <c r="B7" s="81" t="s">
        <v>174</v>
      </c>
      <c r="C7" s="82"/>
      <c r="D7" s="83"/>
      <c r="E7" s="84"/>
      <c r="F7" s="81"/>
      <c r="G7" s="81"/>
      <c r="H7" s="85">
        <f t="shared" si="0"/>
        <v>0</v>
      </c>
      <c r="I7" s="86">
        <f t="shared" si="0"/>
        <v>0</v>
      </c>
      <c r="J7" s="87">
        <f t="shared" si="1"/>
        <v>0</v>
      </c>
      <c r="K7" s="88" t="str">
        <f t="shared" si="2"/>
        <v/>
      </c>
      <c r="L7" s="89"/>
      <c r="M7" s="80"/>
      <c r="N7" s="63"/>
      <c r="O7" s="63"/>
      <c r="P7" s="63"/>
      <c r="Q7" s="63"/>
      <c r="R7" s="63"/>
      <c r="S7" s="63"/>
      <c r="T7" s="63"/>
      <c r="U7" s="63"/>
      <c r="V7" s="63"/>
      <c r="W7" s="63"/>
      <c r="X7" s="63"/>
    </row>
    <row r="8" spans="1:25" ht="14.4" x14ac:dyDescent="0.25">
      <c r="A8" s="80" t="s">
        <v>175</v>
      </c>
      <c r="B8" s="81" t="s">
        <v>173</v>
      </c>
      <c r="C8" s="82"/>
      <c r="D8" s="83"/>
      <c r="E8" s="84"/>
      <c r="F8" s="81"/>
      <c r="G8" s="81"/>
      <c r="H8" s="85">
        <f t="shared" si="0"/>
        <v>0</v>
      </c>
      <c r="I8" s="86">
        <f t="shared" si="0"/>
        <v>0</v>
      </c>
      <c r="J8" s="87">
        <f t="shared" si="1"/>
        <v>0</v>
      </c>
      <c r="K8" s="88" t="str">
        <f t="shared" si="2"/>
        <v/>
      </c>
      <c r="L8" s="89"/>
      <c r="M8" s="80"/>
      <c r="N8" s="63"/>
      <c r="O8" s="63"/>
      <c r="P8" s="63"/>
      <c r="Q8" s="63"/>
      <c r="R8" s="63"/>
      <c r="S8" s="63"/>
      <c r="T8" s="63"/>
      <c r="U8" s="63"/>
      <c r="V8" s="63"/>
      <c r="W8" s="63"/>
      <c r="X8" s="63"/>
    </row>
    <row r="9" spans="1:25" ht="14.4" x14ac:dyDescent="0.25">
      <c r="B9" s="81" t="s">
        <v>174</v>
      </c>
      <c r="C9" s="82"/>
      <c r="D9" s="83"/>
      <c r="E9" s="84"/>
      <c r="F9" s="81"/>
      <c r="G9" s="81"/>
      <c r="H9" s="85">
        <f t="shared" si="0"/>
        <v>0</v>
      </c>
      <c r="I9" s="86">
        <f t="shared" si="0"/>
        <v>0</v>
      </c>
      <c r="J9" s="87">
        <f t="shared" si="1"/>
        <v>0</v>
      </c>
      <c r="K9" s="88" t="str">
        <f t="shared" si="2"/>
        <v/>
      </c>
      <c r="L9" s="89"/>
      <c r="M9" s="80"/>
      <c r="N9" s="63"/>
      <c r="O9" s="63"/>
      <c r="P9" s="63"/>
      <c r="Q9" s="63"/>
      <c r="R9" s="63"/>
      <c r="S9" s="63"/>
      <c r="T9" s="63"/>
      <c r="U9" s="63"/>
      <c r="V9" s="63"/>
      <c r="W9" s="63"/>
      <c r="X9" s="63"/>
    </row>
    <row r="10" spans="1:25" ht="14.4" x14ac:dyDescent="0.25">
      <c r="A10" s="80" t="s">
        <v>176</v>
      </c>
      <c r="B10" s="81" t="s">
        <v>174</v>
      </c>
      <c r="C10" s="82"/>
      <c r="D10" s="83"/>
      <c r="E10" s="84"/>
      <c r="F10" s="81"/>
      <c r="G10" s="81"/>
      <c r="H10" s="85">
        <f t="shared" si="0"/>
        <v>0</v>
      </c>
      <c r="I10" s="86">
        <f t="shared" si="0"/>
        <v>0</v>
      </c>
      <c r="J10" s="87">
        <f t="shared" si="1"/>
        <v>0</v>
      </c>
      <c r="K10" s="88" t="str">
        <f t="shared" si="2"/>
        <v/>
      </c>
      <c r="L10" s="89"/>
      <c r="M10" s="80"/>
      <c r="N10" s="63"/>
      <c r="O10" s="63"/>
      <c r="P10" s="63"/>
      <c r="Q10" s="63"/>
      <c r="R10" s="63"/>
      <c r="S10" s="63"/>
      <c r="T10" s="63"/>
      <c r="U10" s="63"/>
      <c r="V10" s="63"/>
      <c r="W10" s="63"/>
      <c r="X10" s="63"/>
    </row>
    <row r="11" spans="1:25" ht="14.4" x14ac:dyDescent="0.25">
      <c r="C11" s="82"/>
      <c r="D11" s="83"/>
      <c r="E11" s="84"/>
      <c r="F11" s="81"/>
      <c r="G11" s="81"/>
      <c r="H11" s="85">
        <f t="shared" si="0"/>
        <v>0</v>
      </c>
      <c r="I11" s="86">
        <f t="shared" si="0"/>
        <v>0</v>
      </c>
      <c r="J11" s="87">
        <f t="shared" si="1"/>
        <v>0</v>
      </c>
      <c r="K11" s="88" t="str">
        <f t="shared" si="2"/>
        <v/>
      </c>
      <c r="L11" s="89"/>
      <c r="M11" s="80"/>
      <c r="N11" s="63"/>
      <c r="O11" s="63"/>
      <c r="P11" s="63"/>
      <c r="Q11" s="63"/>
      <c r="R11" s="63"/>
      <c r="S11" s="63"/>
      <c r="T11" s="63"/>
      <c r="U11" s="63"/>
      <c r="V11" s="63"/>
      <c r="W11" s="63"/>
      <c r="X11" s="63"/>
    </row>
    <row r="12" spans="1:25" s="103" customFormat="1" x14ac:dyDescent="0.25">
      <c r="A12" s="90"/>
      <c r="B12" s="91"/>
      <c r="C12" s="92"/>
      <c r="D12" s="93"/>
      <c r="E12" s="94"/>
      <c r="F12" s="95"/>
      <c r="G12" s="96"/>
      <c r="H12" s="97"/>
      <c r="I12" s="98"/>
      <c r="J12" s="99"/>
      <c r="K12" s="100" t="str">
        <f t="shared" si="2"/>
        <v/>
      </c>
      <c r="L12" s="101"/>
      <c r="M12" s="90"/>
      <c r="N12" s="102"/>
      <c r="O12" s="102"/>
      <c r="P12" s="102"/>
      <c r="Q12" s="102"/>
      <c r="R12" s="102"/>
      <c r="S12" s="102"/>
      <c r="T12" s="102"/>
      <c r="U12" s="102"/>
      <c r="V12" s="102"/>
      <c r="W12" s="102"/>
      <c r="X12" s="102"/>
    </row>
    <row r="13" spans="1:25" ht="15" customHeight="1" thickBot="1" x14ac:dyDescent="0.3">
      <c r="A13" s="104" t="s">
        <v>177</v>
      </c>
      <c r="B13" s="501"/>
      <c r="C13" s="502"/>
      <c r="D13" s="502"/>
      <c r="E13" s="502"/>
      <c r="F13" s="502"/>
      <c r="G13" s="502"/>
      <c r="H13" s="502"/>
      <c r="I13" s="503"/>
      <c r="J13" s="500"/>
      <c r="K13" s="105" t="str">
        <f t="shared" si="2"/>
        <v/>
      </c>
      <c r="L13" s="106"/>
      <c r="M13" s="104"/>
      <c r="N13" s="107"/>
      <c r="O13" s="107"/>
      <c r="P13" s="107"/>
      <c r="Q13" s="107"/>
      <c r="R13" s="107"/>
      <c r="S13" s="107"/>
      <c r="T13" s="107"/>
      <c r="U13" s="107"/>
      <c r="V13" s="107"/>
      <c r="W13" s="107"/>
      <c r="X13" s="107"/>
    </row>
    <row r="14" spans="1:25" ht="14.4" thickTop="1" thickBot="1" x14ac:dyDescent="0.3">
      <c r="A14" s="108" t="s">
        <v>178</v>
      </c>
      <c r="B14" s="109"/>
      <c r="C14" s="110"/>
      <c r="D14" s="111"/>
      <c r="E14" s="112"/>
      <c r="F14" s="113"/>
      <c r="G14" s="114"/>
      <c r="H14" s="115"/>
      <c r="I14" s="116"/>
      <c r="J14" s="117">
        <f>SUM(J6:J13)</f>
        <v>0</v>
      </c>
      <c r="K14" s="118"/>
      <c r="L14" s="119"/>
      <c r="M14" s="108"/>
      <c r="N14" s="108"/>
      <c r="O14" s="108"/>
      <c r="P14" s="108"/>
      <c r="Q14" s="108"/>
      <c r="R14" s="108"/>
      <c r="S14" s="108"/>
      <c r="T14" s="108"/>
      <c r="U14" s="108"/>
      <c r="V14" s="108"/>
      <c r="W14" s="108"/>
      <c r="X14" s="108"/>
    </row>
    <row r="15" spans="1:25" x14ac:dyDescent="0.25">
      <c r="C15" s="51"/>
      <c r="H15" s="51"/>
      <c r="I15" s="51"/>
      <c r="J15" s="51"/>
    </row>
    <row r="23" spans="1:12" ht="15.6" x14ac:dyDescent="0.3">
      <c r="B23" s="121"/>
      <c r="D23" s="121"/>
      <c r="E23" s="121"/>
      <c r="F23" s="121"/>
      <c r="G23" s="121"/>
    </row>
    <row r="25" spans="1:12" x14ac:dyDescent="0.25">
      <c r="A25" s="51" t="s">
        <v>179</v>
      </c>
      <c r="C25" s="51"/>
      <c r="H25" s="51"/>
      <c r="I25" s="51"/>
      <c r="J25" s="51"/>
    </row>
    <row r="26" spans="1:12" x14ac:dyDescent="0.25">
      <c r="A26" s="51" t="s">
        <v>180</v>
      </c>
    </row>
    <row r="27" spans="1:12" x14ac:dyDescent="0.25">
      <c r="A27" s="51" t="s">
        <v>181</v>
      </c>
      <c r="K27" s="122"/>
      <c r="L27" s="122"/>
    </row>
    <row r="28" spans="1:12" x14ac:dyDescent="0.25">
      <c r="A28" s="51" t="s">
        <v>182</v>
      </c>
    </row>
  </sheetData>
  <mergeCells count="4">
    <mergeCell ref="D4:E4"/>
    <mergeCell ref="F4:G4"/>
    <mergeCell ref="H4:I4"/>
    <mergeCell ref="B13:I13"/>
  </mergeCells>
  <dataValidations count="1">
    <dataValidation type="list" allowBlank="1" showInputMessage="1" showErrorMessage="1" sqref="B6:B10 IX6:IX10 ST6:ST10 ACP6:ACP10 AML6:AML10 AWH6:AWH10 BGD6:BGD10 BPZ6:BPZ10 BZV6:BZV10 CJR6:CJR10 CTN6:CTN10 DDJ6:DDJ10 DNF6:DNF10 DXB6:DXB10 EGX6:EGX10 EQT6:EQT10 FAP6:FAP10 FKL6:FKL10 FUH6:FUH10 GED6:GED10 GNZ6:GNZ10 GXV6:GXV10 HHR6:HHR10 HRN6:HRN10 IBJ6:IBJ10 ILF6:ILF10 IVB6:IVB10 JEX6:JEX10 JOT6:JOT10 JYP6:JYP10 KIL6:KIL10 KSH6:KSH10 LCD6:LCD10 LLZ6:LLZ10 LVV6:LVV10 MFR6:MFR10 MPN6:MPN10 MZJ6:MZJ10 NJF6:NJF10 NTB6:NTB10 OCX6:OCX10 OMT6:OMT10 OWP6:OWP10 PGL6:PGL10 PQH6:PQH10 QAD6:QAD10 QJZ6:QJZ10 QTV6:QTV10 RDR6:RDR10 RNN6:RNN10 RXJ6:RXJ10 SHF6:SHF10 SRB6:SRB10 TAX6:TAX10 TKT6:TKT10 TUP6:TUP10 UEL6:UEL10 UOH6:UOH10 UYD6:UYD10 VHZ6:VHZ10 VRV6:VRV10 WBR6:WBR10 WLN6:WLN10 WVJ6:WVJ10 B65542:B65546 IX65542:IX65546 ST65542:ST65546 ACP65542:ACP65546 AML65542:AML65546 AWH65542:AWH65546 BGD65542:BGD65546 BPZ65542:BPZ65546 BZV65542:BZV65546 CJR65542:CJR65546 CTN65542:CTN65546 DDJ65542:DDJ65546 DNF65542:DNF65546 DXB65542:DXB65546 EGX65542:EGX65546 EQT65542:EQT65546 FAP65542:FAP65546 FKL65542:FKL65546 FUH65542:FUH65546 GED65542:GED65546 GNZ65542:GNZ65546 GXV65542:GXV65546 HHR65542:HHR65546 HRN65542:HRN65546 IBJ65542:IBJ65546 ILF65542:ILF65546 IVB65542:IVB65546 JEX65542:JEX65546 JOT65542:JOT65546 JYP65542:JYP65546 KIL65542:KIL65546 KSH65542:KSH65546 LCD65542:LCD65546 LLZ65542:LLZ65546 LVV65542:LVV65546 MFR65542:MFR65546 MPN65542:MPN65546 MZJ65542:MZJ65546 NJF65542:NJF65546 NTB65542:NTB65546 OCX65542:OCX65546 OMT65542:OMT65546 OWP65542:OWP65546 PGL65542:PGL65546 PQH65542:PQH65546 QAD65542:QAD65546 QJZ65542:QJZ65546 QTV65542:QTV65546 RDR65542:RDR65546 RNN65542:RNN65546 RXJ65542:RXJ65546 SHF65542:SHF65546 SRB65542:SRB65546 TAX65542:TAX65546 TKT65542:TKT65546 TUP65542:TUP65546 UEL65542:UEL65546 UOH65542:UOH65546 UYD65542:UYD65546 VHZ65542:VHZ65546 VRV65542:VRV65546 WBR65542:WBR65546 WLN65542:WLN65546 WVJ65542:WVJ65546 B131078:B131082 IX131078:IX131082 ST131078:ST131082 ACP131078:ACP131082 AML131078:AML131082 AWH131078:AWH131082 BGD131078:BGD131082 BPZ131078:BPZ131082 BZV131078:BZV131082 CJR131078:CJR131082 CTN131078:CTN131082 DDJ131078:DDJ131082 DNF131078:DNF131082 DXB131078:DXB131082 EGX131078:EGX131082 EQT131078:EQT131082 FAP131078:FAP131082 FKL131078:FKL131082 FUH131078:FUH131082 GED131078:GED131082 GNZ131078:GNZ131082 GXV131078:GXV131082 HHR131078:HHR131082 HRN131078:HRN131082 IBJ131078:IBJ131082 ILF131078:ILF131082 IVB131078:IVB131082 JEX131078:JEX131082 JOT131078:JOT131082 JYP131078:JYP131082 KIL131078:KIL131082 KSH131078:KSH131082 LCD131078:LCD131082 LLZ131078:LLZ131082 LVV131078:LVV131082 MFR131078:MFR131082 MPN131078:MPN131082 MZJ131078:MZJ131082 NJF131078:NJF131082 NTB131078:NTB131082 OCX131078:OCX131082 OMT131078:OMT131082 OWP131078:OWP131082 PGL131078:PGL131082 PQH131078:PQH131082 QAD131078:QAD131082 QJZ131078:QJZ131082 QTV131078:QTV131082 RDR131078:RDR131082 RNN131078:RNN131082 RXJ131078:RXJ131082 SHF131078:SHF131082 SRB131078:SRB131082 TAX131078:TAX131082 TKT131078:TKT131082 TUP131078:TUP131082 UEL131078:UEL131082 UOH131078:UOH131082 UYD131078:UYD131082 VHZ131078:VHZ131082 VRV131078:VRV131082 WBR131078:WBR131082 WLN131078:WLN131082 WVJ131078:WVJ131082 B196614:B196618 IX196614:IX196618 ST196614:ST196618 ACP196614:ACP196618 AML196614:AML196618 AWH196614:AWH196618 BGD196614:BGD196618 BPZ196614:BPZ196618 BZV196614:BZV196618 CJR196614:CJR196618 CTN196614:CTN196618 DDJ196614:DDJ196618 DNF196614:DNF196618 DXB196614:DXB196618 EGX196614:EGX196618 EQT196614:EQT196618 FAP196614:FAP196618 FKL196614:FKL196618 FUH196614:FUH196618 GED196614:GED196618 GNZ196614:GNZ196618 GXV196614:GXV196618 HHR196614:HHR196618 HRN196614:HRN196618 IBJ196614:IBJ196618 ILF196614:ILF196618 IVB196614:IVB196618 JEX196614:JEX196618 JOT196614:JOT196618 JYP196614:JYP196618 KIL196614:KIL196618 KSH196614:KSH196618 LCD196614:LCD196618 LLZ196614:LLZ196618 LVV196614:LVV196618 MFR196614:MFR196618 MPN196614:MPN196618 MZJ196614:MZJ196618 NJF196614:NJF196618 NTB196614:NTB196618 OCX196614:OCX196618 OMT196614:OMT196618 OWP196614:OWP196618 PGL196614:PGL196618 PQH196614:PQH196618 QAD196614:QAD196618 QJZ196614:QJZ196618 QTV196614:QTV196618 RDR196614:RDR196618 RNN196614:RNN196618 RXJ196614:RXJ196618 SHF196614:SHF196618 SRB196614:SRB196618 TAX196614:TAX196618 TKT196614:TKT196618 TUP196614:TUP196618 UEL196614:UEL196618 UOH196614:UOH196618 UYD196614:UYD196618 VHZ196614:VHZ196618 VRV196614:VRV196618 WBR196614:WBR196618 WLN196614:WLN196618 WVJ196614:WVJ196618 B262150:B262154 IX262150:IX262154 ST262150:ST262154 ACP262150:ACP262154 AML262150:AML262154 AWH262150:AWH262154 BGD262150:BGD262154 BPZ262150:BPZ262154 BZV262150:BZV262154 CJR262150:CJR262154 CTN262150:CTN262154 DDJ262150:DDJ262154 DNF262150:DNF262154 DXB262150:DXB262154 EGX262150:EGX262154 EQT262150:EQT262154 FAP262150:FAP262154 FKL262150:FKL262154 FUH262150:FUH262154 GED262150:GED262154 GNZ262150:GNZ262154 GXV262150:GXV262154 HHR262150:HHR262154 HRN262150:HRN262154 IBJ262150:IBJ262154 ILF262150:ILF262154 IVB262150:IVB262154 JEX262150:JEX262154 JOT262150:JOT262154 JYP262150:JYP262154 KIL262150:KIL262154 KSH262150:KSH262154 LCD262150:LCD262154 LLZ262150:LLZ262154 LVV262150:LVV262154 MFR262150:MFR262154 MPN262150:MPN262154 MZJ262150:MZJ262154 NJF262150:NJF262154 NTB262150:NTB262154 OCX262150:OCX262154 OMT262150:OMT262154 OWP262150:OWP262154 PGL262150:PGL262154 PQH262150:PQH262154 QAD262150:QAD262154 QJZ262150:QJZ262154 QTV262150:QTV262154 RDR262150:RDR262154 RNN262150:RNN262154 RXJ262150:RXJ262154 SHF262150:SHF262154 SRB262150:SRB262154 TAX262150:TAX262154 TKT262150:TKT262154 TUP262150:TUP262154 UEL262150:UEL262154 UOH262150:UOH262154 UYD262150:UYD262154 VHZ262150:VHZ262154 VRV262150:VRV262154 WBR262150:WBR262154 WLN262150:WLN262154 WVJ262150:WVJ262154 B327686:B327690 IX327686:IX327690 ST327686:ST327690 ACP327686:ACP327690 AML327686:AML327690 AWH327686:AWH327690 BGD327686:BGD327690 BPZ327686:BPZ327690 BZV327686:BZV327690 CJR327686:CJR327690 CTN327686:CTN327690 DDJ327686:DDJ327690 DNF327686:DNF327690 DXB327686:DXB327690 EGX327686:EGX327690 EQT327686:EQT327690 FAP327686:FAP327690 FKL327686:FKL327690 FUH327686:FUH327690 GED327686:GED327690 GNZ327686:GNZ327690 GXV327686:GXV327690 HHR327686:HHR327690 HRN327686:HRN327690 IBJ327686:IBJ327690 ILF327686:ILF327690 IVB327686:IVB327690 JEX327686:JEX327690 JOT327686:JOT327690 JYP327686:JYP327690 KIL327686:KIL327690 KSH327686:KSH327690 LCD327686:LCD327690 LLZ327686:LLZ327690 LVV327686:LVV327690 MFR327686:MFR327690 MPN327686:MPN327690 MZJ327686:MZJ327690 NJF327686:NJF327690 NTB327686:NTB327690 OCX327686:OCX327690 OMT327686:OMT327690 OWP327686:OWP327690 PGL327686:PGL327690 PQH327686:PQH327690 QAD327686:QAD327690 QJZ327686:QJZ327690 QTV327686:QTV327690 RDR327686:RDR327690 RNN327686:RNN327690 RXJ327686:RXJ327690 SHF327686:SHF327690 SRB327686:SRB327690 TAX327686:TAX327690 TKT327686:TKT327690 TUP327686:TUP327690 UEL327686:UEL327690 UOH327686:UOH327690 UYD327686:UYD327690 VHZ327686:VHZ327690 VRV327686:VRV327690 WBR327686:WBR327690 WLN327686:WLN327690 WVJ327686:WVJ327690 B393222:B393226 IX393222:IX393226 ST393222:ST393226 ACP393222:ACP393226 AML393222:AML393226 AWH393222:AWH393226 BGD393222:BGD393226 BPZ393222:BPZ393226 BZV393222:BZV393226 CJR393222:CJR393226 CTN393222:CTN393226 DDJ393222:DDJ393226 DNF393222:DNF393226 DXB393222:DXB393226 EGX393222:EGX393226 EQT393222:EQT393226 FAP393222:FAP393226 FKL393222:FKL393226 FUH393222:FUH393226 GED393222:GED393226 GNZ393222:GNZ393226 GXV393222:GXV393226 HHR393222:HHR393226 HRN393222:HRN393226 IBJ393222:IBJ393226 ILF393222:ILF393226 IVB393222:IVB393226 JEX393222:JEX393226 JOT393222:JOT393226 JYP393222:JYP393226 KIL393222:KIL393226 KSH393222:KSH393226 LCD393222:LCD393226 LLZ393222:LLZ393226 LVV393222:LVV393226 MFR393222:MFR393226 MPN393222:MPN393226 MZJ393222:MZJ393226 NJF393222:NJF393226 NTB393222:NTB393226 OCX393222:OCX393226 OMT393222:OMT393226 OWP393222:OWP393226 PGL393222:PGL393226 PQH393222:PQH393226 QAD393222:QAD393226 QJZ393222:QJZ393226 QTV393222:QTV393226 RDR393222:RDR393226 RNN393222:RNN393226 RXJ393222:RXJ393226 SHF393222:SHF393226 SRB393222:SRB393226 TAX393222:TAX393226 TKT393222:TKT393226 TUP393222:TUP393226 UEL393222:UEL393226 UOH393222:UOH393226 UYD393222:UYD393226 VHZ393222:VHZ393226 VRV393222:VRV393226 WBR393222:WBR393226 WLN393222:WLN393226 WVJ393222:WVJ393226 B458758:B458762 IX458758:IX458762 ST458758:ST458762 ACP458758:ACP458762 AML458758:AML458762 AWH458758:AWH458762 BGD458758:BGD458762 BPZ458758:BPZ458762 BZV458758:BZV458762 CJR458758:CJR458762 CTN458758:CTN458762 DDJ458758:DDJ458762 DNF458758:DNF458762 DXB458758:DXB458762 EGX458758:EGX458762 EQT458758:EQT458762 FAP458758:FAP458762 FKL458758:FKL458762 FUH458758:FUH458762 GED458758:GED458762 GNZ458758:GNZ458762 GXV458758:GXV458762 HHR458758:HHR458762 HRN458758:HRN458762 IBJ458758:IBJ458762 ILF458758:ILF458762 IVB458758:IVB458762 JEX458758:JEX458762 JOT458758:JOT458762 JYP458758:JYP458762 KIL458758:KIL458762 KSH458758:KSH458762 LCD458758:LCD458762 LLZ458758:LLZ458762 LVV458758:LVV458762 MFR458758:MFR458762 MPN458758:MPN458762 MZJ458758:MZJ458762 NJF458758:NJF458762 NTB458758:NTB458762 OCX458758:OCX458762 OMT458758:OMT458762 OWP458758:OWP458762 PGL458758:PGL458762 PQH458758:PQH458762 QAD458758:QAD458762 QJZ458758:QJZ458762 QTV458758:QTV458762 RDR458758:RDR458762 RNN458758:RNN458762 RXJ458758:RXJ458762 SHF458758:SHF458762 SRB458758:SRB458762 TAX458758:TAX458762 TKT458758:TKT458762 TUP458758:TUP458762 UEL458758:UEL458762 UOH458758:UOH458762 UYD458758:UYD458762 VHZ458758:VHZ458762 VRV458758:VRV458762 WBR458758:WBR458762 WLN458758:WLN458762 WVJ458758:WVJ458762 B524294:B524298 IX524294:IX524298 ST524294:ST524298 ACP524294:ACP524298 AML524294:AML524298 AWH524294:AWH524298 BGD524294:BGD524298 BPZ524294:BPZ524298 BZV524294:BZV524298 CJR524294:CJR524298 CTN524294:CTN524298 DDJ524294:DDJ524298 DNF524294:DNF524298 DXB524294:DXB524298 EGX524294:EGX524298 EQT524294:EQT524298 FAP524294:FAP524298 FKL524294:FKL524298 FUH524294:FUH524298 GED524294:GED524298 GNZ524294:GNZ524298 GXV524294:GXV524298 HHR524294:HHR524298 HRN524294:HRN524298 IBJ524294:IBJ524298 ILF524294:ILF524298 IVB524294:IVB524298 JEX524294:JEX524298 JOT524294:JOT524298 JYP524294:JYP524298 KIL524294:KIL524298 KSH524294:KSH524298 LCD524294:LCD524298 LLZ524294:LLZ524298 LVV524294:LVV524298 MFR524294:MFR524298 MPN524294:MPN524298 MZJ524294:MZJ524298 NJF524294:NJF524298 NTB524294:NTB524298 OCX524294:OCX524298 OMT524294:OMT524298 OWP524294:OWP524298 PGL524294:PGL524298 PQH524294:PQH524298 QAD524294:QAD524298 QJZ524294:QJZ524298 QTV524294:QTV524298 RDR524294:RDR524298 RNN524294:RNN524298 RXJ524294:RXJ524298 SHF524294:SHF524298 SRB524294:SRB524298 TAX524294:TAX524298 TKT524294:TKT524298 TUP524294:TUP524298 UEL524294:UEL524298 UOH524294:UOH524298 UYD524294:UYD524298 VHZ524294:VHZ524298 VRV524294:VRV524298 WBR524294:WBR524298 WLN524294:WLN524298 WVJ524294:WVJ524298 B589830:B589834 IX589830:IX589834 ST589830:ST589834 ACP589830:ACP589834 AML589830:AML589834 AWH589830:AWH589834 BGD589830:BGD589834 BPZ589830:BPZ589834 BZV589830:BZV589834 CJR589830:CJR589834 CTN589830:CTN589834 DDJ589830:DDJ589834 DNF589830:DNF589834 DXB589830:DXB589834 EGX589830:EGX589834 EQT589830:EQT589834 FAP589830:FAP589834 FKL589830:FKL589834 FUH589830:FUH589834 GED589830:GED589834 GNZ589830:GNZ589834 GXV589830:GXV589834 HHR589830:HHR589834 HRN589830:HRN589834 IBJ589830:IBJ589834 ILF589830:ILF589834 IVB589830:IVB589834 JEX589830:JEX589834 JOT589830:JOT589834 JYP589830:JYP589834 KIL589830:KIL589834 KSH589830:KSH589834 LCD589830:LCD589834 LLZ589830:LLZ589834 LVV589830:LVV589834 MFR589830:MFR589834 MPN589830:MPN589834 MZJ589830:MZJ589834 NJF589830:NJF589834 NTB589830:NTB589834 OCX589830:OCX589834 OMT589830:OMT589834 OWP589830:OWP589834 PGL589830:PGL589834 PQH589830:PQH589834 QAD589830:QAD589834 QJZ589830:QJZ589834 QTV589830:QTV589834 RDR589830:RDR589834 RNN589830:RNN589834 RXJ589830:RXJ589834 SHF589830:SHF589834 SRB589830:SRB589834 TAX589830:TAX589834 TKT589830:TKT589834 TUP589830:TUP589834 UEL589830:UEL589834 UOH589830:UOH589834 UYD589830:UYD589834 VHZ589830:VHZ589834 VRV589830:VRV589834 WBR589830:WBR589834 WLN589830:WLN589834 WVJ589830:WVJ589834 B655366:B655370 IX655366:IX655370 ST655366:ST655370 ACP655366:ACP655370 AML655366:AML655370 AWH655366:AWH655370 BGD655366:BGD655370 BPZ655366:BPZ655370 BZV655366:BZV655370 CJR655366:CJR655370 CTN655366:CTN655370 DDJ655366:DDJ655370 DNF655366:DNF655370 DXB655366:DXB655370 EGX655366:EGX655370 EQT655366:EQT655370 FAP655366:FAP655370 FKL655366:FKL655370 FUH655366:FUH655370 GED655366:GED655370 GNZ655366:GNZ655370 GXV655366:GXV655370 HHR655366:HHR655370 HRN655366:HRN655370 IBJ655366:IBJ655370 ILF655366:ILF655370 IVB655366:IVB655370 JEX655366:JEX655370 JOT655366:JOT655370 JYP655366:JYP655370 KIL655366:KIL655370 KSH655366:KSH655370 LCD655366:LCD655370 LLZ655366:LLZ655370 LVV655366:LVV655370 MFR655366:MFR655370 MPN655366:MPN655370 MZJ655366:MZJ655370 NJF655366:NJF655370 NTB655366:NTB655370 OCX655366:OCX655370 OMT655366:OMT655370 OWP655366:OWP655370 PGL655366:PGL655370 PQH655366:PQH655370 QAD655366:QAD655370 QJZ655366:QJZ655370 QTV655366:QTV655370 RDR655366:RDR655370 RNN655366:RNN655370 RXJ655366:RXJ655370 SHF655366:SHF655370 SRB655366:SRB655370 TAX655366:TAX655370 TKT655366:TKT655370 TUP655366:TUP655370 UEL655366:UEL655370 UOH655366:UOH655370 UYD655366:UYD655370 VHZ655366:VHZ655370 VRV655366:VRV655370 WBR655366:WBR655370 WLN655366:WLN655370 WVJ655366:WVJ655370 B720902:B720906 IX720902:IX720906 ST720902:ST720906 ACP720902:ACP720906 AML720902:AML720906 AWH720902:AWH720906 BGD720902:BGD720906 BPZ720902:BPZ720906 BZV720902:BZV720906 CJR720902:CJR720906 CTN720902:CTN720906 DDJ720902:DDJ720906 DNF720902:DNF720906 DXB720902:DXB720906 EGX720902:EGX720906 EQT720902:EQT720906 FAP720902:FAP720906 FKL720902:FKL720906 FUH720902:FUH720906 GED720902:GED720906 GNZ720902:GNZ720906 GXV720902:GXV720906 HHR720902:HHR720906 HRN720902:HRN720906 IBJ720902:IBJ720906 ILF720902:ILF720906 IVB720902:IVB720906 JEX720902:JEX720906 JOT720902:JOT720906 JYP720902:JYP720906 KIL720902:KIL720906 KSH720902:KSH720906 LCD720902:LCD720906 LLZ720902:LLZ720906 LVV720902:LVV720906 MFR720902:MFR720906 MPN720902:MPN720906 MZJ720902:MZJ720906 NJF720902:NJF720906 NTB720902:NTB720906 OCX720902:OCX720906 OMT720902:OMT720906 OWP720902:OWP720906 PGL720902:PGL720906 PQH720902:PQH720906 QAD720902:QAD720906 QJZ720902:QJZ720906 QTV720902:QTV720906 RDR720902:RDR720906 RNN720902:RNN720906 RXJ720902:RXJ720906 SHF720902:SHF720906 SRB720902:SRB720906 TAX720902:TAX720906 TKT720902:TKT720906 TUP720902:TUP720906 UEL720902:UEL720906 UOH720902:UOH720906 UYD720902:UYD720906 VHZ720902:VHZ720906 VRV720902:VRV720906 WBR720902:WBR720906 WLN720902:WLN720906 WVJ720902:WVJ720906 B786438:B786442 IX786438:IX786442 ST786438:ST786442 ACP786438:ACP786442 AML786438:AML786442 AWH786438:AWH786442 BGD786438:BGD786442 BPZ786438:BPZ786442 BZV786438:BZV786442 CJR786438:CJR786442 CTN786438:CTN786442 DDJ786438:DDJ786442 DNF786438:DNF786442 DXB786438:DXB786442 EGX786438:EGX786442 EQT786438:EQT786442 FAP786438:FAP786442 FKL786438:FKL786442 FUH786438:FUH786442 GED786438:GED786442 GNZ786438:GNZ786442 GXV786438:GXV786442 HHR786438:HHR786442 HRN786438:HRN786442 IBJ786438:IBJ786442 ILF786438:ILF786442 IVB786438:IVB786442 JEX786438:JEX786442 JOT786438:JOT786442 JYP786438:JYP786442 KIL786438:KIL786442 KSH786438:KSH786442 LCD786438:LCD786442 LLZ786438:LLZ786442 LVV786438:LVV786442 MFR786438:MFR786442 MPN786438:MPN786442 MZJ786438:MZJ786442 NJF786438:NJF786442 NTB786438:NTB786442 OCX786438:OCX786442 OMT786438:OMT786442 OWP786438:OWP786442 PGL786438:PGL786442 PQH786438:PQH786442 QAD786438:QAD786442 QJZ786438:QJZ786442 QTV786438:QTV786442 RDR786438:RDR786442 RNN786438:RNN786442 RXJ786438:RXJ786442 SHF786438:SHF786442 SRB786438:SRB786442 TAX786438:TAX786442 TKT786438:TKT786442 TUP786438:TUP786442 UEL786438:UEL786442 UOH786438:UOH786442 UYD786438:UYD786442 VHZ786438:VHZ786442 VRV786438:VRV786442 WBR786438:WBR786442 WLN786438:WLN786442 WVJ786438:WVJ786442 B851974:B851978 IX851974:IX851978 ST851974:ST851978 ACP851974:ACP851978 AML851974:AML851978 AWH851974:AWH851978 BGD851974:BGD851978 BPZ851974:BPZ851978 BZV851974:BZV851978 CJR851974:CJR851978 CTN851974:CTN851978 DDJ851974:DDJ851978 DNF851974:DNF851978 DXB851974:DXB851978 EGX851974:EGX851978 EQT851974:EQT851978 FAP851974:FAP851978 FKL851974:FKL851978 FUH851974:FUH851978 GED851974:GED851978 GNZ851974:GNZ851978 GXV851974:GXV851978 HHR851974:HHR851978 HRN851974:HRN851978 IBJ851974:IBJ851978 ILF851974:ILF851978 IVB851974:IVB851978 JEX851974:JEX851978 JOT851974:JOT851978 JYP851974:JYP851978 KIL851974:KIL851978 KSH851974:KSH851978 LCD851974:LCD851978 LLZ851974:LLZ851978 LVV851974:LVV851978 MFR851974:MFR851978 MPN851974:MPN851978 MZJ851974:MZJ851978 NJF851974:NJF851978 NTB851974:NTB851978 OCX851974:OCX851978 OMT851974:OMT851978 OWP851974:OWP851978 PGL851974:PGL851978 PQH851974:PQH851978 QAD851974:QAD851978 QJZ851974:QJZ851978 QTV851974:QTV851978 RDR851974:RDR851978 RNN851974:RNN851978 RXJ851974:RXJ851978 SHF851974:SHF851978 SRB851974:SRB851978 TAX851974:TAX851978 TKT851974:TKT851978 TUP851974:TUP851978 UEL851974:UEL851978 UOH851974:UOH851978 UYD851974:UYD851978 VHZ851974:VHZ851978 VRV851974:VRV851978 WBR851974:WBR851978 WLN851974:WLN851978 WVJ851974:WVJ851978 B917510:B917514 IX917510:IX917514 ST917510:ST917514 ACP917510:ACP917514 AML917510:AML917514 AWH917510:AWH917514 BGD917510:BGD917514 BPZ917510:BPZ917514 BZV917510:BZV917514 CJR917510:CJR917514 CTN917510:CTN917514 DDJ917510:DDJ917514 DNF917510:DNF917514 DXB917510:DXB917514 EGX917510:EGX917514 EQT917510:EQT917514 FAP917510:FAP917514 FKL917510:FKL917514 FUH917510:FUH917514 GED917510:GED917514 GNZ917510:GNZ917514 GXV917510:GXV917514 HHR917510:HHR917514 HRN917510:HRN917514 IBJ917510:IBJ917514 ILF917510:ILF917514 IVB917510:IVB917514 JEX917510:JEX917514 JOT917510:JOT917514 JYP917510:JYP917514 KIL917510:KIL917514 KSH917510:KSH917514 LCD917510:LCD917514 LLZ917510:LLZ917514 LVV917510:LVV917514 MFR917510:MFR917514 MPN917510:MPN917514 MZJ917510:MZJ917514 NJF917510:NJF917514 NTB917510:NTB917514 OCX917510:OCX917514 OMT917510:OMT917514 OWP917510:OWP917514 PGL917510:PGL917514 PQH917510:PQH917514 QAD917510:QAD917514 QJZ917510:QJZ917514 QTV917510:QTV917514 RDR917510:RDR917514 RNN917510:RNN917514 RXJ917510:RXJ917514 SHF917510:SHF917514 SRB917510:SRB917514 TAX917510:TAX917514 TKT917510:TKT917514 TUP917510:TUP917514 UEL917510:UEL917514 UOH917510:UOH917514 UYD917510:UYD917514 VHZ917510:VHZ917514 VRV917510:VRV917514 WBR917510:WBR917514 WLN917510:WLN917514 WVJ917510:WVJ917514 B983046:B983050 IX983046:IX983050 ST983046:ST983050 ACP983046:ACP983050 AML983046:AML983050 AWH983046:AWH983050 BGD983046:BGD983050 BPZ983046:BPZ983050 BZV983046:BZV983050 CJR983046:CJR983050 CTN983046:CTN983050 DDJ983046:DDJ983050 DNF983046:DNF983050 DXB983046:DXB983050 EGX983046:EGX983050 EQT983046:EQT983050 FAP983046:FAP983050 FKL983046:FKL983050 FUH983046:FUH983050 GED983046:GED983050 GNZ983046:GNZ983050 GXV983046:GXV983050 HHR983046:HHR983050 HRN983046:HRN983050 IBJ983046:IBJ983050 ILF983046:ILF983050 IVB983046:IVB983050 JEX983046:JEX983050 JOT983046:JOT983050 JYP983046:JYP983050 KIL983046:KIL983050 KSH983046:KSH983050 LCD983046:LCD983050 LLZ983046:LLZ983050 LVV983046:LVV983050 MFR983046:MFR983050 MPN983046:MPN983050 MZJ983046:MZJ983050 NJF983046:NJF983050 NTB983046:NTB983050 OCX983046:OCX983050 OMT983046:OMT983050 OWP983046:OWP983050 PGL983046:PGL983050 PQH983046:PQH983050 QAD983046:QAD983050 QJZ983046:QJZ983050 QTV983046:QTV983050 RDR983046:RDR983050 RNN983046:RNN983050 RXJ983046:RXJ983050 SHF983046:SHF983050 SRB983046:SRB983050 TAX983046:TAX983050 TKT983046:TKT983050 TUP983046:TUP983050 UEL983046:UEL983050 UOH983046:UOH983050 UYD983046:UYD983050 VHZ983046:VHZ983050 VRV983046:VRV983050 WBR983046:WBR983050 WLN983046:WLN983050 WVJ983046:WVJ983050" xr:uid="{777AE2BF-EEE5-4F3C-A332-7778A029DF37}">
      <formula1>"one-way trip, one hour"</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E9B4C-4EF7-4D50-B901-BF44ABB960D2}">
  <sheetPr syncVertical="1" syncRef="B6"/>
  <dimension ref="A1:DN304"/>
  <sheetViews>
    <sheetView zoomScale="43" zoomScaleNormal="80" workbookViewId="0">
      <pane xSplit="1" ySplit="5" topLeftCell="B6" activePane="bottomRight" state="frozen"/>
      <selection pane="topRight" activeCell="B1" sqref="B1"/>
      <selection pane="bottomLeft" activeCell="A6" sqref="A6"/>
      <selection pane="bottomRight" activeCell="O7" sqref="O7"/>
    </sheetView>
  </sheetViews>
  <sheetFormatPr defaultColWidth="9.88671875" defaultRowHeight="15" x14ac:dyDescent="0.25"/>
  <cols>
    <col min="1" max="1" width="52.44140625" style="129" customWidth="1"/>
    <col min="2" max="2" width="13.88671875" style="129" customWidth="1"/>
    <col min="3" max="3" width="15.88671875" style="129" customWidth="1"/>
    <col min="4" max="4" width="10.21875" style="129" customWidth="1"/>
    <col min="5" max="5" width="13.109375" style="129" customWidth="1"/>
    <col min="6" max="6" width="15.88671875" style="129" customWidth="1"/>
    <col min="7" max="7" width="14.88671875" style="129" customWidth="1"/>
    <col min="8" max="8" width="10.77734375" style="129" customWidth="1"/>
    <col min="9" max="9" width="13.109375" style="129" customWidth="1"/>
    <col min="10" max="10" width="13.21875" style="129" customWidth="1"/>
    <col min="11" max="11" width="11.109375" style="129" customWidth="1"/>
    <col min="12" max="12" width="10.109375" style="129" customWidth="1"/>
    <col min="13" max="13" width="14.5546875" style="129" customWidth="1"/>
    <col min="14" max="14" width="11.44140625" style="129" customWidth="1"/>
    <col min="15" max="15" width="12" style="129" customWidth="1"/>
    <col min="16" max="16" width="12.109375" style="129" customWidth="1"/>
    <col min="17" max="17" width="13.77734375" style="129" customWidth="1"/>
    <col min="18" max="18" width="11.21875" style="129" customWidth="1"/>
    <col min="19" max="19" width="11.77734375" style="129" customWidth="1"/>
    <col min="20" max="20" width="12.109375" style="129" customWidth="1"/>
    <col min="21" max="21" width="11.88671875" style="129" customWidth="1"/>
    <col min="22" max="22" width="10.5546875" style="129" customWidth="1"/>
    <col min="23" max="23" width="11.77734375" style="129" customWidth="1"/>
    <col min="24" max="24" width="12" style="129" customWidth="1"/>
    <col min="25" max="25" width="13.88671875" style="129" customWidth="1"/>
    <col min="26" max="26" width="11.44140625" style="129" customWidth="1"/>
    <col min="27" max="27" width="11.77734375" style="129" customWidth="1"/>
    <col min="28" max="28" width="12.109375" style="129" customWidth="1"/>
    <col min="29" max="29" width="14.5546875" style="129" customWidth="1"/>
    <col min="30" max="31" width="11.77734375" style="129" customWidth="1"/>
    <col min="32" max="32" width="12.109375" style="129" customWidth="1"/>
    <col min="33" max="33" width="14.44140625" style="129" customWidth="1"/>
    <col min="34" max="34" width="11.44140625" style="129" customWidth="1"/>
    <col min="35" max="35" width="11.77734375" style="129" customWidth="1"/>
    <col min="36" max="36" width="12.109375" style="129" customWidth="1"/>
    <col min="37" max="37" width="14.109375" style="129" customWidth="1"/>
    <col min="38" max="38" width="12" style="129" hidden="1" customWidth="1"/>
    <col min="39" max="39" width="11.77734375" style="129" hidden="1" customWidth="1"/>
    <col min="40" max="40" width="12.109375" style="129" hidden="1" customWidth="1"/>
    <col min="41" max="41" width="12.88671875" style="129" hidden="1" customWidth="1"/>
    <col min="42" max="42" width="12" style="129" hidden="1" customWidth="1"/>
    <col min="43" max="43" width="11.77734375" style="129" hidden="1" customWidth="1"/>
    <col min="44" max="44" width="12.109375" style="129" hidden="1" customWidth="1"/>
    <col min="45" max="45" width="12.88671875" style="129" hidden="1" customWidth="1"/>
    <col min="46" max="46" width="12" style="129" hidden="1" customWidth="1"/>
    <col min="47" max="47" width="11.77734375" style="129" hidden="1" customWidth="1"/>
    <col min="48" max="48" width="12.109375" style="129" hidden="1" customWidth="1"/>
    <col min="49" max="49" width="12.88671875" style="129" hidden="1" customWidth="1"/>
    <col min="50" max="50" width="12" style="129" hidden="1" customWidth="1"/>
    <col min="51" max="51" width="11.77734375" style="129" hidden="1" customWidth="1"/>
    <col min="52" max="52" width="12.109375" style="129" hidden="1" customWidth="1"/>
    <col min="53" max="53" width="12.88671875" style="129" hidden="1" customWidth="1"/>
    <col min="54" max="54" width="12" style="129" hidden="1" customWidth="1"/>
    <col min="55" max="55" width="11.77734375" style="129" hidden="1" customWidth="1"/>
    <col min="56" max="56" width="12.109375" style="129" hidden="1" customWidth="1"/>
    <col min="57" max="57" width="12.88671875" style="129" hidden="1" customWidth="1"/>
    <col min="58" max="58" width="12" style="129" hidden="1" customWidth="1"/>
    <col min="59" max="59" width="11.77734375" style="129" hidden="1" customWidth="1"/>
    <col min="60" max="60" width="12.109375" style="129" hidden="1" customWidth="1"/>
    <col min="61" max="61" width="13.5546875" style="129" hidden="1" customWidth="1"/>
    <col min="62" max="62" width="12" style="129" hidden="1" customWidth="1"/>
    <col min="63" max="63" width="11.77734375" style="129" hidden="1" customWidth="1"/>
    <col min="64" max="64" width="12.109375" style="129" hidden="1" customWidth="1"/>
    <col min="65" max="65" width="12.88671875" style="129" hidden="1" customWidth="1"/>
    <col min="66" max="66" width="12" style="129" hidden="1" customWidth="1"/>
    <col min="67" max="67" width="11.77734375" style="129" hidden="1" customWidth="1"/>
    <col min="68" max="68" width="12.109375" style="129" hidden="1" customWidth="1"/>
    <col min="69" max="69" width="12.88671875" style="129" hidden="1" customWidth="1"/>
    <col min="70" max="70" width="12" style="129" hidden="1" customWidth="1"/>
    <col min="71" max="71" width="11.77734375" style="129" hidden="1" customWidth="1"/>
    <col min="72" max="72" width="12.109375" style="129" hidden="1" customWidth="1"/>
    <col min="73" max="73" width="12.88671875" style="129" hidden="1" customWidth="1"/>
    <col min="74" max="74" width="12" style="129" hidden="1" customWidth="1"/>
    <col min="75" max="75" width="11.77734375" style="129" hidden="1" customWidth="1"/>
    <col min="76" max="76" width="12.109375" style="129" hidden="1" customWidth="1"/>
    <col min="77" max="77" width="12.88671875" style="129" hidden="1" customWidth="1"/>
    <col min="78" max="78" width="12" style="129" hidden="1" customWidth="1"/>
    <col min="79" max="79" width="11.77734375" style="129" hidden="1" customWidth="1"/>
    <col min="80" max="80" width="12.109375" style="129" hidden="1" customWidth="1"/>
    <col min="81" max="81" width="12.88671875" style="129" hidden="1" customWidth="1"/>
    <col min="82" max="82" width="12" style="129" hidden="1" customWidth="1"/>
    <col min="83" max="83" width="11.77734375" style="129" hidden="1" customWidth="1"/>
    <col min="84" max="84" width="12.109375" style="129" hidden="1" customWidth="1"/>
    <col min="85" max="85" width="12.88671875" style="129" hidden="1" customWidth="1"/>
    <col min="86" max="86" width="12" style="129" hidden="1" customWidth="1"/>
    <col min="87" max="87" width="11.77734375" style="129" hidden="1" customWidth="1"/>
    <col min="88" max="88" width="12.109375" style="129" hidden="1" customWidth="1"/>
    <col min="89" max="89" width="12.88671875" style="129" hidden="1" customWidth="1"/>
    <col min="90" max="90" width="12" style="129" hidden="1" customWidth="1"/>
    <col min="91" max="91" width="11.77734375" style="129" hidden="1" customWidth="1"/>
    <col min="92" max="92" width="12.109375" style="129" hidden="1" customWidth="1"/>
    <col min="93" max="93" width="12.88671875" style="129" hidden="1" customWidth="1"/>
    <col min="94" max="94" width="12" style="129" hidden="1" customWidth="1"/>
    <col min="95" max="95" width="11.77734375" style="129" hidden="1" customWidth="1"/>
    <col min="96" max="96" width="12.109375" style="129" hidden="1" customWidth="1"/>
    <col min="97" max="97" width="12.88671875" style="129" hidden="1" customWidth="1"/>
    <col min="98" max="98" width="12" style="129" hidden="1" customWidth="1"/>
    <col min="99" max="99" width="11.77734375" style="129" hidden="1" customWidth="1"/>
    <col min="100" max="100" width="12.109375" style="129" hidden="1" customWidth="1"/>
    <col min="101" max="101" width="12.88671875" style="129" hidden="1" customWidth="1"/>
    <col min="102" max="102" width="12" style="129" hidden="1" customWidth="1"/>
    <col min="103" max="103" width="11.77734375" style="129" hidden="1" customWidth="1"/>
    <col min="104" max="104" width="12.109375" style="129" hidden="1" customWidth="1"/>
    <col min="105" max="105" width="12.88671875" style="129" hidden="1" customWidth="1"/>
    <col min="106" max="106" width="12" style="129" hidden="1" customWidth="1"/>
    <col min="107" max="107" width="11.77734375" style="129" hidden="1" customWidth="1"/>
    <col min="108" max="108" width="12.109375" style="129" hidden="1" customWidth="1"/>
    <col min="109" max="109" width="12.88671875" style="129" hidden="1" customWidth="1"/>
    <col min="110" max="110" width="12.109375" style="129" hidden="1" customWidth="1"/>
    <col min="111" max="111" width="11.77734375" style="129" hidden="1" customWidth="1"/>
    <col min="112" max="112" width="12" style="129" hidden="1" customWidth="1"/>
    <col min="113" max="113" width="14.44140625" style="129" hidden="1" customWidth="1"/>
    <col min="114" max="115" width="17.109375" style="129" customWidth="1"/>
    <col min="116" max="116" width="4.88671875" style="129" customWidth="1"/>
    <col min="117" max="117" width="23.5546875" style="51" customWidth="1"/>
    <col min="118" max="118" width="42.21875" style="130" customWidth="1"/>
    <col min="119" max="119" width="8.77734375" style="51" customWidth="1"/>
    <col min="120" max="121" width="11" style="51" customWidth="1"/>
    <col min="122" max="123" width="9.88671875" style="51" customWidth="1"/>
    <col min="124" max="124" width="8.77734375" style="51" customWidth="1"/>
    <col min="125" max="126" width="9.88671875" style="51" customWidth="1"/>
    <col min="127" max="127" width="8.77734375" style="51" customWidth="1"/>
    <col min="128" max="129" width="9.88671875" style="51" customWidth="1"/>
    <col min="130" max="130" width="8.77734375" style="51" customWidth="1"/>
    <col min="131" max="132" width="9.88671875" style="51" customWidth="1"/>
    <col min="133" max="133" width="8.77734375" style="51" customWidth="1"/>
    <col min="134" max="135" width="9.88671875" style="51" customWidth="1"/>
    <col min="136" max="136" width="8.77734375" style="51" customWidth="1"/>
    <col min="137" max="138" width="9.88671875" style="51" customWidth="1"/>
    <col min="139" max="139" width="8.77734375" style="51" customWidth="1"/>
    <col min="140" max="141" width="9.88671875" style="51" customWidth="1"/>
    <col min="142" max="142" width="8.77734375" style="51" customWidth="1"/>
    <col min="143" max="143" width="9.88671875" style="51" customWidth="1"/>
    <col min="144" max="144" width="8.77734375" style="51" customWidth="1"/>
    <col min="145" max="145" width="11" style="51" customWidth="1"/>
    <col min="146" max="147" width="7.5546875" style="51" customWidth="1"/>
    <col min="148" max="148" width="11" style="51" customWidth="1"/>
    <col min="149" max="149" width="8.77734375" style="51" customWidth="1"/>
    <col min="150" max="151" width="11" style="51" customWidth="1"/>
    <col min="152" max="153" width="9.88671875" style="51" customWidth="1"/>
    <col min="154" max="154" width="8.77734375" style="51" customWidth="1"/>
    <col min="155" max="156" width="9.88671875" style="51" customWidth="1"/>
    <col min="157" max="157" width="8.77734375" style="51" customWidth="1"/>
    <col min="158" max="159" width="9.88671875" style="51" customWidth="1"/>
    <col min="160" max="160" width="8.77734375" style="51" customWidth="1"/>
    <col min="161" max="256" width="9.88671875" style="51"/>
    <col min="257" max="257" width="52.44140625" style="51" customWidth="1"/>
    <col min="258" max="258" width="13.88671875" style="51" customWidth="1"/>
    <col min="259" max="259" width="15.88671875" style="51" customWidth="1"/>
    <col min="260" max="260" width="10.21875" style="51" customWidth="1"/>
    <col min="261" max="261" width="13.109375" style="51" customWidth="1"/>
    <col min="262" max="262" width="15.88671875" style="51" customWidth="1"/>
    <col min="263" max="263" width="14.88671875" style="51" customWidth="1"/>
    <col min="264" max="264" width="10.77734375" style="51" customWidth="1"/>
    <col min="265" max="265" width="13.109375" style="51" customWidth="1"/>
    <col min="266" max="266" width="13.21875" style="51" customWidth="1"/>
    <col min="267" max="267" width="11.109375" style="51" customWidth="1"/>
    <col min="268" max="268" width="10.109375" style="51" customWidth="1"/>
    <col min="269" max="269" width="14.5546875" style="51" customWidth="1"/>
    <col min="270" max="270" width="11.44140625" style="51" customWidth="1"/>
    <col min="271" max="271" width="12" style="51" customWidth="1"/>
    <col min="272" max="272" width="12.109375" style="51" customWidth="1"/>
    <col min="273" max="273" width="13.77734375" style="51" customWidth="1"/>
    <col min="274" max="274" width="11.21875" style="51" customWidth="1"/>
    <col min="275" max="275" width="11.77734375" style="51" customWidth="1"/>
    <col min="276" max="276" width="12.109375" style="51" customWidth="1"/>
    <col min="277" max="277" width="11.88671875" style="51" customWidth="1"/>
    <col min="278" max="278" width="10.5546875" style="51" customWidth="1"/>
    <col min="279" max="279" width="11.77734375" style="51" customWidth="1"/>
    <col min="280" max="280" width="12" style="51" customWidth="1"/>
    <col min="281" max="281" width="13.88671875" style="51" customWidth="1"/>
    <col min="282" max="282" width="11.44140625" style="51" customWidth="1"/>
    <col min="283" max="283" width="11.77734375" style="51" customWidth="1"/>
    <col min="284" max="284" width="12.109375" style="51" customWidth="1"/>
    <col min="285" max="285" width="14.5546875" style="51" customWidth="1"/>
    <col min="286" max="287" width="11.77734375" style="51" customWidth="1"/>
    <col min="288" max="288" width="12.109375" style="51" customWidth="1"/>
    <col min="289" max="289" width="14.44140625" style="51" customWidth="1"/>
    <col min="290" max="290" width="11.44140625" style="51" customWidth="1"/>
    <col min="291" max="291" width="11.77734375" style="51" customWidth="1"/>
    <col min="292" max="292" width="12.109375" style="51" customWidth="1"/>
    <col min="293" max="293" width="14.109375" style="51" customWidth="1"/>
    <col min="294" max="294" width="12" style="51" customWidth="1"/>
    <col min="295" max="295" width="11.77734375" style="51" customWidth="1"/>
    <col min="296" max="296" width="12.109375" style="51" customWidth="1"/>
    <col min="297" max="297" width="12.88671875" style="51" customWidth="1"/>
    <col min="298" max="298" width="12" style="51" customWidth="1"/>
    <col min="299" max="299" width="11.77734375" style="51" customWidth="1"/>
    <col min="300" max="300" width="12.109375" style="51" customWidth="1"/>
    <col min="301" max="301" width="12.88671875" style="51" customWidth="1"/>
    <col min="302" max="302" width="12" style="51" customWidth="1"/>
    <col min="303" max="303" width="11.77734375" style="51" customWidth="1"/>
    <col min="304" max="304" width="12.109375" style="51" customWidth="1"/>
    <col min="305" max="305" width="12.88671875" style="51" customWidth="1"/>
    <col min="306" max="306" width="12" style="51" customWidth="1"/>
    <col min="307" max="307" width="11.77734375" style="51" customWidth="1"/>
    <col min="308" max="308" width="12.109375" style="51" customWidth="1"/>
    <col min="309" max="309" width="12.88671875" style="51" customWidth="1"/>
    <col min="310" max="310" width="12" style="51" customWidth="1"/>
    <col min="311" max="311" width="11.77734375" style="51" customWidth="1"/>
    <col min="312" max="312" width="12.109375" style="51" customWidth="1"/>
    <col min="313" max="313" width="12.88671875" style="51" customWidth="1"/>
    <col min="314" max="314" width="12" style="51" customWidth="1"/>
    <col min="315" max="315" width="11.77734375" style="51" customWidth="1"/>
    <col min="316" max="316" width="12.109375" style="51" customWidth="1"/>
    <col min="317" max="317" width="13.5546875" style="51" customWidth="1"/>
    <col min="318" max="318" width="12" style="51" customWidth="1"/>
    <col min="319" max="319" width="11.77734375" style="51" customWidth="1"/>
    <col min="320" max="320" width="12.109375" style="51" customWidth="1"/>
    <col min="321" max="321" width="12.88671875" style="51" customWidth="1"/>
    <col min="322" max="322" width="12" style="51" customWidth="1"/>
    <col min="323" max="323" width="11.77734375" style="51" customWidth="1"/>
    <col min="324" max="324" width="12.109375" style="51" customWidth="1"/>
    <col min="325" max="325" width="12.88671875" style="51" customWidth="1"/>
    <col min="326" max="326" width="12" style="51" customWidth="1"/>
    <col min="327" max="327" width="11.77734375" style="51" customWidth="1"/>
    <col min="328" max="328" width="12.109375" style="51" customWidth="1"/>
    <col min="329" max="329" width="12.88671875" style="51" customWidth="1"/>
    <col min="330" max="330" width="12" style="51" customWidth="1"/>
    <col min="331" max="331" width="11.77734375" style="51" customWidth="1"/>
    <col min="332" max="332" width="12.109375" style="51" customWidth="1"/>
    <col min="333" max="333" width="12.88671875" style="51" customWidth="1"/>
    <col min="334" max="334" width="12" style="51" customWidth="1"/>
    <col min="335" max="335" width="11.77734375" style="51" customWidth="1"/>
    <col min="336" max="336" width="12.109375" style="51" customWidth="1"/>
    <col min="337" max="337" width="12.88671875" style="51" customWidth="1"/>
    <col min="338" max="338" width="12" style="51" customWidth="1"/>
    <col min="339" max="339" width="11.77734375" style="51" customWidth="1"/>
    <col min="340" max="340" width="12.109375" style="51" customWidth="1"/>
    <col min="341" max="341" width="12.88671875" style="51" customWidth="1"/>
    <col min="342" max="342" width="12" style="51" customWidth="1"/>
    <col min="343" max="343" width="11.77734375" style="51" customWidth="1"/>
    <col min="344" max="344" width="12.109375" style="51" customWidth="1"/>
    <col min="345" max="345" width="12.88671875" style="51" customWidth="1"/>
    <col min="346" max="346" width="12" style="51" customWidth="1"/>
    <col min="347" max="347" width="11.77734375" style="51" customWidth="1"/>
    <col min="348" max="348" width="12.109375" style="51" customWidth="1"/>
    <col min="349" max="349" width="12.88671875" style="51" customWidth="1"/>
    <col min="350" max="350" width="12" style="51" customWidth="1"/>
    <col min="351" max="351" width="11.77734375" style="51" customWidth="1"/>
    <col min="352" max="352" width="12.109375" style="51" customWidth="1"/>
    <col min="353" max="353" width="12.88671875" style="51" customWidth="1"/>
    <col min="354" max="354" width="12" style="51" customWidth="1"/>
    <col min="355" max="355" width="11.77734375" style="51" customWidth="1"/>
    <col min="356" max="356" width="12.109375" style="51" customWidth="1"/>
    <col min="357" max="357" width="12.88671875" style="51" customWidth="1"/>
    <col min="358" max="358" width="12" style="51" customWidth="1"/>
    <col min="359" max="359" width="11.77734375" style="51" customWidth="1"/>
    <col min="360" max="360" width="12.109375" style="51" customWidth="1"/>
    <col min="361" max="361" width="12.88671875" style="51" customWidth="1"/>
    <col min="362" max="362" width="12" style="51" customWidth="1"/>
    <col min="363" max="363" width="11.77734375" style="51" customWidth="1"/>
    <col min="364" max="364" width="12.109375" style="51" customWidth="1"/>
    <col min="365" max="365" width="12.88671875" style="51" customWidth="1"/>
    <col min="366" max="366" width="12.109375" style="51" customWidth="1"/>
    <col min="367" max="367" width="11.77734375" style="51" customWidth="1"/>
    <col min="368" max="368" width="12" style="51" customWidth="1"/>
    <col min="369" max="369" width="14.44140625" style="51" customWidth="1"/>
    <col min="370" max="371" width="17.109375" style="51" customWidth="1"/>
    <col min="372" max="372" width="4.88671875" style="51" customWidth="1"/>
    <col min="373" max="373" width="23.5546875" style="51" customWidth="1"/>
    <col min="374" max="374" width="42.21875" style="51" customWidth="1"/>
    <col min="375" max="375" width="8.77734375" style="51" customWidth="1"/>
    <col min="376" max="377" width="11" style="51" customWidth="1"/>
    <col min="378" max="379" width="9.88671875" style="51"/>
    <col min="380" max="380" width="8.77734375" style="51" customWidth="1"/>
    <col min="381" max="382" width="9.88671875" style="51"/>
    <col min="383" max="383" width="8.77734375" style="51" customWidth="1"/>
    <col min="384" max="385" width="9.88671875" style="51"/>
    <col min="386" max="386" width="8.77734375" style="51" customWidth="1"/>
    <col min="387" max="388" width="9.88671875" style="51"/>
    <col min="389" max="389" width="8.77734375" style="51" customWidth="1"/>
    <col min="390" max="391" width="9.88671875" style="51"/>
    <col min="392" max="392" width="8.77734375" style="51" customWidth="1"/>
    <col min="393" max="394" width="9.88671875" style="51"/>
    <col min="395" max="395" width="8.77734375" style="51" customWidth="1"/>
    <col min="396" max="397" width="9.88671875" style="51"/>
    <col min="398" max="398" width="8.77734375" style="51" customWidth="1"/>
    <col min="399" max="399" width="9.88671875" style="51"/>
    <col min="400" max="400" width="8.77734375" style="51" customWidth="1"/>
    <col min="401" max="401" width="11" style="51" customWidth="1"/>
    <col min="402" max="403" width="7.5546875" style="51" customWidth="1"/>
    <col min="404" max="404" width="11" style="51" customWidth="1"/>
    <col min="405" max="405" width="8.77734375" style="51" customWidth="1"/>
    <col min="406" max="407" width="11" style="51" customWidth="1"/>
    <col min="408" max="409" width="9.88671875" style="51"/>
    <col min="410" max="410" width="8.77734375" style="51" customWidth="1"/>
    <col min="411" max="412" width="9.88671875" style="51"/>
    <col min="413" max="413" width="8.77734375" style="51" customWidth="1"/>
    <col min="414" max="415" width="9.88671875" style="51"/>
    <col min="416" max="416" width="8.77734375" style="51" customWidth="1"/>
    <col min="417" max="512" width="9.88671875" style="51"/>
    <col min="513" max="513" width="52.44140625" style="51" customWidth="1"/>
    <col min="514" max="514" width="13.88671875" style="51" customWidth="1"/>
    <col min="515" max="515" width="15.88671875" style="51" customWidth="1"/>
    <col min="516" max="516" width="10.21875" style="51" customWidth="1"/>
    <col min="517" max="517" width="13.109375" style="51" customWidth="1"/>
    <col min="518" max="518" width="15.88671875" style="51" customWidth="1"/>
    <col min="519" max="519" width="14.88671875" style="51" customWidth="1"/>
    <col min="520" max="520" width="10.77734375" style="51" customWidth="1"/>
    <col min="521" max="521" width="13.109375" style="51" customWidth="1"/>
    <col min="522" max="522" width="13.21875" style="51" customWidth="1"/>
    <col min="523" max="523" width="11.109375" style="51" customWidth="1"/>
    <col min="524" max="524" width="10.109375" style="51" customWidth="1"/>
    <col min="525" max="525" width="14.5546875" style="51" customWidth="1"/>
    <col min="526" max="526" width="11.44140625" style="51" customWidth="1"/>
    <col min="527" max="527" width="12" style="51" customWidth="1"/>
    <col min="528" max="528" width="12.109375" style="51" customWidth="1"/>
    <col min="529" max="529" width="13.77734375" style="51" customWidth="1"/>
    <col min="530" max="530" width="11.21875" style="51" customWidth="1"/>
    <col min="531" max="531" width="11.77734375" style="51" customWidth="1"/>
    <col min="532" max="532" width="12.109375" style="51" customWidth="1"/>
    <col min="533" max="533" width="11.88671875" style="51" customWidth="1"/>
    <col min="534" max="534" width="10.5546875" style="51" customWidth="1"/>
    <col min="535" max="535" width="11.77734375" style="51" customWidth="1"/>
    <col min="536" max="536" width="12" style="51" customWidth="1"/>
    <col min="537" max="537" width="13.88671875" style="51" customWidth="1"/>
    <col min="538" max="538" width="11.44140625" style="51" customWidth="1"/>
    <col min="539" max="539" width="11.77734375" style="51" customWidth="1"/>
    <col min="540" max="540" width="12.109375" style="51" customWidth="1"/>
    <col min="541" max="541" width="14.5546875" style="51" customWidth="1"/>
    <col min="542" max="543" width="11.77734375" style="51" customWidth="1"/>
    <col min="544" max="544" width="12.109375" style="51" customWidth="1"/>
    <col min="545" max="545" width="14.44140625" style="51" customWidth="1"/>
    <col min="546" max="546" width="11.44140625" style="51" customWidth="1"/>
    <col min="547" max="547" width="11.77734375" style="51" customWidth="1"/>
    <col min="548" max="548" width="12.109375" style="51" customWidth="1"/>
    <col min="549" max="549" width="14.109375" style="51" customWidth="1"/>
    <col min="550" max="550" width="12" style="51" customWidth="1"/>
    <col min="551" max="551" width="11.77734375" style="51" customWidth="1"/>
    <col min="552" max="552" width="12.109375" style="51" customWidth="1"/>
    <col min="553" max="553" width="12.88671875" style="51" customWidth="1"/>
    <col min="554" max="554" width="12" style="51" customWidth="1"/>
    <col min="555" max="555" width="11.77734375" style="51" customWidth="1"/>
    <col min="556" max="556" width="12.109375" style="51" customWidth="1"/>
    <col min="557" max="557" width="12.88671875" style="51" customWidth="1"/>
    <col min="558" max="558" width="12" style="51" customWidth="1"/>
    <col min="559" max="559" width="11.77734375" style="51" customWidth="1"/>
    <col min="560" max="560" width="12.109375" style="51" customWidth="1"/>
    <col min="561" max="561" width="12.88671875" style="51" customWidth="1"/>
    <col min="562" max="562" width="12" style="51" customWidth="1"/>
    <col min="563" max="563" width="11.77734375" style="51" customWidth="1"/>
    <col min="564" max="564" width="12.109375" style="51" customWidth="1"/>
    <col min="565" max="565" width="12.88671875" style="51" customWidth="1"/>
    <col min="566" max="566" width="12" style="51" customWidth="1"/>
    <col min="567" max="567" width="11.77734375" style="51" customWidth="1"/>
    <col min="568" max="568" width="12.109375" style="51" customWidth="1"/>
    <col min="569" max="569" width="12.88671875" style="51" customWidth="1"/>
    <col min="570" max="570" width="12" style="51" customWidth="1"/>
    <col min="571" max="571" width="11.77734375" style="51" customWidth="1"/>
    <col min="572" max="572" width="12.109375" style="51" customWidth="1"/>
    <col min="573" max="573" width="13.5546875" style="51" customWidth="1"/>
    <col min="574" max="574" width="12" style="51" customWidth="1"/>
    <col min="575" max="575" width="11.77734375" style="51" customWidth="1"/>
    <col min="576" max="576" width="12.109375" style="51" customWidth="1"/>
    <col min="577" max="577" width="12.88671875" style="51" customWidth="1"/>
    <col min="578" max="578" width="12" style="51" customWidth="1"/>
    <col min="579" max="579" width="11.77734375" style="51" customWidth="1"/>
    <col min="580" max="580" width="12.109375" style="51" customWidth="1"/>
    <col min="581" max="581" width="12.88671875" style="51" customWidth="1"/>
    <col min="582" max="582" width="12" style="51" customWidth="1"/>
    <col min="583" max="583" width="11.77734375" style="51" customWidth="1"/>
    <col min="584" max="584" width="12.109375" style="51" customWidth="1"/>
    <col min="585" max="585" width="12.88671875" style="51" customWidth="1"/>
    <col min="586" max="586" width="12" style="51" customWidth="1"/>
    <col min="587" max="587" width="11.77734375" style="51" customWidth="1"/>
    <col min="588" max="588" width="12.109375" style="51" customWidth="1"/>
    <col min="589" max="589" width="12.88671875" style="51" customWidth="1"/>
    <col min="590" max="590" width="12" style="51" customWidth="1"/>
    <col min="591" max="591" width="11.77734375" style="51" customWidth="1"/>
    <col min="592" max="592" width="12.109375" style="51" customWidth="1"/>
    <col min="593" max="593" width="12.88671875" style="51" customWidth="1"/>
    <col min="594" max="594" width="12" style="51" customWidth="1"/>
    <col min="595" max="595" width="11.77734375" style="51" customWidth="1"/>
    <col min="596" max="596" width="12.109375" style="51" customWidth="1"/>
    <col min="597" max="597" width="12.88671875" style="51" customWidth="1"/>
    <col min="598" max="598" width="12" style="51" customWidth="1"/>
    <col min="599" max="599" width="11.77734375" style="51" customWidth="1"/>
    <col min="600" max="600" width="12.109375" style="51" customWidth="1"/>
    <col min="601" max="601" width="12.88671875" style="51" customWidth="1"/>
    <col min="602" max="602" width="12" style="51" customWidth="1"/>
    <col min="603" max="603" width="11.77734375" style="51" customWidth="1"/>
    <col min="604" max="604" width="12.109375" style="51" customWidth="1"/>
    <col min="605" max="605" width="12.88671875" style="51" customWidth="1"/>
    <col min="606" max="606" width="12" style="51" customWidth="1"/>
    <col min="607" max="607" width="11.77734375" style="51" customWidth="1"/>
    <col min="608" max="608" width="12.109375" style="51" customWidth="1"/>
    <col min="609" max="609" width="12.88671875" style="51" customWidth="1"/>
    <col min="610" max="610" width="12" style="51" customWidth="1"/>
    <col min="611" max="611" width="11.77734375" style="51" customWidth="1"/>
    <col min="612" max="612" width="12.109375" style="51" customWidth="1"/>
    <col min="613" max="613" width="12.88671875" style="51" customWidth="1"/>
    <col min="614" max="614" width="12" style="51" customWidth="1"/>
    <col min="615" max="615" width="11.77734375" style="51" customWidth="1"/>
    <col min="616" max="616" width="12.109375" style="51" customWidth="1"/>
    <col min="617" max="617" width="12.88671875" style="51" customWidth="1"/>
    <col min="618" max="618" width="12" style="51" customWidth="1"/>
    <col min="619" max="619" width="11.77734375" style="51" customWidth="1"/>
    <col min="620" max="620" width="12.109375" style="51" customWidth="1"/>
    <col min="621" max="621" width="12.88671875" style="51" customWidth="1"/>
    <col min="622" max="622" width="12.109375" style="51" customWidth="1"/>
    <col min="623" max="623" width="11.77734375" style="51" customWidth="1"/>
    <col min="624" max="624" width="12" style="51" customWidth="1"/>
    <col min="625" max="625" width="14.44140625" style="51" customWidth="1"/>
    <col min="626" max="627" width="17.109375" style="51" customWidth="1"/>
    <col min="628" max="628" width="4.88671875" style="51" customWidth="1"/>
    <col min="629" max="629" width="23.5546875" style="51" customWidth="1"/>
    <col min="630" max="630" width="42.21875" style="51" customWidth="1"/>
    <col min="631" max="631" width="8.77734375" style="51" customWidth="1"/>
    <col min="632" max="633" width="11" style="51" customWidth="1"/>
    <col min="634" max="635" width="9.88671875" style="51"/>
    <col min="636" max="636" width="8.77734375" style="51" customWidth="1"/>
    <col min="637" max="638" width="9.88671875" style="51"/>
    <col min="639" max="639" width="8.77734375" style="51" customWidth="1"/>
    <col min="640" max="641" width="9.88671875" style="51"/>
    <col min="642" max="642" width="8.77734375" style="51" customWidth="1"/>
    <col min="643" max="644" width="9.88671875" style="51"/>
    <col min="645" max="645" width="8.77734375" style="51" customWidth="1"/>
    <col min="646" max="647" width="9.88671875" style="51"/>
    <col min="648" max="648" width="8.77734375" style="51" customWidth="1"/>
    <col min="649" max="650" width="9.88671875" style="51"/>
    <col min="651" max="651" width="8.77734375" style="51" customWidth="1"/>
    <col min="652" max="653" width="9.88671875" style="51"/>
    <col min="654" max="654" width="8.77734375" style="51" customWidth="1"/>
    <col min="655" max="655" width="9.88671875" style="51"/>
    <col min="656" max="656" width="8.77734375" style="51" customWidth="1"/>
    <col min="657" max="657" width="11" style="51" customWidth="1"/>
    <col min="658" max="659" width="7.5546875" style="51" customWidth="1"/>
    <col min="660" max="660" width="11" style="51" customWidth="1"/>
    <col min="661" max="661" width="8.77734375" style="51" customWidth="1"/>
    <col min="662" max="663" width="11" style="51" customWidth="1"/>
    <col min="664" max="665" width="9.88671875" style="51"/>
    <col min="666" max="666" width="8.77734375" style="51" customWidth="1"/>
    <col min="667" max="668" width="9.88671875" style="51"/>
    <col min="669" max="669" width="8.77734375" style="51" customWidth="1"/>
    <col min="670" max="671" width="9.88671875" style="51"/>
    <col min="672" max="672" width="8.77734375" style="51" customWidth="1"/>
    <col min="673" max="768" width="9.88671875" style="51"/>
    <col min="769" max="769" width="52.44140625" style="51" customWidth="1"/>
    <col min="770" max="770" width="13.88671875" style="51" customWidth="1"/>
    <col min="771" max="771" width="15.88671875" style="51" customWidth="1"/>
    <col min="772" max="772" width="10.21875" style="51" customWidth="1"/>
    <col min="773" max="773" width="13.109375" style="51" customWidth="1"/>
    <col min="774" max="774" width="15.88671875" style="51" customWidth="1"/>
    <col min="775" max="775" width="14.88671875" style="51" customWidth="1"/>
    <col min="776" max="776" width="10.77734375" style="51" customWidth="1"/>
    <col min="777" max="777" width="13.109375" style="51" customWidth="1"/>
    <col min="778" max="778" width="13.21875" style="51" customWidth="1"/>
    <col min="779" max="779" width="11.109375" style="51" customWidth="1"/>
    <col min="780" max="780" width="10.109375" style="51" customWidth="1"/>
    <col min="781" max="781" width="14.5546875" style="51" customWidth="1"/>
    <col min="782" max="782" width="11.44140625" style="51" customWidth="1"/>
    <col min="783" max="783" width="12" style="51" customWidth="1"/>
    <col min="784" max="784" width="12.109375" style="51" customWidth="1"/>
    <col min="785" max="785" width="13.77734375" style="51" customWidth="1"/>
    <col min="786" max="786" width="11.21875" style="51" customWidth="1"/>
    <col min="787" max="787" width="11.77734375" style="51" customWidth="1"/>
    <col min="788" max="788" width="12.109375" style="51" customWidth="1"/>
    <col min="789" max="789" width="11.88671875" style="51" customWidth="1"/>
    <col min="790" max="790" width="10.5546875" style="51" customWidth="1"/>
    <col min="791" max="791" width="11.77734375" style="51" customWidth="1"/>
    <col min="792" max="792" width="12" style="51" customWidth="1"/>
    <col min="793" max="793" width="13.88671875" style="51" customWidth="1"/>
    <col min="794" max="794" width="11.44140625" style="51" customWidth="1"/>
    <col min="795" max="795" width="11.77734375" style="51" customWidth="1"/>
    <col min="796" max="796" width="12.109375" style="51" customWidth="1"/>
    <col min="797" max="797" width="14.5546875" style="51" customWidth="1"/>
    <col min="798" max="799" width="11.77734375" style="51" customWidth="1"/>
    <col min="800" max="800" width="12.109375" style="51" customWidth="1"/>
    <col min="801" max="801" width="14.44140625" style="51" customWidth="1"/>
    <col min="802" max="802" width="11.44140625" style="51" customWidth="1"/>
    <col min="803" max="803" width="11.77734375" style="51" customWidth="1"/>
    <col min="804" max="804" width="12.109375" style="51" customWidth="1"/>
    <col min="805" max="805" width="14.109375" style="51" customWidth="1"/>
    <col min="806" max="806" width="12" style="51" customWidth="1"/>
    <col min="807" max="807" width="11.77734375" style="51" customWidth="1"/>
    <col min="808" max="808" width="12.109375" style="51" customWidth="1"/>
    <col min="809" max="809" width="12.88671875" style="51" customWidth="1"/>
    <col min="810" max="810" width="12" style="51" customWidth="1"/>
    <col min="811" max="811" width="11.77734375" style="51" customWidth="1"/>
    <col min="812" max="812" width="12.109375" style="51" customWidth="1"/>
    <col min="813" max="813" width="12.88671875" style="51" customWidth="1"/>
    <col min="814" max="814" width="12" style="51" customWidth="1"/>
    <col min="815" max="815" width="11.77734375" style="51" customWidth="1"/>
    <col min="816" max="816" width="12.109375" style="51" customWidth="1"/>
    <col min="817" max="817" width="12.88671875" style="51" customWidth="1"/>
    <col min="818" max="818" width="12" style="51" customWidth="1"/>
    <col min="819" max="819" width="11.77734375" style="51" customWidth="1"/>
    <col min="820" max="820" width="12.109375" style="51" customWidth="1"/>
    <col min="821" max="821" width="12.88671875" style="51" customWidth="1"/>
    <col min="822" max="822" width="12" style="51" customWidth="1"/>
    <col min="823" max="823" width="11.77734375" style="51" customWidth="1"/>
    <col min="824" max="824" width="12.109375" style="51" customWidth="1"/>
    <col min="825" max="825" width="12.88671875" style="51" customWidth="1"/>
    <col min="826" max="826" width="12" style="51" customWidth="1"/>
    <col min="827" max="827" width="11.77734375" style="51" customWidth="1"/>
    <col min="828" max="828" width="12.109375" style="51" customWidth="1"/>
    <col min="829" max="829" width="13.5546875" style="51" customWidth="1"/>
    <col min="830" max="830" width="12" style="51" customWidth="1"/>
    <col min="831" max="831" width="11.77734375" style="51" customWidth="1"/>
    <col min="832" max="832" width="12.109375" style="51" customWidth="1"/>
    <col min="833" max="833" width="12.88671875" style="51" customWidth="1"/>
    <col min="834" max="834" width="12" style="51" customWidth="1"/>
    <col min="835" max="835" width="11.77734375" style="51" customWidth="1"/>
    <col min="836" max="836" width="12.109375" style="51" customWidth="1"/>
    <col min="837" max="837" width="12.88671875" style="51" customWidth="1"/>
    <col min="838" max="838" width="12" style="51" customWidth="1"/>
    <col min="839" max="839" width="11.77734375" style="51" customWidth="1"/>
    <col min="840" max="840" width="12.109375" style="51" customWidth="1"/>
    <col min="841" max="841" width="12.88671875" style="51" customWidth="1"/>
    <col min="842" max="842" width="12" style="51" customWidth="1"/>
    <col min="843" max="843" width="11.77734375" style="51" customWidth="1"/>
    <col min="844" max="844" width="12.109375" style="51" customWidth="1"/>
    <col min="845" max="845" width="12.88671875" style="51" customWidth="1"/>
    <col min="846" max="846" width="12" style="51" customWidth="1"/>
    <col min="847" max="847" width="11.77734375" style="51" customWidth="1"/>
    <col min="848" max="848" width="12.109375" style="51" customWidth="1"/>
    <col min="849" max="849" width="12.88671875" style="51" customWidth="1"/>
    <col min="850" max="850" width="12" style="51" customWidth="1"/>
    <col min="851" max="851" width="11.77734375" style="51" customWidth="1"/>
    <col min="852" max="852" width="12.109375" style="51" customWidth="1"/>
    <col min="853" max="853" width="12.88671875" style="51" customWidth="1"/>
    <col min="854" max="854" width="12" style="51" customWidth="1"/>
    <col min="855" max="855" width="11.77734375" style="51" customWidth="1"/>
    <col min="856" max="856" width="12.109375" style="51" customWidth="1"/>
    <col min="857" max="857" width="12.88671875" style="51" customWidth="1"/>
    <col min="858" max="858" width="12" style="51" customWidth="1"/>
    <col min="859" max="859" width="11.77734375" style="51" customWidth="1"/>
    <col min="860" max="860" width="12.109375" style="51" customWidth="1"/>
    <col min="861" max="861" width="12.88671875" style="51" customWidth="1"/>
    <col min="862" max="862" width="12" style="51" customWidth="1"/>
    <col min="863" max="863" width="11.77734375" style="51" customWidth="1"/>
    <col min="864" max="864" width="12.109375" style="51" customWidth="1"/>
    <col min="865" max="865" width="12.88671875" style="51" customWidth="1"/>
    <col min="866" max="866" width="12" style="51" customWidth="1"/>
    <col min="867" max="867" width="11.77734375" style="51" customWidth="1"/>
    <col min="868" max="868" width="12.109375" style="51" customWidth="1"/>
    <col min="869" max="869" width="12.88671875" style="51" customWidth="1"/>
    <col min="870" max="870" width="12" style="51" customWidth="1"/>
    <col min="871" max="871" width="11.77734375" style="51" customWidth="1"/>
    <col min="872" max="872" width="12.109375" style="51" customWidth="1"/>
    <col min="873" max="873" width="12.88671875" style="51" customWidth="1"/>
    <col min="874" max="874" width="12" style="51" customWidth="1"/>
    <col min="875" max="875" width="11.77734375" style="51" customWidth="1"/>
    <col min="876" max="876" width="12.109375" style="51" customWidth="1"/>
    <col min="877" max="877" width="12.88671875" style="51" customWidth="1"/>
    <col min="878" max="878" width="12.109375" style="51" customWidth="1"/>
    <col min="879" max="879" width="11.77734375" style="51" customWidth="1"/>
    <col min="880" max="880" width="12" style="51" customWidth="1"/>
    <col min="881" max="881" width="14.44140625" style="51" customWidth="1"/>
    <col min="882" max="883" width="17.109375" style="51" customWidth="1"/>
    <col min="884" max="884" width="4.88671875" style="51" customWidth="1"/>
    <col min="885" max="885" width="23.5546875" style="51" customWidth="1"/>
    <col min="886" max="886" width="42.21875" style="51" customWidth="1"/>
    <col min="887" max="887" width="8.77734375" style="51" customWidth="1"/>
    <col min="888" max="889" width="11" style="51" customWidth="1"/>
    <col min="890" max="891" width="9.88671875" style="51"/>
    <col min="892" max="892" width="8.77734375" style="51" customWidth="1"/>
    <col min="893" max="894" width="9.88671875" style="51"/>
    <col min="895" max="895" width="8.77734375" style="51" customWidth="1"/>
    <col min="896" max="897" width="9.88671875" style="51"/>
    <col min="898" max="898" width="8.77734375" style="51" customWidth="1"/>
    <col min="899" max="900" width="9.88671875" style="51"/>
    <col min="901" max="901" width="8.77734375" style="51" customWidth="1"/>
    <col min="902" max="903" width="9.88671875" style="51"/>
    <col min="904" max="904" width="8.77734375" style="51" customWidth="1"/>
    <col min="905" max="906" width="9.88671875" style="51"/>
    <col min="907" max="907" width="8.77734375" style="51" customWidth="1"/>
    <col min="908" max="909" width="9.88671875" style="51"/>
    <col min="910" max="910" width="8.77734375" style="51" customWidth="1"/>
    <col min="911" max="911" width="9.88671875" style="51"/>
    <col min="912" max="912" width="8.77734375" style="51" customWidth="1"/>
    <col min="913" max="913" width="11" style="51" customWidth="1"/>
    <col min="914" max="915" width="7.5546875" style="51" customWidth="1"/>
    <col min="916" max="916" width="11" style="51" customWidth="1"/>
    <col min="917" max="917" width="8.77734375" style="51" customWidth="1"/>
    <col min="918" max="919" width="11" style="51" customWidth="1"/>
    <col min="920" max="921" width="9.88671875" style="51"/>
    <col min="922" max="922" width="8.77734375" style="51" customWidth="1"/>
    <col min="923" max="924" width="9.88671875" style="51"/>
    <col min="925" max="925" width="8.77734375" style="51" customWidth="1"/>
    <col min="926" max="927" width="9.88671875" style="51"/>
    <col min="928" max="928" width="8.77734375" style="51" customWidth="1"/>
    <col min="929" max="1024" width="9.88671875" style="51"/>
    <col min="1025" max="1025" width="52.44140625" style="51" customWidth="1"/>
    <col min="1026" max="1026" width="13.88671875" style="51" customWidth="1"/>
    <col min="1027" max="1027" width="15.88671875" style="51" customWidth="1"/>
    <col min="1028" max="1028" width="10.21875" style="51" customWidth="1"/>
    <col min="1029" max="1029" width="13.109375" style="51" customWidth="1"/>
    <col min="1030" max="1030" width="15.88671875" style="51" customWidth="1"/>
    <col min="1031" max="1031" width="14.88671875" style="51" customWidth="1"/>
    <col min="1032" max="1032" width="10.77734375" style="51" customWidth="1"/>
    <col min="1033" max="1033" width="13.109375" style="51" customWidth="1"/>
    <col min="1034" max="1034" width="13.21875" style="51" customWidth="1"/>
    <col min="1035" max="1035" width="11.109375" style="51" customWidth="1"/>
    <col min="1036" max="1036" width="10.109375" style="51" customWidth="1"/>
    <col min="1037" max="1037" width="14.5546875" style="51" customWidth="1"/>
    <col min="1038" max="1038" width="11.44140625" style="51" customWidth="1"/>
    <col min="1039" max="1039" width="12" style="51" customWidth="1"/>
    <col min="1040" max="1040" width="12.109375" style="51" customWidth="1"/>
    <col min="1041" max="1041" width="13.77734375" style="51" customWidth="1"/>
    <col min="1042" max="1042" width="11.21875" style="51" customWidth="1"/>
    <col min="1043" max="1043" width="11.77734375" style="51" customWidth="1"/>
    <col min="1044" max="1044" width="12.109375" style="51" customWidth="1"/>
    <col min="1045" max="1045" width="11.88671875" style="51" customWidth="1"/>
    <col min="1046" max="1046" width="10.5546875" style="51" customWidth="1"/>
    <col min="1047" max="1047" width="11.77734375" style="51" customWidth="1"/>
    <col min="1048" max="1048" width="12" style="51" customWidth="1"/>
    <col min="1049" max="1049" width="13.88671875" style="51" customWidth="1"/>
    <col min="1050" max="1050" width="11.44140625" style="51" customWidth="1"/>
    <col min="1051" max="1051" width="11.77734375" style="51" customWidth="1"/>
    <col min="1052" max="1052" width="12.109375" style="51" customWidth="1"/>
    <col min="1053" max="1053" width="14.5546875" style="51" customWidth="1"/>
    <col min="1054" max="1055" width="11.77734375" style="51" customWidth="1"/>
    <col min="1056" max="1056" width="12.109375" style="51" customWidth="1"/>
    <col min="1057" max="1057" width="14.44140625" style="51" customWidth="1"/>
    <col min="1058" max="1058" width="11.44140625" style="51" customWidth="1"/>
    <col min="1059" max="1059" width="11.77734375" style="51" customWidth="1"/>
    <col min="1060" max="1060" width="12.109375" style="51" customWidth="1"/>
    <col min="1061" max="1061" width="14.109375" style="51" customWidth="1"/>
    <col min="1062" max="1062" width="12" style="51" customWidth="1"/>
    <col min="1063" max="1063" width="11.77734375" style="51" customWidth="1"/>
    <col min="1064" max="1064" width="12.109375" style="51" customWidth="1"/>
    <col min="1065" max="1065" width="12.88671875" style="51" customWidth="1"/>
    <col min="1066" max="1066" width="12" style="51" customWidth="1"/>
    <col min="1067" max="1067" width="11.77734375" style="51" customWidth="1"/>
    <col min="1068" max="1068" width="12.109375" style="51" customWidth="1"/>
    <col min="1069" max="1069" width="12.88671875" style="51" customWidth="1"/>
    <col min="1070" max="1070" width="12" style="51" customWidth="1"/>
    <col min="1071" max="1071" width="11.77734375" style="51" customWidth="1"/>
    <col min="1072" max="1072" width="12.109375" style="51" customWidth="1"/>
    <col min="1073" max="1073" width="12.88671875" style="51" customWidth="1"/>
    <col min="1074" max="1074" width="12" style="51" customWidth="1"/>
    <col min="1075" max="1075" width="11.77734375" style="51" customWidth="1"/>
    <col min="1076" max="1076" width="12.109375" style="51" customWidth="1"/>
    <col min="1077" max="1077" width="12.88671875" style="51" customWidth="1"/>
    <col min="1078" max="1078" width="12" style="51" customWidth="1"/>
    <col min="1079" max="1079" width="11.77734375" style="51" customWidth="1"/>
    <col min="1080" max="1080" width="12.109375" style="51" customWidth="1"/>
    <col min="1081" max="1081" width="12.88671875" style="51" customWidth="1"/>
    <col min="1082" max="1082" width="12" style="51" customWidth="1"/>
    <col min="1083" max="1083" width="11.77734375" style="51" customWidth="1"/>
    <col min="1084" max="1084" width="12.109375" style="51" customWidth="1"/>
    <col min="1085" max="1085" width="13.5546875" style="51" customWidth="1"/>
    <col min="1086" max="1086" width="12" style="51" customWidth="1"/>
    <col min="1087" max="1087" width="11.77734375" style="51" customWidth="1"/>
    <col min="1088" max="1088" width="12.109375" style="51" customWidth="1"/>
    <col min="1089" max="1089" width="12.88671875" style="51" customWidth="1"/>
    <col min="1090" max="1090" width="12" style="51" customWidth="1"/>
    <col min="1091" max="1091" width="11.77734375" style="51" customWidth="1"/>
    <col min="1092" max="1092" width="12.109375" style="51" customWidth="1"/>
    <col min="1093" max="1093" width="12.88671875" style="51" customWidth="1"/>
    <col min="1094" max="1094" width="12" style="51" customWidth="1"/>
    <col min="1095" max="1095" width="11.77734375" style="51" customWidth="1"/>
    <col min="1096" max="1096" width="12.109375" style="51" customWidth="1"/>
    <col min="1097" max="1097" width="12.88671875" style="51" customWidth="1"/>
    <col min="1098" max="1098" width="12" style="51" customWidth="1"/>
    <col min="1099" max="1099" width="11.77734375" style="51" customWidth="1"/>
    <col min="1100" max="1100" width="12.109375" style="51" customWidth="1"/>
    <col min="1101" max="1101" width="12.88671875" style="51" customWidth="1"/>
    <col min="1102" max="1102" width="12" style="51" customWidth="1"/>
    <col min="1103" max="1103" width="11.77734375" style="51" customWidth="1"/>
    <col min="1104" max="1104" width="12.109375" style="51" customWidth="1"/>
    <col min="1105" max="1105" width="12.88671875" style="51" customWidth="1"/>
    <col min="1106" max="1106" width="12" style="51" customWidth="1"/>
    <col min="1107" max="1107" width="11.77734375" style="51" customWidth="1"/>
    <col min="1108" max="1108" width="12.109375" style="51" customWidth="1"/>
    <col min="1109" max="1109" width="12.88671875" style="51" customWidth="1"/>
    <col min="1110" max="1110" width="12" style="51" customWidth="1"/>
    <col min="1111" max="1111" width="11.77734375" style="51" customWidth="1"/>
    <col min="1112" max="1112" width="12.109375" style="51" customWidth="1"/>
    <col min="1113" max="1113" width="12.88671875" style="51" customWidth="1"/>
    <col min="1114" max="1114" width="12" style="51" customWidth="1"/>
    <col min="1115" max="1115" width="11.77734375" style="51" customWidth="1"/>
    <col min="1116" max="1116" width="12.109375" style="51" customWidth="1"/>
    <col min="1117" max="1117" width="12.88671875" style="51" customWidth="1"/>
    <col min="1118" max="1118" width="12" style="51" customWidth="1"/>
    <col min="1119" max="1119" width="11.77734375" style="51" customWidth="1"/>
    <col min="1120" max="1120" width="12.109375" style="51" customWidth="1"/>
    <col min="1121" max="1121" width="12.88671875" style="51" customWidth="1"/>
    <col min="1122" max="1122" width="12" style="51" customWidth="1"/>
    <col min="1123" max="1123" width="11.77734375" style="51" customWidth="1"/>
    <col min="1124" max="1124" width="12.109375" style="51" customWidth="1"/>
    <col min="1125" max="1125" width="12.88671875" style="51" customWidth="1"/>
    <col min="1126" max="1126" width="12" style="51" customWidth="1"/>
    <col min="1127" max="1127" width="11.77734375" style="51" customWidth="1"/>
    <col min="1128" max="1128" width="12.109375" style="51" customWidth="1"/>
    <col min="1129" max="1129" width="12.88671875" style="51" customWidth="1"/>
    <col min="1130" max="1130" width="12" style="51" customWidth="1"/>
    <col min="1131" max="1131" width="11.77734375" style="51" customWidth="1"/>
    <col min="1132" max="1132" width="12.109375" style="51" customWidth="1"/>
    <col min="1133" max="1133" width="12.88671875" style="51" customWidth="1"/>
    <col min="1134" max="1134" width="12.109375" style="51" customWidth="1"/>
    <col min="1135" max="1135" width="11.77734375" style="51" customWidth="1"/>
    <col min="1136" max="1136" width="12" style="51" customWidth="1"/>
    <col min="1137" max="1137" width="14.44140625" style="51" customWidth="1"/>
    <col min="1138" max="1139" width="17.109375" style="51" customWidth="1"/>
    <col min="1140" max="1140" width="4.88671875" style="51" customWidth="1"/>
    <col min="1141" max="1141" width="23.5546875" style="51" customWidth="1"/>
    <col min="1142" max="1142" width="42.21875" style="51" customWidth="1"/>
    <col min="1143" max="1143" width="8.77734375" style="51" customWidth="1"/>
    <col min="1144" max="1145" width="11" style="51" customWidth="1"/>
    <col min="1146" max="1147" width="9.88671875" style="51"/>
    <col min="1148" max="1148" width="8.77734375" style="51" customWidth="1"/>
    <col min="1149" max="1150" width="9.88671875" style="51"/>
    <col min="1151" max="1151" width="8.77734375" style="51" customWidth="1"/>
    <col min="1152" max="1153" width="9.88671875" style="51"/>
    <col min="1154" max="1154" width="8.77734375" style="51" customWidth="1"/>
    <col min="1155" max="1156" width="9.88671875" style="51"/>
    <col min="1157" max="1157" width="8.77734375" style="51" customWidth="1"/>
    <col min="1158" max="1159" width="9.88671875" style="51"/>
    <col min="1160" max="1160" width="8.77734375" style="51" customWidth="1"/>
    <col min="1161" max="1162" width="9.88671875" style="51"/>
    <col min="1163" max="1163" width="8.77734375" style="51" customWidth="1"/>
    <col min="1164" max="1165" width="9.88671875" style="51"/>
    <col min="1166" max="1166" width="8.77734375" style="51" customWidth="1"/>
    <col min="1167" max="1167" width="9.88671875" style="51"/>
    <col min="1168" max="1168" width="8.77734375" style="51" customWidth="1"/>
    <col min="1169" max="1169" width="11" style="51" customWidth="1"/>
    <col min="1170" max="1171" width="7.5546875" style="51" customWidth="1"/>
    <col min="1172" max="1172" width="11" style="51" customWidth="1"/>
    <col min="1173" max="1173" width="8.77734375" style="51" customWidth="1"/>
    <col min="1174" max="1175" width="11" style="51" customWidth="1"/>
    <col min="1176" max="1177" width="9.88671875" style="51"/>
    <col min="1178" max="1178" width="8.77734375" style="51" customWidth="1"/>
    <col min="1179" max="1180" width="9.88671875" style="51"/>
    <col min="1181" max="1181" width="8.77734375" style="51" customWidth="1"/>
    <col min="1182" max="1183" width="9.88671875" style="51"/>
    <col min="1184" max="1184" width="8.77734375" style="51" customWidth="1"/>
    <col min="1185" max="1280" width="9.88671875" style="51"/>
    <col min="1281" max="1281" width="52.44140625" style="51" customWidth="1"/>
    <col min="1282" max="1282" width="13.88671875" style="51" customWidth="1"/>
    <col min="1283" max="1283" width="15.88671875" style="51" customWidth="1"/>
    <col min="1284" max="1284" width="10.21875" style="51" customWidth="1"/>
    <col min="1285" max="1285" width="13.109375" style="51" customWidth="1"/>
    <col min="1286" max="1286" width="15.88671875" style="51" customWidth="1"/>
    <col min="1287" max="1287" width="14.88671875" style="51" customWidth="1"/>
    <col min="1288" max="1288" width="10.77734375" style="51" customWidth="1"/>
    <col min="1289" max="1289" width="13.109375" style="51" customWidth="1"/>
    <col min="1290" max="1290" width="13.21875" style="51" customWidth="1"/>
    <col min="1291" max="1291" width="11.109375" style="51" customWidth="1"/>
    <col min="1292" max="1292" width="10.109375" style="51" customWidth="1"/>
    <col min="1293" max="1293" width="14.5546875" style="51" customWidth="1"/>
    <col min="1294" max="1294" width="11.44140625" style="51" customWidth="1"/>
    <col min="1295" max="1295" width="12" style="51" customWidth="1"/>
    <col min="1296" max="1296" width="12.109375" style="51" customWidth="1"/>
    <col min="1297" max="1297" width="13.77734375" style="51" customWidth="1"/>
    <col min="1298" max="1298" width="11.21875" style="51" customWidth="1"/>
    <col min="1299" max="1299" width="11.77734375" style="51" customWidth="1"/>
    <col min="1300" max="1300" width="12.109375" style="51" customWidth="1"/>
    <col min="1301" max="1301" width="11.88671875" style="51" customWidth="1"/>
    <col min="1302" max="1302" width="10.5546875" style="51" customWidth="1"/>
    <col min="1303" max="1303" width="11.77734375" style="51" customWidth="1"/>
    <col min="1304" max="1304" width="12" style="51" customWidth="1"/>
    <col min="1305" max="1305" width="13.88671875" style="51" customWidth="1"/>
    <col min="1306" max="1306" width="11.44140625" style="51" customWidth="1"/>
    <col min="1307" max="1307" width="11.77734375" style="51" customWidth="1"/>
    <col min="1308" max="1308" width="12.109375" style="51" customWidth="1"/>
    <col min="1309" max="1309" width="14.5546875" style="51" customWidth="1"/>
    <col min="1310" max="1311" width="11.77734375" style="51" customWidth="1"/>
    <col min="1312" max="1312" width="12.109375" style="51" customWidth="1"/>
    <col min="1313" max="1313" width="14.44140625" style="51" customWidth="1"/>
    <col min="1314" max="1314" width="11.44140625" style="51" customWidth="1"/>
    <col min="1315" max="1315" width="11.77734375" style="51" customWidth="1"/>
    <col min="1316" max="1316" width="12.109375" style="51" customWidth="1"/>
    <col min="1317" max="1317" width="14.109375" style="51" customWidth="1"/>
    <col min="1318" max="1318" width="12" style="51" customWidth="1"/>
    <col min="1319" max="1319" width="11.77734375" style="51" customWidth="1"/>
    <col min="1320" max="1320" width="12.109375" style="51" customWidth="1"/>
    <col min="1321" max="1321" width="12.88671875" style="51" customWidth="1"/>
    <col min="1322" max="1322" width="12" style="51" customWidth="1"/>
    <col min="1323" max="1323" width="11.77734375" style="51" customWidth="1"/>
    <col min="1324" max="1324" width="12.109375" style="51" customWidth="1"/>
    <col min="1325" max="1325" width="12.88671875" style="51" customWidth="1"/>
    <col min="1326" max="1326" width="12" style="51" customWidth="1"/>
    <col min="1327" max="1327" width="11.77734375" style="51" customWidth="1"/>
    <col min="1328" max="1328" width="12.109375" style="51" customWidth="1"/>
    <col min="1329" max="1329" width="12.88671875" style="51" customWidth="1"/>
    <col min="1330" max="1330" width="12" style="51" customWidth="1"/>
    <col min="1331" max="1331" width="11.77734375" style="51" customWidth="1"/>
    <col min="1332" max="1332" width="12.109375" style="51" customWidth="1"/>
    <col min="1333" max="1333" width="12.88671875" style="51" customWidth="1"/>
    <col min="1334" max="1334" width="12" style="51" customWidth="1"/>
    <col min="1335" max="1335" width="11.77734375" style="51" customWidth="1"/>
    <col min="1336" max="1336" width="12.109375" style="51" customWidth="1"/>
    <col min="1337" max="1337" width="12.88671875" style="51" customWidth="1"/>
    <col min="1338" max="1338" width="12" style="51" customWidth="1"/>
    <col min="1339" max="1339" width="11.77734375" style="51" customWidth="1"/>
    <col min="1340" max="1340" width="12.109375" style="51" customWidth="1"/>
    <col min="1341" max="1341" width="13.5546875" style="51" customWidth="1"/>
    <col min="1342" max="1342" width="12" style="51" customWidth="1"/>
    <col min="1343" max="1343" width="11.77734375" style="51" customWidth="1"/>
    <col min="1344" max="1344" width="12.109375" style="51" customWidth="1"/>
    <col min="1345" max="1345" width="12.88671875" style="51" customWidth="1"/>
    <col min="1346" max="1346" width="12" style="51" customWidth="1"/>
    <col min="1347" max="1347" width="11.77734375" style="51" customWidth="1"/>
    <col min="1348" max="1348" width="12.109375" style="51" customWidth="1"/>
    <col min="1349" max="1349" width="12.88671875" style="51" customWidth="1"/>
    <col min="1350" max="1350" width="12" style="51" customWidth="1"/>
    <col min="1351" max="1351" width="11.77734375" style="51" customWidth="1"/>
    <col min="1352" max="1352" width="12.109375" style="51" customWidth="1"/>
    <col min="1353" max="1353" width="12.88671875" style="51" customWidth="1"/>
    <col min="1354" max="1354" width="12" style="51" customWidth="1"/>
    <col min="1355" max="1355" width="11.77734375" style="51" customWidth="1"/>
    <col min="1356" max="1356" width="12.109375" style="51" customWidth="1"/>
    <col min="1357" max="1357" width="12.88671875" style="51" customWidth="1"/>
    <col min="1358" max="1358" width="12" style="51" customWidth="1"/>
    <col min="1359" max="1359" width="11.77734375" style="51" customWidth="1"/>
    <col min="1360" max="1360" width="12.109375" style="51" customWidth="1"/>
    <col min="1361" max="1361" width="12.88671875" style="51" customWidth="1"/>
    <col min="1362" max="1362" width="12" style="51" customWidth="1"/>
    <col min="1363" max="1363" width="11.77734375" style="51" customWidth="1"/>
    <col min="1364" max="1364" width="12.109375" style="51" customWidth="1"/>
    <col min="1365" max="1365" width="12.88671875" style="51" customWidth="1"/>
    <col min="1366" max="1366" width="12" style="51" customWidth="1"/>
    <col min="1367" max="1367" width="11.77734375" style="51" customWidth="1"/>
    <col min="1368" max="1368" width="12.109375" style="51" customWidth="1"/>
    <col min="1369" max="1369" width="12.88671875" style="51" customWidth="1"/>
    <col min="1370" max="1370" width="12" style="51" customWidth="1"/>
    <col min="1371" max="1371" width="11.77734375" style="51" customWidth="1"/>
    <col min="1372" max="1372" width="12.109375" style="51" customWidth="1"/>
    <col min="1373" max="1373" width="12.88671875" style="51" customWidth="1"/>
    <col min="1374" max="1374" width="12" style="51" customWidth="1"/>
    <col min="1375" max="1375" width="11.77734375" style="51" customWidth="1"/>
    <col min="1376" max="1376" width="12.109375" style="51" customWidth="1"/>
    <col min="1377" max="1377" width="12.88671875" style="51" customWidth="1"/>
    <col min="1378" max="1378" width="12" style="51" customWidth="1"/>
    <col min="1379" max="1379" width="11.77734375" style="51" customWidth="1"/>
    <col min="1380" max="1380" width="12.109375" style="51" customWidth="1"/>
    <col min="1381" max="1381" width="12.88671875" style="51" customWidth="1"/>
    <col min="1382" max="1382" width="12" style="51" customWidth="1"/>
    <col min="1383" max="1383" width="11.77734375" style="51" customWidth="1"/>
    <col min="1384" max="1384" width="12.109375" style="51" customWidth="1"/>
    <col min="1385" max="1385" width="12.88671875" style="51" customWidth="1"/>
    <col min="1386" max="1386" width="12" style="51" customWidth="1"/>
    <col min="1387" max="1387" width="11.77734375" style="51" customWidth="1"/>
    <col min="1388" max="1388" width="12.109375" style="51" customWidth="1"/>
    <col min="1389" max="1389" width="12.88671875" style="51" customWidth="1"/>
    <col min="1390" max="1390" width="12.109375" style="51" customWidth="1"/>
    <col min="1391" max="1391" width="11.77734375" style="51" customWidth="1"/>
    <col min="1392" max="1392" width="12" style="51" customWidth="1"/>
    <col min="1393" max="1393" width="14.44140625" style="51" customWidth="1"/>
    <col min="1394" max="1395" width="17.109375" style="51" customWidth="1"/>
    <col min="1396" max="1396" width="4.88671875" style="51" customWidth="1"/>
    <col min="1397" max="1397" width="23.5546875" style="51" customWidth="1"/>
    <col min="1398" max="1398" width="42.21875" style="51" customWidth="1"/>
    <col min="1399" max="1399" width="8.77734375" style="51" customWidth="1"/>
    <col min="1400" max="1401" width="11" style="51" customWidth="1"/>
    <col min="1402" max="1403" width="9.88671875" style="51"/>
    <col min="1404" max="1404" width="8.77734375" style="51" customWidth="1"/>
    <col min="1405" max="1406" width="9.88671875" style="51"/>
    <col min="1407" max="1407" width="8.77734375" style="51" customWidth="1"/>
    <col min="1408" max="1409" width="9.88671875" style="51"/>
    <col min="1410" max="1410" width="8.77734375" style="51" customWidth="1"/>
    <col min="1411" max="1412" width="9.88671875" style="51"/>
    <col min="1413" max="1413" width="8.77734375" style="51" customWidth="1"/>
    <col min="1414" max="1415" width="9.88671875" style="51"/>
    <col min="1416" max="1416" width="8.77734375" style="51" customWidth="1"/>
    <col min="1417" max="1418" width="9.88671875" style="51"/>
    <col min="1419" max="1419" width="8.77734375" style="51" customWidth="1"/>
    <col min="1420" max="1421" width="9.88671875" style="51"/>
    <col min="1422" max="1422" width="8.77734375" style="51" customWidth="1"/>
    <col min="1423" max="1423" width="9.88671875" style="51"/>
    <col min="1424" max="1424" width="8.77734375" style="51" customWidth="1"/>
    <col min="1425" max="1425" width="11" style="51" customWidth="1"/>
    <col min="1426" max="1427" width="7.5546875" style="51" customWidth="1"/>
    <col min="1428" max="1428" width="11" style="51" customWidth="1"/>
    <col min="1429" max="1429" width="8.77734375" style="51" customWidth="1"/>
    <col min="1430" max="1431" width="11" style="51" customWidth="1"/>
    <col min="1432" max="1433" width="9.88671875" style="51"/>
    <col min="1434" max="1434" width="8.77734375" style="51" customWidth="1"/>
    <col min="1435" max="1436" width="9.88671875" style="51"/>
    <col min="1437" max="1437" width="8.77734375" style="51" customWidth="1"/>
    <col min="1438" max="1439" width="9.88671875" style="51"/>
    <col min="1440" max="1440" width="8.77734375" style="51" customWidth="1"/>
    <col min="1441" max="1536" width="9.88671875" style="51"/>
    <col min="1537" max="1537" width="52.44140625" style="51" customWidth="1"/>
    <col min="1538" max="1538" width="13.88671875" style="51" customWidth="1"/>
    <col min="1539" max="1539" width="15.88671875" style="51" customWidth="1"/>
    <col min="1540" max="1540" width="10.21875" style="51" customWidth="1"/>
    <col min="1541" max="1541" width="13.109375" style="51" customWidth="1"/>
    <col min="1542" max="1542" width="15.88671875" style="51" customWidth="1"/>
    <col min="1543" max="1543" width="14.88671875" style="51" customWidth="1"/>
    <col min="1544" max="1544" width="10.77734375" style="51" customWidth="1"/>
    <col min="1545" max="1545" width="13.109375" style="51" customWidth="1"/>
    <col min="1546" max="1546" width="13.21875" style="51" customWidth="1"/>
    <col min="1547" max="1547" width="11.109375" style="51" customWidth="1"/>
    <col min="1548" max="1548" width="10.109375" style="51" customWidth="1"/>
    <col min="1549" max="1549" width="14.5546875" style="51" customWidth="1"/>
    <col min="1550" max="1550" width="11.44140625" style="51" customWidth="1"/>
    <col min="1551" max="1551" width="12" style="51" customWidth="1"/>
    <col min="1552" max="1552" width="12.109375" style="51" customWidth="1"/>
    <col min="1553" max="1553" width="13.77734375" style="51" customWidth="1"/>
    <col min="1554" max="1554" width="11.21875" style="51" customWidth="1"/>
    <col min="1555" max="1555" width="11.77734375" style="51" customWidth="1"/>
    <col min="1556" max="1556" width="12.109375" style="51" customWidth="1"/>
    <col min="1557" max="1557" width="11.88671875" style="51" customWidth="1"/>
    <col min="1558" max="1558" width="10.5546875" style="51" customWidth="1"/>
    <col min="1559" max="1559" width="11.77734375" style="51" customWidth="1"/>
    <col min="1560" max="1560" width="12" style="51" customWidth="1"/>
    <col min="1561" max="1561" width="13.88671875" style="51" customWidth="1"/>
    <col min="1562" max="1562" width="11.44140625" style="51" customWidth="1"/>
    <col min="1563" max="1563" width="11.77734375" style="51" customWidth="1"/>
    <col min="1564" max="1564" width="12.109375" style="51" customWidth="1"/>
    <col min="1565" max="1565" width="14.5546875" style="51" customWidth="1"/>
    <col min="1566" max="1567" width="11.77734375" style="51" customWidth="1"/>
    <col min="1568" max="1568" width="12.109375" style="51" customWidth="1"/>
    <col min="1569" max="1569" width="14.44140625" style="51" customWidth="1"/>
    <col min="1570" max="1570" width="11.44140625" style="51" customWidth="1"/>
    <col min="1571" max="1571" width="11.77734375" style="51" customWidth="1"/>
    <col min="1572" max="1572" width="12.109375" style="51" customWidth="1"/>
    <col min="1573" max="1573" width="14.109375" style="51" customWidth="1"/>
    <col min="1574" max="1574" width="12" style="51" customWidth="1"/>
    <col min="1575" max="1575" width="11.77734375" style="51" customWidth="1"/>
    <col min="1576" max="1576" width="12.109375" style="51" customWidth="1"/>
    <col min="1577" max="1577" width="12.88671875" style="51" customWidth="1"/>
    <col min="1578" max="1578" width="12" style="51" customWidth="1"/>
    <col min="1579" max="1579" width="11.77734375" style="51" customWidth="1"/>
    <col min="1580" max="1580" width="12.109375" style="51" customWidth="1"/>
    <col min="1581" max="1581" width="12.88671875" style="51" customWidth="1"/>
    <col min="1582" max="1582" width="12" style="51" customWidth="1"/>
    <col min="1583" max="1583" width="11.77734375" style="51" customWidth="1"/>
    <col min="1584" max="1584" width="12.109375" style="51" customWidth="1"/>
    <col min="1585" max="1585" width="12.88671875" style="51" customWidth="1"/>
    <col min="1586" max="1586" width="12" style="51" customWidth="1"/>
    <col min="1587" max="1587" width="11.77734375" style="51" customWidth="1"/>
    <col min="1588" max="1588" width="12.109375" style="51" customWidth="1"/>
    <col min="1589" max="1589" width="12.88671875" style="51" customWidth="1"/>
    <col min="1590" max="1590" width="12" style="51" customWidth="1"/>
    <col min="1591" max="1591" width="11.77734375" style="51" customWidth="1"/>
    <col min="1592" max="1592" width="12.109375" style="51" customWidth="1"/>
    <col min="1593" max="1593" width="12.88671875" style="51" customWidth="1"/>
    <col min="1594" max="1594" width="12" style="51" customWidth="1"/>
    <col min="1595" max="1595" width="11.77734375" style="51" customWidth="1"/>
    <col min="1596" max="1596" width="12.109375" style="51" customWidth="1"/>
    <col min="1597" max="1597" width="13.5546875" style="51" customWidth="1"/>
    <col min="1598" max="1598" width="12" style="51" customWidth="1"/>
    <col min="1599" max="1599" width="11.77734375" style="51" customWidth="1"/>
    <col min="1600" max="1600" width="12.109375" style="51" customWidth="1"/>
    <col min="1601" max="1601" width="12.88671875" style="51" customWidth="1"/>
    <col min="1602" max="1602" width="12" style="51" customWidth="1"/>
    <col min="1603" max="1603" width="11.77734375" style="51" customWidth="1"/>
    <col min="1604" max="1604" width="12.109375" style="51" customWidth="1"/>
    <col min="1605" max="1605" width="12.88671875" style="51" customWidth="1"/>
    <col min="1606" max="1606" width="12" style="51" customWidth="1"/>
    <col min="1607" max="1607" width="11.77734375" style="51" customWidth="1"/>
    <col min="1608" max="1608" width="12.109375" style="51" customWidth="1"/>
    <col min="1609" max="1609" width="12.88671875" style="51" customWidth="1"/>
    <col min="1610" max="1610" width="12" style="51" customWidth="1"/>
    <col min="1611" max="1611" width="11.77734375" style="51" customWidth="1"/>
    <col min="1612" max="1612" width="12.109375" style="51" customWidth="1"/>
    <col min="1613" max="1613" width="12.88671875" style="51" customWidth="1"/>
    <col min="1614" max="1614" width="12" style="51" customWidth="1"/>
    <col min="1615" max="1615" width="11.77734375" style="51" customWidth="1"/>
    <col min="1616" max="1616" width="12.109375" style="51" customWidth="1"/>
    <col min="1617" max="1617" width="12.88671875" style="51" customWidth="1"/>
    <col min="1618" max="1618" width="12" style="51" customWidth="1"/>
    <col min="1619" max="1619" width="11.77734375" style="51" customWidth="1"/>
    <col min="1620" max="1620" width="12.109375" style="51" customWidth="1"/>
    <col min="1621" max="1621" width="12.88671875" style="51" customWidth="1"/>
    <col min="1622" max="1622" width="12" style="51" customWidth="1"/>
    <col min="1623" max="1623" width="11.77734375" style="51" customWidth="1"/>
    <col min="1624" max="1624" width="12.109375" style="51" customWidth="1"/>
    <col min="1625" max="1625" width="12.88671875" style="51" customWidth="1"/>
    <col min="1626" max="1626" width="12" style="51" customWidth="1"/>
    <col min="1627" max="1627" width="11.77734375" style="51" customWidth="1"/>
    <col min="1628" max="1628" width="12.109375" style="51" customWidth="1"/>
    <col min="1629" max="1629" width="12.88671875" style="51" customWidth="1"/>
    <col min="1630" max="1630" width="12" style="51" customWidth="1"/>
    <col min="1631" max="1631" width="11.77734375" style="51" customWidth="1"/>
    <col min="1632" max="1632" width="12.109375" style="51" customWidth="1"/>
    <col min="1633" max="1633" width="12.88671875" style="51" customWidth="1"/>
    <col min="1634" max="1634" width="12" style="51" customWidth="1"/>
    <col min="1635" max="1635" width="11.77734375" style="51" customWidth="1"/>
    <col min="1636" max="1636" width="12.109375" style="51" customWidth="1"/>
    <col min="1637" max="1637" width="12.88671875" style="51" customWidth="1"/>
    <col min="1638" max="1638" width="12" style="51" customWidth="1"/>
    <col min="1639" max="1639" width="11.77734375" style="51" customWidth="1"/>
    <col min="1640" max="1640" width="12.109375" style="51" customWidth="1"/>
    <col min="1641" max="1641" width="12.88671875" style="51" customWidth="1"/>
    <col min="1642" max="1642" width="12" style="51" customWidth="1"/>
    <col min="1643" max="1643" width="11.77734375" style="51" customWidth="1"/>
    <col min="1644" max="1644" width="12.109375" style="51" customWidth="1"/>
    <col min="1645" max="1645" width="12.88671875" style="51" customWidth="1"/>
    <col min="1646" max="1646" width="12.109375" style="51" customWidth="1"/>
    <col min="1647" max="1647" width="11.77734375" style="51" customWidth="1"/>
    <col min="1648" max="1648" width="12" style="51" customWidth="1"/>
    <col min="1649" max="1649" width="14.44140625" style="51" customWidth="1"/>
    <col min="1650" max="1651" width="17.109375" style="51" customWidth="1"/>
    <col min="1652" max="1652" width="4.88671875" style="51" customWidth="1"/>
    <col min="1653" max="1653" width="23.5546875" style="51" customWidth="1"/>
    <col min="1654" max="1654" width="42.21875" style="51" customWidth="1"/>
    <col min="1655" max="1655" width="8.77734375" style="51" customWidth="1"/>
    <col min="1656" max="1657" width="11" style="51" customWidth="1"/>
    <col min="1658" max="1659" width="9.88671875" style="51"/>
    <col min="1660" max="1660" width="8.77734375" style="51" customWidth="1"/>
    <col min="1661" max="1662" width="9.88671875" style="51"/>
    <col min="1663" max="1663" width="8.77734375" style="51" customWidth="1"/>
    <col min="1664" max="1665" width="9.88671875" style="51"/>
    <col min="1666" max="1666" width="8.77734375" style="51" customWidth="1"/>
    <col min="1667" max="1668" width="9.88671875" style="51"/>
    <col min="1669" max="1669" width="8.77734375" style="51" customWidth="1"/>
    <col min="1670" max="1671" width="9.88671875" style="51"/>
    <col min="1672" max="1672" width="8.77734375" style="51" customWidth="1"/>
    <col min="1673" max="1674" width="9.88671875" style="51"/>
    <col min="1675" max="1675" width="8.77734375" style="51" customWidth="1"/>
    <col min="1676" max="1677" width="9.88671875" style="51"/>
    <col min="1678" max="1678" width="8.77734375" style="51" customWidth="1"/>
    <col min="1679" max="1679" width="9.88671875" style="51"/>
    <col min="1680" max="1680" width="8.77734375" style="51" customWidth="1"/>
    <col min="1681" max="1681" width="11" style="51" customWidth="1"/>
    <col min="1682" max="1683" width="7.5546875" style="51" customWidth="1"/>
    <col min="1684" max="1684" width="11" style="51" customWidth="1"/>
    <col min="1685" max="1685" width="8.77734375" style="51" customWidth="1"/>
    <col min="1686" max="1687" width="11" style="51" customWidth="1"/>
    <col min="1688" max="1689" width="9.88671875" style="51"/>
    <col min="1690" max="1690" width="8.77734375" style="51" customWidth="1"/>
    <col min="1691" max="1692" width="9.88671875" style="51"/>
    <col min="1693" max="1693" width="8.77734375" style="51" customWidth="1"/>
    <col min="1694" max="1695" width="9.88671875" style="51"/>
    <col min="1696" max="1696" width="8.77734375" style="51" customWidth="1"/>
    <col min="1697" max="1792" width="9.88671875" style="51"/>
    <col min="1793" max="1793" width="52.44140625" style="51" customWidth="1"/>
    <col min="1794" max="1794" width="13.88671875" style="51" customWidth="1"/>
    <col min="1795" max="1795" width="15.88671875" style="51" customWidth="1"/>
    <col min="1796" max="1796" width="10.21875" style="51" customWidth="1"/>
    <col min="1797" max="1797" width="13.109375" style="51" customWidth="1"/>
    <col min="1798" max="1798" width="15.88671875" style="51" customWidth="1"/>
    <col min="1799" max="1799" width="14.88671875" style="51" customWidth="1"/>
    <col min="1800" max="1800" width="10.77734375" style="51" customWidth="1"/>
    <col min="1801" max="1801" width="13.109375" style="51" customWidth="1"/>
    <col min="1802" max="1802" width="13.21875" style="51" customWidth="1"/>
    <col min="1803" max="1803" width="11.109375" style="51" customWidth="1"/>
    <col min="1804" max="1804" width="10.109375" style="51" customWidth="1"/>
    <col min="1805" max="1805" width="14.5546875" style="51" customWidth="1"/>
    <col min="1806" max="1806" width="11.44140625" style="51" customWidth="1"/>
    <col min="1807" max="1807" width="12" style="51" customWidth="1"/>
    <col min="1808" max="1808" width="12.109375" style="51" customWidth="1"/>
    <col min="1809" max="1809" width="13.77734375" style="51" customWidth="1"/>
    <col min="1810" max="1810" width="11.21875" style="51" customWidth="1"/>
    <col min="1811" max="1811" width="11.77734375" style="51" customWidth="1"/>
    <col min="1812" max="1812" width="12.109375" style="51" customWidth="1"/>
    <col min="1813" max="1813" width="11.88671875" style="51" customWidth="1"/>
    <col min="1814" max="1814" width="10.5546875" style="51" customWidth="1"/>
    <col min="1815" max="1815" width="11.77734375" style="51" customWidth="1"/>
    <col min="1816" max="1816" width="12" style="51" customWidth="1"/>
    <col min="1817" max="1817" width="13.88671875" style="51" customWidth="1"/>
    <col min="1818" max="1818" width="11.44140625" style="51" customWidth="1"/>
    <col min="1819" max="1819" width="11.77734375" style="51" customWidth="1"/>
    <col min="1820" max="1820" width="12.109375" style="51" customWidth="1"/>
    <col min="1821" max="1821" width="14.5546875" style="51" customWidth="1"/>
    <col min="1822" max="1823" width="11.77734375" style="51" customWidth="1"/>
    <col min="1824" max="1824" width="12.109375" style="51" customWidth="1"/>
    <col min="1825" max="1825" width="14.44140625" style="51" customWidth="1"/>
    <col min="1826" max="1826" width="11.44140625" style="51" customWidth="1"/>
    <col min="1827" max="1827" width="11.77734375" style="51" customWidth="1"/>
    <col min="1828" max="1828" width="12.109375" style="51" customWidth="1"/>
    <col min="1829" max="1829" width="14.109375" style="51" customWidth="1"/>
    <col min="1830" max="1830" width="12" style="51" customWidth="1"/>
    <col min="1831" max="1831" width="11.77734375" style="51" customWidth="1"/>
    <col min="1832" max="1832" width="12.109375" style="51" customWidth="1"/>
    <col min="1833" max="1833" width="12.88671875" style="51" customWidth="1"/>
    <col min="1834" max="1834" width="12" style="51" customWidth="1"/>
    <col min="1835" max="1835" width="11.77734375" style="51" customWidth="1"/>
    <col min="1836" max="1836" width="12.109375" style="51" customWidth="1"/>
    <col min="1837" max="1837" width="12.88671875" style="51" customWidth="1"/>
    <col min="1838" max="1838" width="12" style="51" customWidth="1"/>
    <col min="1839" max="1839" width="11.77734375" style="51" customWidth="1"/>
    <col min="1840" max="1840" width="12.109375" style="51" customWidth="1"/>
    <col min="1841" max="1841" width="12.88671875" style="51" customWidth="1"/>
    <col min="1842" max="1842" width="12" style="51" customWidth="1"/>
    <col min="1843" max="1843" width="11.77734375" style="51" customWidth="1"/>
    <col min="1844" max="1844" width="12.109375" style="51" customWidth="1"/>
    <col min="1845" max="1845" width="12.88671875" style="51" customWidth="1"/>
    <col min="1846" max="1846" width="12" style="51" customWidth="1"/>
    <col min="1847" max="1847" width="11.77734375" style="51" customWidth="1"/>
    <col min="1848" max="1848" width="12.109375" style="51" customWidth="1"/>
    <col min="1849" max="1849" width="12.88671875" style="51" customWidth="1"/>
    <col min="1850" max="1850" width="12" style="51" customWidth="1"/>
    <col min="1851" max="1851" width="11.77734375" style="51" customWidth="1"/>
    <col min="1852" max="1852" width="12.109375" style="51" customWidth="1"/>
    <col min="1853" max="1853" width="13.5546875" style="51" customWidth="1"/>
    <col min="1854" max="1854" width="12" style="51" customWidth="1"/>
    <col min="1855" max="1855" width="11.77734375" style="51" customWidth="1"/>
    <col min="1856" max="1856" width="12.109375" style="51" customWidth="1"/>
    <col min="1857" max="1857" width="12.88671875" style="51" customWidth="1"/>
    <col min="1858" max="1858" width="12" style="51" customWidth="1"/>
    <col min="1859" max="1859" width="11.77734375" style="51" customWidth="1"/>
    <col min="1860" max="1860" width="12.109375" style="51" customWidth="1"/>
    <col min="1861" max="1861" width="12.88671875" style="51" customWidth="1"/>
    <col min="1862" max="1862" width="12" style="51" customWidth="1"/>
    <col min="1863" max="1863" width="11.77734375" style="51" customWidth="1"/>
    <col min="1864" max="1864" width="12.109375" style="51" customWidth="1"/>
    <col min="1865" max="1865" width="12.88671875" style="51" customWidth="1"/>
    <col min="1866" max="1866" width="12" style="51" customWidth="1"/>
    <col min="1867" max="1867" width="11.77734375" style="51" customWidth="1"/>
    <col min="1868" max="1868" width="12.109375" style="51" customWidth="1"/>
    <col min="1869" max="1869" width="12.88671875" style="51" customWidth="1"/>
    <col min="1870" max="1870" width="12" style="51" customWidth="1"/>
    <col min="1871" max="1871" width="11.77734375" style="51" customWidth="1"/>
    <col min="1872" max="1872" width="12.109375" style="51" customWidth="1"/>
    <col min="1873" max="1873" width="12.88671875" style="51" customWidth="1"/>
    <col min="1874" max="1874" width="12" style="51" customWidth="1"/>
    <col min="1875" max="1875" width="11.77734375" style="51" customWidth="1"/>
    <col min="1876" max="1876" width="12.109375" style="51" customWidth="1"/>
    <col min="1877" max="1877" width="12.88671875" style="51" customWidth="1"/>
    <col min="1878" max="1878" width="12" style="51" customWidth="1"/>
    <col min="1879" max="1879" width="11.77734375" style="51" customWidth="1"/>
    <col min="1880" max="1880" width="12.109375" style="51" customWidth="1"/>
    <col min="1881" max="1881" width="12.88671875" style="51" customWidth="1"/>
    <col min="1882" max="1882" width="12" style="51" customWidth="1"/>
    <col min="1883" max="1883" width="11.77734375" style="51" customWidth="1"/>
    <col min="1884" max="1884" width="12.109375" style="51" customWidth="1"/>
    <col min="1885" max="1885" width="12.88671875" style="51" customWidth="1"/>
    <col min="1886" max="1886" width="12" style="51" customWidth="1"/>
    <col min="1887" max="1887" width="11.77734375" style="51" customWidth="1"/>
    <col min="1888" max="1888" width="12.109375" style="51" customWidth="1"/>
    <col min="1889" max="1889" width="12.88671875" style="51" customWidth="1"/>
    <col min="1890" max="1890" width="12" style="51" customWidth="1"/>
    <col min="1891" max="1891" width="11.77734375" style="51" customWidth="1"/>
    <col min="1892" max="1892" width="12.109375" style="51" customWidth="1"/>
    <col min="1893" max="1893" width="12.88671875" style="51" customWidth="1"/>
    <col min="1894" max="1894" width="12" style="51" customWidth="1"/>
    <col min="1895" max="1895" width="11.77734375" style="51" customWidth="1"/>
    <col min="1896" max="1896" width="12.109375" style="51" customWidth="1"/>
    <col min="1897" max="1897" width="12.88671875" style="51" customWidth="1"/>
    <col min="1898" max="1898" width="12" style="51" customWidth="1"/>
    <col min="1899" max="1899" width="11.77734375" style="51" customWidth="1"/>
    <col min="1900" max="1900" width="12.109375" style="51" customWidth="1"/>
    <col min="1901" max="1901" width="12.88671875" style="51" customWidth="1"/>
    <col min="1902" max="1902" width="12.109375" style="51" customWidth="1"/>
    <col min="1903" max="1903" width="11.77734375" style="51" customWidth="1"/>
    <col min="1904" max="1904" width="12" style="51" customWidth="1"/>
    <col min="1905" max="1905" width="14.44140625" style="51" customWidth="1"/>
    <col min="1906" max="1907" width="17.109375" style="51" customWidth="1"/>
    <col min="1908" max="1908" width="4.88671875" style="51" customWidth="1"/>
    <col min="1909" max="1909" width="23.5546875" style="51" customWidth="1"/>
    <col min="1910" max="1910" width="42.21875" style="51" customWidth="1"/>
    <col min="1911" max="1911" width="8.77734375" style="51" customWidth="1"/>
    <col min="1912" max="1913" width="11" style="51" customWidth="1"/>
    <col min="1914" max="1915" width="9.88671875" style="51"/>
    <col min="1916" max="1916" width="8.77734375" style="51" customWidth="1"/>
    <col min="1917" max="1918" width="9.88671875" style="51"/>
    <col min="1919" max="1919" width="8.77734375" style="51" customWidth="1"/>
    <col min="1920" max="1921" width="9.88671875" style="51"/>
    <col min="1922" max="1922" width="8.77734375" style="51" customWidth="1"/>
    <col min="1923" max="1924" width="9.88671875" style="51"/>
    <col min="1925" max="1925" width="8.77734375" style="51" customWidth="1"/>
    <col min="1926" max="1927" width="9.88671875" style="51"/>
    <col min="1928" max="1928" width="8.77734375" style="51" customWidth="1"/>
    <col min="1929" max="1930" width="9.88671875" style="51"/>
    <col min="1931" max="1931" width="8.77734375" style="51" customWidth="1"/>
    <col min="1932" max="1933" width="9.88671875" style="51"/>
    <col min="1934" max="1934" width="8.77734375" style="51" customWidth="1"/>
    <col min="1935" max="1935" width="9.88671875" style="51"/>
    <col min="1936" max="1936" width="8.77734375" style="51" customWidth="1"/>
    <col min="1937" max="1937" width="11" style="51" customWidth="1"/>
    <col min="1938" max="1939" width="7.5546875" style="51" customWidth="1"/>
    <col min="1940" max="1940" width="11" style="51" customWidth="1"/>
    <col min="1941" max="1941" width="8.77734375" style="51" customWidth="1"/>
    <col min="1942" max="1943" width="11" style="51" customWidth="1"/>
    <col min="1944" max="1945" width="9.88671875" style="51"/>
    <col min="1946" max="1946" width="8.77734375" style="51" customWidth="1"/>
    <col min="1947" max="1948" width="9.88671875" style="51"/>
    <col min="1949" max="1949" width="8.77734375" style="51" customWidth="1"/>
    <col min="1950" max="1951" width="9.88671875" style="51"/>
    <col min="1952" max="1952" width="8.77734375" style="51" customWidth="1"/>
    <col min="1953" max="2048" width="9.88671875" style="51"/>
    <col min="2049" max="2049" width="52.44140625" style="51" customWidth="1"/>
    <col min="2050" max="2050" width="13.88671875" style="51" customWidth="1"/>
    <col min="2051" max="2051" width="15.88671875" style="51" customWidth="1"/>
    <col min="2052" max="2052" width="10.21875" style="51" customWidth="1"/>
    <col min="2053" max="2053" width="13.109375" style="51" customWidth="1"/>
    <col min="2054" max="2054" width="15.88671875" style="51" customWidth="1"/>
    <col min="2055" max="2055" width="14.88671875" style="51" customWidth="1"/>
    <col min="2056" max="2056" width="10.77734375" style="51" customWidth="1"/>
    <col min="2057" max="2057" width="13.109375" style="51" customWidth="1"/>
    <col min="2058" max="2058" width="13.21875" style="51" customWidth="1"/>
    <col min="2059" max="2059" width="11.109375" style="51" customWidth="1"/>
    <col min="2060" max="2060" width="10.109375" style="51" customWidth="1"/>
    <col min="2061" max="2061" width="14.5546875" style="51" customWidth="1"/>
    <col min="2062" max="2062" width="11.44140625" style="51" customWidth="1"/>
    <col min="2063" max="2063" width="12" style="51" customWidth="1"/>
    <col min="2064" max="2064" width="12.109375" style="51" customWidth="1"/>
    <col min="2065" max="2065" width="13.77734375" style="51" customWidth="1"/>
    <col min="2066" max="2066" width="11.21875" style="51" customWidth="1"/>
    <col min="2067" max="2067" width="11.77734375" style="51" customWidth="1"/>
    <col min="2068" max="2068" width="12.109375" style="51" customWidth="1"/>
    <col min="2069" max="2069" width="11.88671875" style="51" customWidth="1"/>
    <col min="2070" max="2070" width="10.5546875" style="51" customWidth="1"/>
    <col min="2071" max="2071" width="11.77734375" style="51" customWidth="1"/>
    <col min="2072" max="2072" width="12" style="51" customWidth="1"/>
    <col min="2073" max="2073" width="13.88671875" style="51" customWidth="1"/>
    <col min="2074" max="2074" width="11.44140625" style="51" customWidth="1"/>
    <col min="2075" max="2075" width="11.77734375" style="51" customWidth="1"/>
    <col min="2076" max="2076" width="12.109375" style="51" customWidth="1"/>
    <col min="2077" max="2077" width="14.5546875" style="51" customWidth="1"/>
    <col min="2078" max="2079" width="11.77734375" style="51" customWidth="1"/>
    <col min="2080" max="2080" width="12.109375" style="51" customWidth="1"/>
    <col min="2081" max="2081" width="14.44140625" style="51" customWidth="1"/>
    <col min="2082" max="2082" width="11.44140625" style="51" customWidth="1"/>
    <col min="2083" max="2083" width="11.77734375" style="51" customWidth="1"/>
    <col min="2084" max="2084" width="12.109375" style="51" customWidth="1"/>
    <col min="2085" max="2085" width="14.109375" style="51" customWidth="1"/>
    <col min="2086" max="2086" width="12" style="51" customWidth="1"/>
    <col min="2087" max="2087" width="11.77734375" style="51" customWidth="1"/>
    <col min="2088" max="2088" width="12.109375" style="51" customWidth="1"/>
    <col min="2089" max="2089" width="12.88671875" style="51" customWidth="1"/>
    <col min="2090" max="2090" width="12" style="51" customWidth="1"/>
    <col min="2091" max="2091" width="11.77734375" style="51" customWidth="1"/>
    <col min="2092" max="2092" width="12.109375" style="51" customWidth="1"/>
    <col min="2093" max="2093" width="12.88671875" style="51" customWidth="1"/>
    <col min="2094" max="2094" width="12" style="51" customWidth="1"/>
    <col min="2095" max="2095" width="11.77734375" style="51" customWidth="1"/>
    <col min="2096" max="2096" width="12.109375" style="51" customWidth="1"/>
    <col min="2097" max="2097" width="12.88671875" style="51" customWidth="1"/>
    <col min="2098" max="2098" width="12" style="51" customWidth="1"/>
    <col min="2099" max="2099" width="11.77734375" style="51" customWidth="1"/>
    <col min="2100" max="2100" width="12.109375" style="51" customWidth="1"/>
    <col min="2101" max="2101" width="12.88671875" style="51" customWidth="1"/>
    <col min="2102" max="2102" width="12" style="51" customWidth="1"/>
    <col min="2103" max="2103" width="11.77734375" style="51" customWidth="1"/>
    <col min="2104" max="2104" width="12.109375" style="51" customWidth="1"/>
    <col min="2105" max="2105" width="12.88671875" style="51" customWidth="1"/>
    <col min="2106" max="2106" width="12" style="51" customWidth="1"/>
    <col min="2107" max="2107" width="11.77734375" style="51" customWidth="1"/>
    <col min="2108" max="2108" width="12.109375" style="51" customWidth="1"/>
    <col min="2109" max="2109" width="13.5546875" style="51" customWidth="1"/>
    <col min="2110" max="2110" width="12" style="51" customWidth="1"/>
    <col min="2111" max="2111" width="11.77734375" style="51" customWidth="1"/>
    <col min="2112" max="2112" width="12.109375" style="51" customWidth="1"/>
    <col min="2113" max="2113" width="12.88671875" style="51" customWidth="1"/>
    <col min="2114" max="2114" width="12" style="51" customWidth="1"/>
    <col min="2115" max="2115" width="11.77734375" style="51" customWidth="1"/>
    <col min="2116" max="2116" width="12.109375" style="51" customWidth="1"/>
    <col min="2117" max="2117" width="12.88671875" style="51" customWidth="1"/>
    <col min="2118" max="2118" width="12" style="51" customWidth="1"/>
    <col min="2119" max="2119" width="11.77734375" style="51" customWidth="1"/>
    <col min="2120" max="2120" width="12.109375" style="51" customWidth="1"/>
    <col min="2121" max="2121" width="12.88671875" style="51" customWidth="1"/>
    <col min="2122" max="2122" width="12" style="51" customWidth="1"/>
    <col min="2123" max="2123" width="11.77734375" style="51" customWidth="1"/>
    <col min="2124" max="2124" width="12.109375" style="51" customWidth="1"/>
    <col min="2125" max="2125" width="12.88671875" style="51" customWidth="1"/>
    <col min="2126" max="2126" width="12" style="51" customWidth="1"/>
    <col min="2127" max="2127" width="11.77734375" style="51" customWidth="1"/>
    <col min="2128" max="2128" width="12.109375" style="51" customWidth="1"/>
    <col min="2129" max="2129" width="12.88671875" style="51" customWidth="1"/>
    <col min="2130" max="2130" width="12" style="51" customWidth="1"/>
    <col min="2131" max="2131" width="11.77734375" style="51" customWidth="1"/>
    <col min="2132" max="2132" width="12.109375" style="51" customWidth="1"/>
    <col min="2133" max="2133" width="12.88671875" style="51" customWidth="1"/>
    <col min="2134" max="2134" width="12" style="51" customWidth="1"/>
    <col min="2135" max="2135" width="11.77734375" style="51" customWidth="1"/>
    <col min="2136" max="2136" width="12.109375" style="51" customWidth="1"/>
    <col min="2137" max="2137" width="12.88671875" style="51" customWidth="1"/>
    <col min="2138" max="2138" width="12" style="51" customWidth="1"/>
    <col min="2139" max="2139" width="11.77734375" style="51" customWidth="1"/>
    <col min="2140" max="2140" width="12.109375" style="51" customWidth="1"/>
    <col min="2141" max="2141" width="12.88671875" style="51" customWidth="1"/>
    <col min="2142" max="2142" width="12" style="51" customWidth="1"/>
    <col min="2143" max="2143" width="11.77734375" style="51" customWidth="1"/>
    <col min="2144" max="2144" width="12.109375" style="51" customWidth="1"/>
    <col min="2145" max="2145" width="12.88671875" style="51" customWidth="1"/>
    <col min="2146" max="2146" width="12" style="51" customWidth="1"/>
    <col min="2147" max="2147" width="11.77734375" style="51" customWidth="1"/>
    <col min="2148" max="2148" width="12.109375" style="51" customWidth="1"/>
    <col min="2149" max="2149" width="12.88671875" style="51" customWidth="1"/>
    <col min="2150" max="2150" width="12" style="51" customWidth="1"/>
    <col min="2151" max="2151" width="11.77734375" style="51" customWidth="1"/>
    <col min="2152" max="2152" width="12.109375" style="51" customWidth="1"/>
    <col min="2153" max="2153" width="12.88671875" style="51" customWidth="1"/>
    <col min="2154" max="2154" width="12" style="51" customWidth="1"/>
    <col min="2155" max="2155" width="11.77734375" style="51" customWidth="1"/>
    <col min="2156" max="2156" width="12.109375" style="51" customWidth="1"/>
    <col min="2157" max="2157" width="12.88671875" style="51" customWidth="1"/>
    <col min="2158" max="2158" width="12.109375" style="51" customWidth="1"/>
    <col min="2159" max="2159" width="11.77734375" style="51" customWidth="1"/>
    <col min="2160" max="2160" width="12" style="51" customWidth="1"/>
    <col min="2161" max="2161" width="14.44140625" style="51" customWidth="1"/>
    <col min="2162" max="2163" width="17.109375" style="51" customWidth="1"/>
    <col min="2164" max="2164" width="4.88671875" style="51" customWidth="1"/>
    <col min="2165" max="2165" width="23.5546875" style="51" customWidth="1"/>
    <col min="2166" max="2166" width="42.21875" style="51" customWidth="1"/>
    <col min="2167" max="2167" width="8.77734375" style="51" customWidth="1"/>
    <col min="2168" max="2169" width="11" style="51" customWidth="1"/>
    <col min="2170" max="2171" width="9.88671875" style="51"/>
    <col min="2172" max="2172" width="8.77734375" style="51" customWidth="1"/>
    <col min="2173" max="2174" width="9.88671875" style="51"/>
    <col min="2175" max="2175" width="8.77734375" style="51" customWidth="1"/>
    <col min="2176" max="2177" width="9.88671875" style="51"/>
    <col min="2178" max="2178" width="8.77734375" style="51" customWidth="1"/>
    <col min="2179" max="2180" width="9.88671875" style="51"/>
    <col min="2181" max="2181" width="8.77734375" style="51" customWidth="1"/>
    <col min="2182" max="2183" width="9.88671875" style="51"/>
    <col min="2184" max="2184" width="8.77734375" style="51" customWidth="1"/>
    <col min="2185" max="2186" width="9.88671875" style="51"/>
    <col min="2187" max="2187" width="8.77734375" style="51" customWidth="1"/>
    <col min="2188" max="2189" width="9.88671875" style="51"/>
    <col min="2190" max="2190" width="8.77734375" style="51" customWidth="1"/>
    <col min="2191" max="2191" width="9.88671875" style="51"/>
    <col min="2192" max="2192" width="8.77734375" style="51" customWidth="1"/>
    <col min="2193" max="2193" width="11" style="51" customWidth="1"/>
    <col min="2194" max="2195" width="7.5546875" style="51" customWidth="1"/>
    <col min="2196" max="2196" width="11" style="51" customWidth="1"/>
    <col min="2197" max="2197" width="8.77734375" style="51" customWidth="1"/>
    <col min="2198" max="2199" width="11" style="51" customWidth="1"/>
    <col min="2200" max="2201" width="9.88671875" style="51"/>
    <col min="2202" max="2202" width="8.77734375" style="51" customWidth="1"/>
    <col min="2203" max="2204" width="9.88671875" style="51"/>
    <col min="2205" max="2205" width="8.77734375" style="51" customWidth="1"/>
    <col min="2206" max="2207" width="9.88671875" style="51"/>
    <col min="2208" max="2208" width="8.77734375" style="51" customWidth="1"/>
    <col min="2209" max="2304" width="9.88671875" style="51"/>
    <col min="2305" max="2305" width="52.44140625" style="51" customWidth="1"/>
    <col min="2306" max="2306" width="13.88671875" style="51" customWidth="1"/>
    <col min="2307" max="2307" width="15.88671875" style="51" customWidth="1"/>
    <col min="2308" max="2308" width="10.21875" style="51" customWidth="1"/>
    <col min="2309" max="2309" width="13.109375" style="51" customWidth="1"/>
    <col min="2310" max="2310" width="15.88671875" style="51" customWidth="1"/>
    <col min="2311" max="2311" width="14.88671875" style="51" customWidth="1"/>
    <col min="2312" max="2312" width="10.77734375" style="51" customWidth="1"/>
    <col min="2313" max="2313" width="13.109375" style="51" customWidth="1"/>
    <col min="2314" max="2314" width="13.21875" style="51" customWidth="1"/>
    <col min="2315" max="2315" width="11.109375" style="51" customWidth="1"/>
    <col min="2316" max="2316" width="10.109375" style="51" customWidth="1"/>
    <col min="2317" max="2317" width="14.5546875" style="51" customWidth="1"/>
    <col min="2318" max="2318" width="11.44140625" style="51" customWidth="1"/>
    <col min="2319" max="2319" width="12" style="51" customWidth="1"/>
    <col min="2320" max="2320" width="12.109375" style="51" customWidth="1"/>
    <col min="2321" max="2321" width="13.77734375" style="51" customWidth="1"/>
    <col min="2322" max="2322" width="11.21875" style="51" customWidth="1"/>
    <col min="2323" max="2323" width="11.77734375" style="51" customWidth="1"/>
    <col min="2324" max="2324" width="12.109375" style="51" customWidth="1"/>
    <col min="2325" max="2325" width="11.88671875" style="51" customWidth="1"/>
    <col min="2326" max="2326" width="10.5546875" style="51" customWidth="1"/>
    <col min="2327" max="2327" width="11.77734375" style="51" customWidth="1"/>
    <col min="2328" max="2328" width="12" style="51" customWidth="1"/>
    <col min="2329" max="2329" width="13.88671875" style="51" customWidth="1"/>
    <col min="2330" max="2330" width="11.44140625" style="51" customWidth="1"/>
    <col min="2331" max="2331" width="11.77734375" style="51" customWidth="1"/>
    <col min="2332" max="2332" width="12.109375" style="51" customWidth="1"/>
    <col min="2333" max="2333" width="14.5546875" style="51" customWidth="1"/>
    <col min="2334" max="2335" width="11.77734375" style="51" customWidth="1"/>
    <col min="2336" max="2336" width="12.109375" style="51" customWidth="1"/>
    <col min="2337" max="2337" width="14.44140625" style="51" customWidth="1"/>
    <col min="2338" max="2338" width="11.44140625" style="51" customWidth="1"/>
    <col min="2339" max="2339" width="11.77734375" style="51" customWidth="1"/>
    <col min="2340" max="2340" width="12.109375" style="51" customWidth="1"/>
    <col min="2341" max="2341" width="14.109375" style="51" customWidth="1"/>
    <col min="2342" max="2342" width="12" style="51" customWidth="1"/>
    <col min="2343" max="2343" width="11.77734375" style="51" customWidth="1"/>
    <col min="2344" max="2344" width="12.109375" style="51" customWidth="1"/>
    <col min="2345" max="2345" width="12.88671875" style="51" customWidth="1"/>
    <col min="2346" max="2346" width="12" style="51" customWidth="1"/>
    <col min="2347" max="2347" width="11.77734375" style="51" customWidth="1"/>
    <col min="2348" max="2348" width="12.109375" style="51" customWidth="1"/>
    <col min="2349" max="2349" width="12.88671875" style="51" customWidth="1"/>
    <col min="2350" max="2350" width="12" style="51" customWidth="1"/>
    <col min="2351" max="2351" width="11.77734375" style="51" customWidth="1"/>
    <col min="2352" max="2352" width="12.109375" style="51" customWidth="1"/>
    <col min="2353" max="2353" width="12.88671875" style="51" customWidth="1"/>
    <col min="2354" max="2354" width="12" style="51" customWidth="1"/>
    <col min="2355" max="2355" width="11.77734375" style="51" customWidth="1"/>
    <col min="2356" max="2356" width="12.109375" style="51" customWidth="1"/>
    <col min="2357" max="2357" width="12.88671875" style="51" customWidth="1"/>
    <col min="2358" max="2358" width="12" style="51" customWidth="1"/>
    <col min="2359" max="2359" width="11.77734375" style="51" customWidth="1"/>
    <col min="2360" max="2360" width="12.109375" style="51" customWidth="1"/>
    <col min="2361" max="2361" width="12.88671875" style="51" customWidth="1"/>
    <col min="2362" max="2362" width="12" style="51" customWidth="1"/>
    <col min="2363" max="2363" width="11.77734375" style="51" customWidth="1"/>
    <col min="2364" max="2364" width="12.109375" style="51" customWidth="1"/>
    <col min="2365" max="2365" width="13.5546875" style="51" customWidth="1"/>
    <col min="2366" max="2366" width="12" style="51" customWidth="1"/>
    <col min="2367" max="2367" width="11.77734375" style="51" customWidth="1"/>
    <col min="2368" max="2368" width="12.109375" style="51" customWidth="1"/>
    <col min="2369" max="2369" width="12.88671875" style="51" customWidth="1"/>
    <col min="2370" max="2370" width="12" style="51" customWidth="1"/>
    <col min="2371" max="2371" width="11.77734375" style="51" customWidth="1"/>
    <col min="2372" max="2372" width="12.109375" style="51" customWidth="1"/>
    <col min="2373" max="2373" width="12.88671875" style="51" customWidth="1"/>
    <col min="2374" max="2374" width="12" style="51" customWidth="1"/>
    <col min="2375" max="2375" width="11.77734375" style="51" customWidth="1"/>
    <col min="2376" max="2376" width="12.109375" style="51" customWidth="1"/>
    <col min="2377" max="2377" width="12.88671875" style="51" customWidth="1"/>
    <col min="2378" max="2378" width="12" style="51" customWidth="1"/>
    <col min="2379" max="2379" width="11.77734375" style="51" customWidth="1"/>
    <col min="2380" max="2380" width="12.109375" style="51" customWidth="1"/>
    <col min="2381" max="2381" width="12.88671875" style="51" customWidth="1"/>
    <col min="2382" max="2382" width="12" style="51" customWidth="1"/>
    <col min="2383" max="2383" width="11.77734375" style="51" customWidth="1"/>
    <col min="2384" max="2384" width="12.109375" style="51" customWidth="1"/>
    <col min="2385" max="2385" width="12.88671875" style="51" customWidth="1"/>
    <col min="2386" max="2386" width="12" style="51" customWidth="1"/>
    <col min="2387" max="2387" width="11.77734375" style="51" customWidth="1"/>
    <col min="2388" max="2388" width="12.109375" style="51" customWidth="1"/>
    <col min="2389" max="2389" width="12.88671875" style="51" customWidth="1"/>
    <col min="2390" max="2390" width="12" style="51" customWidth="1"/>
    <col min="2391" max="2391" width="11.77734375" style="51" customWidth="1"/>
    <col min="2392" max="2392" width="12.109375" style="51" customWidth="1"/>
    <col min="2393" max="2393" width="12.88671875" style="51" customWidth="1"/>
    <col min="2394" max="2394" width="12" style="51" customWidth="1"/>
    <col min="2395" max="2395" width="11.77734375" style="51" customWidth="1"/>
    <col min="2396" max="2396" width="12.109375" style="51" customWidth="1"/>
    <col min="2397" max="2397" width="12.88671875" style="51" customWidth="1"/>
    <col min="2398" max="2398" width="12" style="51" customWidth="1"/>
    <col min="2399" max="2399" width="11.77734375" style="51" customWidth="1"/>
    <col min="2400" max="2400" width="12.109375" style="51" customWidth="1"/>
    <col min="2401" max="2401" width="12.88671875" style="51" customWidth="1"/>
    <col min="2402" max="2402" width="12" style="51" customWidth="1"/>
    <col min="2403" max="2403" width="11.77734375" style="51" customWidth="1"/>
    <col min="2404" max="2404" width="12.109375" style="51" customWidth="1"/>
    <col min="2405" max="2405" width="12.88671875" style="51" customWidth="1"/>
    <col min="2406" max="2406" width="12" style="51" customWidth="1"/>
    <col min="2407" max="2407" width="11.77734375" style="51" customWidth="1"/>
    <col min="2408" max="2408" width="12.109375" style="51" customWidth="1"/>
    <col min="2409" max="2409" width="12.88671875" style="51" customWidth="1"/>
    <col min="2410" max="2410" width="12" style="51" customWidth="1"/>
    <col min="2411" max="2411" width="11.77734375" style="51" customWidth="1"/>
    <col min="2412" max="2412" width="12.109375" style="51" customWidth="1"/>
    <col min="2413" max="2413" width="12.88671875" style="51" customWidth="1"/>
    <col min="2414" max="2414" width="12.109375" style="51" customWidth="1"/>
    <col min="2415" max="2415" width="11.77734375" style="51" customWidth="1"/>
    <col min="2416" max="2416" width="12" style="51" customWidth="1"/>
    <col min="2417" max="2417" width="14.44140625" style="51" customWidth="1"/>
    <col min="2418" max="2419" width="17.109375" style="51" customWidth="1"/>
    <col min="2420" max="2420" width="4.88671875" style="51" customWidth="1"/>
    <col min="2421" max="2421" width="23.5546875" style="51" customWidth="1"/>
    <col min="2422" max="2422" width="42.21875" style="51" customWidth="1"/>
    <col min="2423" max="2423" width="8.77734375" style="51" customWidth="1"/>
    <col min="2424" max="2425" width="11" style="51" customWidth="1"/>
    <col min="2426" max="2427" width="9.88671875" style="51"/>
    <col min="2428" max="2428" width="8.77734375" style="51" customWidth="1"/>
    <col min="2429" max="2430" width="9.88671875" style="51"/>
    <col min="2431" max="2431" width="8.77734375" style="51" customWidth="1"/>
    <col min="2432" max="2433" width="9.88671875" style="51"/>
    <col min="2434" max="2434" width="8.77734375" style="51" customWidth="1"/>
    <col min="2435" max="2436" width="9.88671875" style="51"/>
    <col min="2437" max="2437" width="8.77734375" style="51" customWidth="1"/>
    <col min="2438" max="2439" width="9.88671875" style="51"/>
    <col min="2440" max="2440" width="8.77734375" style="51" customWidth="1"/>
    <col min="2441" max="2442" width="9.88671875" style="51"/>
    <col min="2443" max="2443" width="8.77734375" style="51" customWidth="1"/>
    <col min="2444" max="2445" width="9.88671875" style="51"/>
    <col min="2446" max="2446" width="8.77734375" style="51" customWidth="1"/>
    <col min="2447" max="2447" width="9.88671875" style="51"/>
    <col min="2448" max="2448" width="8.77734375" style="51" customWidth="1"/>
    <col min="2449" max="2449" width="11" style="51" customWidth="1"/>
    <col min="2450" max="2451" width="7.5546875" style="51" customWidth="1"/>
    <col min="2452" max="2452" width="11" style="51" customWidth="1"/>
    <col min="2453" max="2453" width="8.77734375" style="51" customWidth="1"/>
    <col min="2454" max="2455" width="11" style="51" customWidth="1"/>
    <col min="2456" max="2457" width="9.88671875" style="51"/>
    <col min="2458" max="2458" width="8.77734375" style="51" customWidth="1"/>
    <col min="2459" max="2460" width="9.88671875" style="51"/>
    <col min="2461" max="2461" width="8.77734375" style="51" customWidth="1"/>
    <col min="2462" max="2463" width="9.88671875" style="51"/>
    <col min="2464" max="2464" width="8.77734375" style="51" customWidth="1"/>
    <col min="2465" max="2560" width="9.88671875" style="51"/>
    <col min="2561" max="2561" width="52.44140625" style="51" customWidth="1"/>
    <col min="2562" max="2562" width="13.88671875" style="51" customWidth="1"/>
    <col min="2563" max="2563" width="15.88671875" style="51" customWidth="1"/>
    <col min="2564" max="2564" width="10.21875" style="51" customWidth="1"/>
    <col min="2565" max="2565" width="13.109375" style="51" customWidth="1"/>
    <col min="2566" max="2566" width="15.88671875" style="51" customWidth="1"/>
    <col min="2567" max="2567" width="14.88671875" style="51" customWidth="1"/>
    <col min="2568" max="2568" width="10.77734375" style="51" customWidth="1"/>
    <col min="2569" max="2569" width="13.109375" style="51" customWidth="1"/>
    <col min="2570" max="2570" width="13.21875" style="51" customWidth="1"/>
    <col min="2571" max="2571" width="11.109375" style="51" customWidth="1"/>
    <col min="2572" max="2572" width="10.109375" style="51" customWidth="1"/>
    <col min="2573" max="2573" width="14.5546875" style="51" customWidth="1"/>
    <col min="2574" max="2574" width="11.44140625" style="51" customWidth="1"/>
    <col min="2575" max="2575" width="12" style="51" customWidth="1"/>
    <col min="2576" max="2576" width="12.109375" style="51" customWidth="1"/>
    <col min="2577" max="2577" width="13.77734375" style="51" customWidth="1"/>
    <col min="2578" max="2578" width="11.21875" style="51" customWidth="1"/>
    <col min="2579" max="2579" width="11.77734375" style="51" customWidth="1"/>
    <col min="2580" max="2580" width="12.109375" style="51" customWidth="1"/>
    <col min="2581" max="2581" width="11.88671875" style="51" customWidth="1"/>
    <col min="2582" max="2582" width="10.5546875" style="51" customWidth="1"/>
    <col min="2583" max="2583" width="11.77734375" style="51" customWidth="1"/>
    <col min="2584" max="2584" width="12" style="51" customWidth="1"/>
    <col min="2585" max="2585" width="13.88671875" style="51" customWidth="1"/>
    <col min="2586" max="2586" width="11.44140625" style="51" customWidth="1"/>
    <col min="2587" max="2587" width="11.77734375" style="51" customWidth="1"/>
    <col min="2588" max="2588" width="12.109375" style="51" customWidth="1"/>
    <col min="2589" max="2589" width="14.5546875" style="51" customWidth="1"/>
    <col min="2590" max="2591" width="11.77734375" style="51" customWidth="1"/>
    <col min="2592" max="2592" width="12.109375" style="51" customWidth="1"/>
    <col min="2593" max="2593" width="14.44140625" style="51" customWidth="1"/>
    <col min="2594" max="2594" width="11.44140625" style="51" customWidth="1"/>
    <col min="2595" max="2595" width="11.77734375" style="51" customWidth="1"/>
    <col min="2596" max="2596" width="12.109375" style="51" customWidth="1"/>
    <col min="2597" max="2597" width="14.109375" style="51" customWidth="1"/>
    <col min="2598" max="2598" width="12" style="51" customWidth="1"/>
    <col min="2599" max="2599" width="11.77734375" style="51" customWidth="1"/>
    <col min="2600" max="2600" width="12.109375" style="51" customWidth="1"/>
    <col min="2601" max="2601" width="12.88671875" style="51" customWidth="1"/>
    <col min="2602" max="2602" width="12" style="51" customWidth="1"/>
    <col min="2603" max="2603" width="11.77734375" style="51" customWidth="1"/>
    <col min="2604" max="2604" width="12.109375" style="51" customWidth="1"/>
    <col min="2605" max="2605" width="12.88671875" style="51" customWidth="1"/>
    <col min="2606" max="2606" width="12" style="51" customWidth="1"/>
    <col min="2607" max="2607" width="11.77734375" style="51" customWidth="1"/>
    <col min="2608" max="2608" width="12.109375" style="51" customWidth="1"/>
    <col min="2609" max="2609" width="12.88671875" style="51" customWidth="1"/>
    <col min="2610" max="2610" width="12" style="51" customWidth="1"/>
    <col min="2611" max="2611" width="11.77734375" style="51" customWidth="1"/>
    <col min="2612" max="2612" width="12.109375" style="51" customWidth="1"/>
    <col min="2613" max="2613" width="12.88671875" style="51" customWidth="1"/>
    <col min="2614" max="2614" width="12" style="51" customWidth="1"/>
    <col min="2615" max="2615" width="11.77734375" style="51" customWidth="1"/>
    <col min="2616" max="2616" width="12.109375" style="51" customWidth="1"/>
    <col min="2617" max="2617" width="12.88671875" style="51" customWidth="1"/>
    <col min="2618" max="2618" width="12" style="51" customWidth="1"/>
    <col min="2619" max="2619" width="11.77734375" style="51" customWidth="1"/>
    <col min="2620" max="2620" width="12.109375" style="51" customWidth="1"/>
    <col min="2621" max="2621" width="13.5546875" style="51" customWidth="1"/>
    <col min="2622" max="2622" width="12" style="51" customWidth="1"/>
    <col min="2623" max="2623" width="11.77734375" style="51" customWidth="1"/>
    <col min="2624" max="2624" width="12.109375" style="51" customWidth="1"/>
    <col min="2625" max="2625" width="12.88671875" style="51" customWidth="1"/>
    <col min="2626" max="2626" width="12" style="51" customWidth="1"/>
    <col min="2627" max="2627" width="11.77734375" style="51" customWidth="1"/>
    <col min="2628" max="2628" width="12.109375" style="51" customWidth="1"/>
    <col min="2629" max="2629" width="12.88671875" style="51" customWidth="1"/>
    <col min="2630" max="2630" width="12" style="51" customWidth="1"/>
    <col min="2631" max="2631" width="11.77734375" style="51" customWidth="1"/>
    <col min="2632" max="2632" width="12.109375" style="51" customWidth="1"/>
    <col min="2633" max="2633" width="12.88671875" style="51" customWidth="1"/>
    <col min="2634" max="2634" width="12" style="51" customWidth="1"/>
    <col min="2635" max="2635" width="11.77734375" style="51" customWidth="1"/>
    <col min="2636" max="2636" width="12.109375" style="51" customWidth="1"/>
    <col min="2637" max="2637" width="12.88671875" style="51" customWidth="1"/>
    <col min="2638" max="2638" width="12" style="51" customWidth="1"/>
    <col min="2639" max="2639" width="11.77734375" style="51" customWidth="1"/>
    <col min="2640" max="2640" width="12.109375" style="51" customWidth="1"/>
    <col min="2641" max="2641" width="12.88671875" style="51" customWidth="1"/>
    <col min="2642" max="2642" width="12" style="51" customWidth="1"/>
    <col min="2643" max="2643" width="11.77734375" style="51" customWidth="1"/>
    <col min="2644" max="2644" width="12.109375" style="51" customWidth="1"/>
    <col min="2645" max="2645" width="12.88671875" style="51" customWidth="1"/>
    <col min="2646" max="2646" width="12" style="51" customWidth="1"/>
    <col min="2647" max="2647" width="11.77734375" style="51" customWidth="1"/>
    <col min="2648" max="2648" width="12.109375" style="51" customWidth="1"/>
    <col min="2649" max="2649" width="12.88671875" style="51" customWidth="1"/>
    <col min="2650" max="2650" width="12" style="51" customWidth="1"/>
    <col min="2651" max="2651" width="11.77734375" style="51" customWidth="1"/>
    <col min="2652" max="2652" width="12.109375" style="51" customWidth="1"/>
    <col min="2653" max="2653" width="12.88671875" style="51" customWidth="1"/>
    <col min="2654" max="2654" width="12" style="51" customWidth="1"/>
    <col min="2655" max="2655" width="11.77734375" style="51" customWidth="1"/>
    <col min="2656" max="2656" width="12.109375" style="51" customWidth="1"/>
    <col min="2657" max="2657" width="12.88671875" style="51" customWidth="1"/>
    <col min="2658" max="2658" width="12" style="51" customWidth="1"/>
    <col min="2659" max="2659" width="11.77734375" style="51" customWidth="1"/>
    <col min="2660" max="2660" width="12.109375" style="51" customWidth="1"/>
    <col min="2661" max="2661" width="12.88671875" style="51" customWidth="1"/>
    <col min="2662" max="2662" width="12" style="51" customWidth="1"/>
    <col min="2663" max="2663" width="11.77734375" style="51" customWidth="1"/>
    <col min="2664" max="2664" width="12.109375" style="51" customWidth="1"/>
    <col min="2665" max="2665" width="12.88671875" style="51" customWidth="1"/>
    <col min="2666" max="2666" width="12" style="51" customWidth="1"/>
    <col min="2667" max="2667" width="11.77734375" style="51" customWidth="1"/>
    <col min="2668" max="2668" width="12.109375" style="51" customWidth="1"/>
    <col min="2669" max="2669" width="12.88671875" style="51" customWidth="1"/>
    <col min="2670" max="2670" width="12.109375" style="51" customWidth="1"/>
    <col min="2671" max="2671" width="11.77734375" style="51" customWidth="1"/>
    <col min="2672" max="2672" width="12" style="51" customWidth="1"/>
    <col min="2673" max="2673" width="14.44140625" style="51" customWidth="1"/>
    <col min="2674" max="2675" width="17.109375" style="51" customWidth="1"/>
    <col min="2676" max="2676" width="4.88671875" style="51" customWidth="1"/>
    <col min="2677" max="2677" width="23.5546875" style="51" customWidth="1"/>
    <col min="2678" max="2678" width="42.21875" style="51" customWidth="1"/>
    <col min="2679" max="2679" width="8.77734375" style="51" customWidth="1"/>
    <col min="2680" max="2681" width="11" style="51" customWidth="1"/>
    <col min="2682" max="2683" width="9.88671875" style="51"/>
    <col min="2684" max="2684" width="8.77734375" style="51" customWidth="1"/>
    <col min="2685" max="2686" width="9.88671875" style="51"/>
    <col min="2687" max="2687" width="8.77734375" style="51" customWidth="1"/>
    <col min="2688" max="2689" width="9.88671875" style="51"/>
    <col min="2690" max="2690" width="8.77734375" style="51" customWidth="1"/>
    <col min="2691" max="2692" width="9.88671875" style="51"/>
    <col min="2693" max="2693" width="8.77734375" style="51" customWidth="1"/>
    <col min="2694" max="2695" width="9.88671875" style="51"/>
    <col min="2696" max="2696" width="8.77734375" style="51" customWidth="1"/>
    <col min="2697" max="2698" width="9.88671875" style="51"/>
    <col min="2699" max="2699" width="8.77734375" style="51" customWidth="1"/>
    <col min="2700" max="2701" width="9.88671875" style="51"/>
    <col min="2702" max="2702" width="8.77734375" style="51" customWidth="1"/>
    <col min="2703" max="2703" width="9.88671875" style="51"/>
    <col min="2704" max="2704" width="8.77734375" style="51" customWidth="1"/>
    <col min="2705" max="2705" width="11" style="51" customWidth="1"/>
    <col min="2706" max="2707" width="7.5546875" style="51" customWidth="1"/>
    <col min="2708" max="2708" width="11" style="51" customWidth="1"/>
    <col min="2709" max="2709" width="8.77734375" style="51" customWidth="1"/>
    <col min="2710" max="2711" width="11" style="51" customWidth="1"/>
    <col min="2712" max="2713" width="9.88671875" style="51"/>
    <col min="2714" max="2714" width="8.77734375" style="51" customWidth="1"/>
    <col min="2715" max="2716" width="9.88671875" style="51"/>
    <col min="2717" max="2717" width="8.77734375" style="51" customWidth="1"/>
    <col min="2718" max="2719" width="9.88671875" style="51"/>
    <col min="2720" max="2720" width="8.77734375" style="51" customWidth="1"/>
    <col min="2721" max="2816" width="9.88671875" style="51"/>
    <col min="2817" max="2817" width="52.44140625" style="51" customWidth="1"/>
    <col min="2818" max="2818" width="13.88671875" style="51" customWidth="1"/>
    <col min="2819" max="2819" width="15.88671875" style="51" customWidth="1"/>
    <col min="2820" max="2820" width="10.21875" style="51" customWidth="1"/>
    <col min="2821" max="2821" width="13.109375" style="51" customWidth="1"/>
    <col min="2822" max="2822" width="15.88671875" style="51" customWidth="1"/>
    <col min="2823" max="2823" width="14.88671875" style="51" customWidth="1"/>
    <col min="2824" max="2824" width="10.77734375" style="51" customWidth="1"/>
    <col min="2825" max="2825" width="13.109375" style="51" customWidth="1"/>
    <col min="2826" max="2826" width="13.21875" style="51" customWidth="1"/>
    <col min="2827" max="2827" width="11.109375" style="51" customWidth="1"/>
    <col min="2828" max="2828" width="10.109375" style="51" customWidth="1"/>
    <col min="2829" max="2829" width="14.5546875" style="51" customWidth="1"/>
    <col min="2830" max="2830" width="11.44140625" style="51" customWidth="1"/>
    <col min="2831" max="2831" width="12" style="51" customWidth="1"/>
    <col min="2832" max="2832" width="12.109375" style="51" customWidth="1"/>
    <col min="2833" max="2833" width="13.77734375" style="51" customWidth="1"/>
    <col min="2834" max="2834" width="11.21875" style="51" customWidth="1"/>
    <col min="2835" max="2835" width="11.77734375" style="51" customWidth="1"/>
    <col min="2836" max="2836" width="12.109375" style="51" customWidth="1"/>
    <col min="2837" max="2837" width="11.88671875" style="51" customWidth="1"/>
    <col min="2838" max="2838" width="10.5546875" style="51" customWidth="1"/>
    <col min="2839" max="2839" width="11.77734375" style="51" customWidth="1"/>
    <col min="2840" max="2840" width="12" style="51" customWidth="1"/>
    <col min="2841" max="2841" width="13.88671875" style="51" customWidth="1"/>
    <col min="2842" max="2842" width="11.44140625" style="51" customWidth="1"/>
    <col min="2843" max="2843" width="11.77734375" style="51" customWidth="1"/>
    <col min="2844" max="2844" width="12.109375" style="51" customWidth="1"/>
    <col min="2845" max="2845" width="14.5546875" style="51" customWidth="1"/>
    <col min="2846" max="2847" width="11.77734375" style="51" customWidth="1"/>
    <col min="2848" max="2848" width="12.109375" style="51" customWidth="1"/>
    <col min="2849" max="2849" width="14.44140625" style="51" customWidth="1"/>
    <col min="2850" max="2850" width="11.44140625" style="51" customWidth="1"/>
    <col min="2851" max="2851" width="11.77734375" style="51" customWidth="1"/>
    <col min="2852" max="2852" width="12.109375" style="51" customWidth="1"/>
    <col min="2853" max="2853" width="14.109375" style="51" customWidth="1"/>
    <col min="2854" max="2854" width="12" style="51" customWidth="1"/>
    <col min="2855" max="2855" width="11.77734375" style="51" customWidth="1"/>
    <col min="2856" max="2856" width="12.109375" style="51" customWidth="1"/>
    <col min="2857" max="2857" width="12.88671875" style="51" customWidth="1"/>
    <col min="2858" max="2858" width="12" style="51" customWidth="1"/>
    <col min="2859" max="2859" width="11.77734375" style="51" customWidth="1"/>
    <col min="2860" max="2860" width="12.109375" style="51" customWidth="1"/>
    <col min="2861" max="2861" width="12.88671875" style="51" customWidth="1"/>
    <col min="2862" max="2862" width="12" style="51" customWidth="1"/>
    <col min="2863" max="2863" width="11.77734375" style="51" customWidth="1"/>
    <col min="2864" max="2864" width="12.109375" style="51" customWidth="1"/>
    <col min="2865" max="2865" width="12.88671875" style="51" customWidth="1"/>
    <col min="2866" max="2866" width="12" style="51" customWidth="1"/>
    <col min="2867" max="2867" width="11.77734375" style="51" customWidth="1"/>
    <col min="2868" max="2868" width="12.109375" style="51" customWidth="1"/>
    <col min="2869" max="2869" width="12.88671875" style="51" customWidth="1"/>
    <col min="2870" max="2870" width="12" style="51" customWidth="1"/>
    <col min="2871" max="2871" width="11.77734375" style="51" customWidth="1"/>
    <col min="2872" max="2872" width="12.109375" style="51" customWidth="1"/>
    <col min="2873" max="2873" width="12.88671875" style="51" customWidth="1"/>
    <col min="2874" max="2874" width="12" style="51" customWidth="1"/>
    <col min="2875" max="2875" width="11.77734375" style="51" customWidth="1"/>
    <col min="2876" max="2876" width="12.109375" style="51" customWidth="1"/>
    <col min="2877" max="2877" width="13.5546875" style="51" customWidth="1"/>
    <col min="2878" max="2878" width="12" style="51" customWidth="1"/>
    <col min="2879" max="2879" width="11.77734375" style="51" customWidth="1"/>
    <col min="2880" max="2880" width="12.109375" style="51" customWidth="1"/>
    <col min="2881" max="2881" width="12.88671875" style="51" customWidth="1"/>
    <col min="2882" max="2882" width="12" style="51" customWidth="1"/>
    <col min="2883" max="2883" width="11.77734375" style="51" customWidth="1"/>
    <col min="2884" max="2884" width="12.109375" style="51" customWidth="1"/>
    <col min="2885" max="2885" width="12.88671875" style="51" customWidth="1"/>
    <col min="2886" max="2886" width="12" style="51" customWidth="1"/>
    <col min="2887" max="2887" width="11.77734375" style="51" customWidth="1"/>
    <col min="2888" max="2888" width="12.109375" style="51" customWidth="1"/>
    <col min="2889" max="2889" width="12.88671875" style="51" customWidth="1"/>
    <col min="2890" max="2890" width="12" style="51" customWidth="1"/>
    <col min="2891" max="2891" width="11.77734375" style="51" customWidth="1"/>
    <col min="2892" max="2892" width="12.109375" style="51" customWidth="1"/>
    <col min="2893" max="2893" width="12.88671875" style="51" customWidth="1"/>
    <col min="2894" max="2894" width="12" style="51" customWidth="1"/>
    <col min="2895" max="2895" width="11.77734375" style="51" customWidth="1"/>
    <col min="2896" max="2896" width="12.109375" style="51" customWidth="1"/>
    <col min="2897" max="2897" width="12.88671875" style="51" customWidth="1"/>
    <col min="2898" max="2898" width="12" style="51" customWidth="1"/>
    <col min="2899" max="2899" width="11.77734375" style="51" customWidth="1"/>
    <col min="2900" max="2900" width="12.109375" style="51" customWidth="1"/>
    <col min="2901" max="2901" width="12.88671875" style="51" customWidth="1"/>
    <col min="2902" max="2902" width="12" style="51" customWidth="1"/>
    <col min="2903" max="2903" width="11.77734375" style="51" customWidth="1"/>
    <col min="2904" max="2904" width="12.109375" style="51" customWidth="1"/>
    <col min="2905" max="2905" width="12.88671875" style="51" customWidth="1"/>
    <col min="2906" max="2906" width="12" style="51" customWidth="1"/>
    <col min="2907" max="2907" width="11.77734375" style="51" customWidth="1"/>
    <col min="2908" max="2908" width="12.109375" style="51" customWidth="1"/>
    <col min="2909" max="2909" width="12.88671875" style="51" customWidth="1"/>
    <col min="2910" max="2910" width="12" style="51" customWidth="1"/>
    <col min="2911" max="2911" width="11.77734375" style="51" customWidth="1"/>
    <col min="2912" max="2912" width="12.109375" style="51" customWidth="1"/>
    <col min="2913" max="2913" width="12.88671875" style="51" customWidth="1"/>
    <col min="2914" max="2914" width="12" style="51" customWidth="1"/>
    <col min="2915" max="2915" width="11.77734375" style="51" customWidth="1"/>
    <col min="2916" max="2916" width="12.109375" style="51" customWidth="1"/>
    <col min="2917" max="2917" width="12.88671875" style="51" customWidth="1"/>
    <col min="2918" max="2918" width="12" style="51" customWidth="1"/>
    <col min="2919" max="2919" width="11.77734375" style="51" customWidth="1"/>
    <col min="2920" max="2920" width="12.109375" style="51" customWidth="1"/>
    <col min="2921" max="2921" width="12.88671875" style="51" customWidth="1"/>
    <col min="2922" max="2922" width="12" style="51" customWidth="1"/>
    <col min="2923" max="2923" width="11.77734375" style="51" customWidth="1"/>
    <col min="2924" max="2924" width="12.109375" style="51" customWidth="1"/>
    <col min="2925" max="2925" width="12.88671875" style="51" customWidth="1"/>
    <col min="2926" max="2926" width="12.109375" style="51" customWidth="1"/>
    <col min="2927" max="2927" width="11.77734375" style="51" customWidth="1"/>
    <col min="2928" max="2928" width="12" style="51" customWidth="1"/>
    <col min="2929" max="2929" width="14.44140625" style="51" customWidth="1"/>
    <col min="2930" max="2931" width="17.109375" style="51" customWidth="1"/>
    <col min="2932" max="2932" width="4.88671875" style="51" customWidth="1"/>
    <col min="2933" max="2933" width="23.5546875" style="51" customWidth="1"/>
    <col min="2934" max="2934" width="42.21875" style="51" customWidth="1"/>
    <col min="2935" max="2935" width="8.77734375" style="51" customWidth="1"/>
    <col min="2936" max="2937" width="11" style="51" customWidth="1"/>
    <col min="2938" max="2939" width="9.88671875" style="51"/>
    <col min="2940" max="2940" width="8.77734375" style="51" customWidth="1"/>
    <col min="2941" max="2942" width="9.88671875" style="51"/>
    <col min="2943" max="2943" width="8.77734375" style="51" customWidth="1"/>
    <col min="2944" max="2945" width="9.88671875" style="51"/>
    <col min="2946" max="2946" width="8.77734375" style="51" customWidth="1"/>
    <col min="2947" max="2948" width="9.88671875" style="51"/>
    <col min="2949" max="2949" width="8.77734375" style="51" customWidth="1"/>
    <col min="2950" max="2951" width="9.88671875" style="51"/>
    <col min="2952" max="2952" width="8.77734375" style="51" customWidth="1"/>
    <col min="2953" max="2954" width="9.88671875" style="51"/>
    <col min="2955" max="2955" width="8.77734375" style="51" customWidth="1"/>
    <col min="2956" max="2957" width="9.88671875" style="51"/>
    <col min="2958" max="2958" width="8.77734375" style="51" customWidth="1"/>
    <col min="2959" max="2959" width="9.88671875" style="51"/>
    <col min="2960" max="2960" width="8.77734375" style="51" customWidth="1"/>
    <col min="2961" max="2961" width="11" style="51" customWidth="1"/>
    <col min="2962" max="2963" width="7.5546875" style="51" customWidth="1"/>
    <col min="2964" max="2964" width="11" style="51" customWidth="1"/>
    <col min="2965" max="2965" width="8.77734375" style="51" customWidth="1"/>
    <col min="2966" max="2967" width="11" style="51" customWidth="1"/>
    <col min="2968" max="2969" width="9.88671875" style="51"/>
    <col min="2970" max="2970" width="8.77734375" style="51" customWidth="1"/>
    <col min="2971" max="2972" width="9.88671875" style="51"/>
    <col min="2973" max="2973" width="8.77734375" style="51" customWidth="1"/>
    <col min="2974" max="2975" width="9.88671875" style="51"/>
    <col min="2976" max="2976" width="8.77734375" style="51" customWidth="1"/>
    <col min="2977" max="3072" width="9.88671875" style="51"/>
    <col min="3073" max="3073" width="52.44140625" style="51" customWidth="1"/>
    <col min="3074" max="3074" width="13.88671875" style="51" customWidth="1"/>
    <col min="3075" max="3075" width="15.88671875" style="51" customWidth="1"/>
    <col min="3076" max="3076" width="10.21875" style="51" customWidth="1"/>
    <col min="3077" max="3077" width="13.109375" style="51" customWidth="1"/>
    <col min="3078" max="3078" width="15.88671875" style="51" customWidth="1"/>
    <col min="3079" max="3079" width="14.88671875" style="51" customWidth="1"/>
    <col min="3080" max="3080" width="10.77734375" style="51" customWidth="1"/>
    <col min="3081" max="3081" width="13.109375" style="51" customWidth="1"/>
    <col min="3082" max="3082" width="13.21875" style="51" customWidth="1"/>
    <col min="3083" max="3083" width="11.109375" style="51" customWidth="1"/>
    <col min="3084" max="3084" width="10.109375" style="51" customWidth="1"/>
    <col min="3085" max="3085" width="14.5546875" style="51" customWidth="1"/>
    <col min="3086" max="3086" width="11.44140625" style="51" customWidth="1"/>
    <col min="3087" max="3087" width="12" style="51" customWidth="1"/>
    <col min="3088" max="3088" width="12.109375" style="51" customWidth="1"/>
    <col min="3089" max="3089" width="13.77734375" style="51" customWidth="1"/>
    <col min="3090" max="3090" width="11.21875" style="51" customWidth="1"/>
    <col min="3091" max="3091" width="11.77734375" style="51" customWidth="1"/>
    <col min="3092" max="3092" width="12.109375" style="51" customWidth="1"/>
    <col min="3093" max="3093" width="11.88671875" style="51" customWidth="1"/>
    <col min="3094" max="3094" width="10.5546875" style="51" customWidth="1"/>
    <col min="3095" max="3095" width="11.77734375" style="51" customWidth="1"/>
    <col min="3096" max="3096" width="12" style="51" customWidth="1"/>
    <col min="3097" max="3097" width="13.88671875" style="51" customWidth="1"/>
    <col min="3098" max="3098" width="11.44140625" style="51" customWidth="1"/>
    <col min="3099" max="3099" width="11.77734375" style="51" customWidth="1"/>
    <col min="3100" max="3100" width="12.109375" style="51" customWidth="1"/>
    <col min="3101" max="3101" width="14.5546875" style="51" customWidth="1"/>
    <col min="3102" max="3103" width="11.77734375" style="51" customWidth="1"/>
    <col min="3104" max="3104" width="12.109375" style="51" customWidth="1"/>
    <col min="3105" max="3105" width="14.44140625" style="51" customWidth="1"/>
    <col min="3106" max="3106" width="11.44140625" style="51" customWidth="1"/>
    <col min="3107" max="3107" width="11.77734375" style="51" customWidth="1"/>
    <col min="3108" max="3108" width="12.109375" style="51" customWidth="1"/>
    <col min="3109" max="3109" width="14.109375" style="51" customWidth="1"/>
    <col min="3110" max="3110" width="12" style="51" customWidth="1"/>
    <col min="3111" max="3111" width="11.77734375" style="51" customWidth="1"/>
    <col min="3112" max="3112" width="12.109375" style="51" customWidth="1"/>
    <col min="3113" max="3113" width="12.88671875" style="51" customWidth="1"/>
    <col min="3114" max="3114" width="12" style="51" customWidth="1"/>
    <col min="3115" max="3115" width="11.77734375" style="51" customWidth="1"/>
    <col min="3116" max="3116" width="12.109375" style="51" customWidth="1"/>
    <col min="3117" max="3117" width="12.88671875" style="51" customWidth="1"/>
    <col min="3118" max="3118" width="12" style="51" customWidth="1"/>
    <col min="3119" max="3119" width="11.77734375" style="51" customWidth="1"/>
    <col min="3120" max="3120" width="12.109375" style="51" customWidth="1"/>
    <col min="3121" max="3121" width="12.88671875" style="51" customWidth="1"/>
    <col min="3122" max="3122" width="12" style="51" customWidth="1"/>
    <col min="3123" max="3123" width="11.77734375" style="51" customWidth="1"/>
    <col min="3124" max="3124" width="12.109375" style="51" customWidth="1"/>
    <col min="3125" max="3125" width="12.88671875" style="51" customWidth="1"/>
    <col min="3126" max="3126" width="12" style="51" customWidth="1"/>
    <col min="3127" max="3127" width="11.77734375" style="51" customWidth="1"/>
    <col min="3128" max="3128" width="12.109375" style="51" customWidth="1"/>
    <col min="3129" max="3129" width="12.88671875" style="51" customWidth="1"/>
    <col min="3130" max="3130" width="12" style="51" customWidth="1"/>
    <col min="3131" max="3131" width="11.77734375" style="51" customWidth="1"/>
    <col min="3132" max="3132" width="12.109375" style="51" customWidth="1"/>
    <col min="3133" max="3133" width="13.5546875" style="51" customWidth="1"/>
    <col min="3134" max="3134" width="12" style="51" customWidth="1"/>
    <col min="3135" max="3135" width="11.77734375" style="51" customWidth="1"/>
    <col min="3136" max="3136" width="12.109375" style="51" customWidth="1"/>
    <col min="3137" max="3137" width="12.88671875" style="51" customWidth="1"/>
    <col min="3138" max="3138" width="12" style="51" customWidth="1"/>
    <col min="3139" max="3139" width="11.77734375" style="51" customWidth="1"/>
    <col min="3140" max="3140" width="12.109375" style="51" customWidth="1"/>
    <col min="3141" max="3141" width="12.88671875" style="51" customWidth="1"/>
    <col min="3142" max="3142" width="12" style="51" customWidth="1"/>
    <col min="3143" max="3143" width="11.77734375" style="51" customWidth="1"/>
    <col min="3144" max="3144" width="12.109375" style="51" customWidth="1"/>
    <col min="3145" max="3145" width="12.88671875" style="51" customWidth="1"/>
    <col min="3146" max="3146" width="12" style="51" customWidth="1"/>
    <col min="3147" max="3147" width="11.77734375" style="51" customWidth="1"/>
    <col min="3148" max="3148" width="12.109375" style="51" customWidth="1"/>
    <col min="3149" max="3149" width="12.88671875" style="51" customWidth="1"/>
    <col min="3150" max="3150" width="12" style="51" customWidth="1"/>
    <col min="3151" max="3151" width="11.77734375" style="51" customWidth="1"/>
    <col min="3152" max="3152" width="12.109375" style="51" customWidth="1"/>
    <col min="3153" max="3153" width="12.88671875" style="51" customWidth="1"/>
    <col min="3154" max="3154" width="12" style="51" customWidth="1"/>
    <col min="3155" max="3155" width="11.77734375" style="51" customWidth="1"/>
    <col min="3156" max="3156" width="12.109375" style="51" customWidth="1"/>
    <col min="3157" max="3157" width="12.88671875" style="51" customWidth="1"/>
    <col min="3158" max="3158" width="12" style="51" customWidth="1"/>
    <col min="3159" max="3159" width="11.77734375" style="51" customWidth="1"/>
    <col min="3160" max="3160" width="12.109375" style="51" customWidth="1"/>
    <col min="3161" max="3161" width="12.88671875" style="51" customWidth="1"/>
    <col min="3162" max="3162" width="12" style="51" customWidth="1"/>
    <col min="3163" max="3163" width="11.77734375" style="51" customWidth="1"/>
    <col min="3164" max="3164" width="12.109375" style="51" customWidth="1"/>
    <col min="3165" max="3165" width="12.88671875" style="51" customWidth="1"/>
    <col min="3166" max="3166" width="12" style="51" customWidth="1"/>
    <col min="3167" max="3167" width="11.77734375" style="51" customWidth="1"/>
    <col min="3168" max="3168" width="12.109375" style="51" customWidth="1"/>
    <col min="3169" max="3169" width="12.88671875" style="51" customWidth="1"/>
    <col min="3170" max="3170" width="12" style="51" customWidth="1"/>
    <col min="3171" max="3171" width="11.77734375" style="51" customWidth="1"/>
    <col min="3172" max="3172" width="12.109375" style="51" customWidth="1"/>
    <col min="3173" max="3173" width="12.88671875" style="51" customWidth="1"/>
    <col min="3174" max="3174" width="12" style="51" customWidth="1"/>
    <col min="3175" max="3175" width="11.77734375" style="51" customWidth="1"/>
    <col min="3176" max="3176" width="12.109375" style="51" customWidth="1"/>
    <col min="3177" max="3177" width="12.88671875" style="51" customWidth="1"/>
    <col min="3178" max="3178" width="12" style="51" customWidth="1"/>
    <col min="3179" max="3179" width="11.77734375" style="51" customWidth="1"/>
    <col min="3180" max="3180" width="12.109375" style="51" customWidth="1"/>
    <col min="3181" max="3181" width="12.88671875" style="51" customWidth="1"/>
    <col min="3182" max="3182" width="12.109375" style="51" customWidth="1"/>
    <col min="3183" max="3183" width="11.77734375" style="51" customWidth="1"/>
    <col min="3184" max="3184" width="12" style="51" customWidth="1"/>
    <col min="3185" max="3185" width="14.44140625" style="51" customWidth="1"/>
    <col min="3186" max="3187" width="17.109375" style="51" customWidth="1"/>
    <col min="3188" max="3188" width="4.88671875" style="51" customWidth="1"/>
    <col min="3189" max="3189" width="23.5546875" style="51" customWidth="1"/>
    <col min="3190" max="3190" width="42.21875" style="51" customWidth="1"/>
    <col min="3191" max="3191" width="8.77734375" style="51" customWidth="1"/>
    <col min="3192" max="3193" width="11" style="51" customWidth="1"/>
    <col min="3194" max="3195" width="9.88671875" style="51"/>
    <col min="3196" max="3196" width="8.77734375" style="51" customWidth="1"/>
    <col min="3197" max="3198" width="9.88671875" style="51"/>
    <col min="3199" max="3199" width="8.77734375" style="51" customWidth="1"/>
    <col min="3200" max="3201" width="9.88671875" style="51"/>
    <col min="3202" max="3202" width="8.77734375" style="51" customWidth="1"/>
    <col min="3203" max="3204" width="9.88671875" style="51"/>
    <col min="3205" max="3205" width="8.77734375" style="51" customWidth="1"/>
    <col min="3206" max="3207" width="9.88671875" style="51"/>
    <col min="3208" max="3208" width="8.77734375" style="51" customWidth="1"/>
    <col min="3209" max="3210" width="9.88671875" style="51"/>
    <col min="3211" max="3211" width="8.77734375" style="51" customWidth="1"/>
    <col min="3212" max="3213" width="9.88671875" style="51"/>
    <col min="3214" max="3214" width="8.77734375" style="51" customWidth="1"/>
    <col min="3215" max="3215" width="9.88671875" style="51"/>
    <col min="3216" max="3216" width="8.77734375" style="51" customWidth="1"/>
    <col min="3217" max="3217" width="11" style="51" customWidth="1"/>
    <col min="3218" max="3219" width="7.5546875" style="51" customWidth="1"/>
    <col min="3220" max="3220" width="11" style="51" customWidth="1"/>
    <col min="3221" max="3221" width="8.77734375" style="51" customWidth="1"/>
    <col min="3222" max="3223" width="11" style="51" customWidth="1"/>
    <col min="3224" max="3225" width="9.88671875" style="51"/>
    <col min="3226" max="3226" width="8.77734375" style="51" customWidth="1"/>
    <col min="3227" max="3228" width="9.88671875" style="51"/>
    <col min="3229" max="3229" width="8.77734375" style="51" customWidth="1"/>
    <col min="3230" max="3231" width="9.88671875" style="51"/>
    <col min="3232" max="3232" width="8.77734375" style="51" customWidth="1"/>
    <col min="3233" max="3328" width="9.88671875" style="51"/>
    <col min="3329" max="3329" width="52.44140625" style="51" customWidth="1"/>
    <col min="3330" max="3330" width="13.88671875" style="51" customWidth="1"/>
    <col min="3331" max="3331" width="15.88671875" style="51" customWidth="1"/>
    <col min="3332" max="3332" width="10.21875" style="51" customWidth="1"/>
    <col min="3333" max="3333" width="13.109375" style="51" customWidth="1"/>
    <col min="3334" max="3334" width="15.88671875" style="51" customWidth="1"/>
    <col min="3335" max="3335" width="14.88671875" style="51" customWidth="1"/>
    <col min="3336" max="3336" width="10.77734375" style="51" customWidth="1"/>
    <col min="3337" max="3337" width="13.109375" style="51" customWidth="1"/>
    <col min="3338" max="3338" width="13.21875" style="51" customWidth="1"/>
    <col min="3339" max="3339" width="11.109375" style="51" customWidth="1"/>
    <col min="3340" max="3340" width="10.109375" style="51" customWidth="1"/>
    <col min="3341" max="3341" width="14.5546875" style="51" customWidth="1"/>
    <col min="3342" max="3342" width="11.44140625" style="51" customWidth="1"/>
    <col min="3343" max="3343" width="12" style="51" customWidth="1"/>
    <col min="3344" max="3344" width="12.109375" style="51" customWidth="1"/>
    <col min="3345" max="3345" width="13.77734375" style="51" customWidth="1"/>
    <col min="3346" max="3346" width="11.21875" style="51" customWidth="1"/>
    <col min="3347" max="3347" width="11.77734375" style="51" customWidth="1"/>
    <col min="3348" max="3348" width="12.109375" style="51" customWidth="1"/>
    <col min="3349" max="3349" width="11.88671875" style="51" customWidth="1"/>
    <col min="3350" max="3350" width="10.5546875" style="51" customWidth="1"/>
    <col min="3351" max="3351" width="11.77734375" style="51" customWidth="1"/>
    <col min="3352" max="3352" width="12" style="51" customWidth="1"/>
    <col min="3353" max="3353" width="13.88671875" style="51" customWidth="1"/>
    <col min="3354" max="3354" width="11.44140625" style="51" customWidth="1"/>
    <col min="3355" max="3355" width="11.77734375" style="51" customWidth="1"/>
    <col min="3356" max="3356" width="12.109375" style="51" customWidth="1"/>
    <col min="3357" max="3357" width="14.5546875" style="51" customWidth="1"/>
    <col min="3358" max="3359" width="11.77734375" style="51" customWidth="1"/>
    <col min="3360" max="3360" width="12.109375" style="51" customWidth="1"/>
    <col min="3361" max="3361" width="14.44140625" style="51" customWidth="1"/>
    <col min="3362" max="3362" width="11.44140625" style="51" customWidth="1"/>
    <col min="3363" max="3363" width="11.77734375" style="51" customWidth="1"/>
    <col min="3364" max="3364" width="12.109375" style="51" customWidth="1"/>
    <col min="3365" max="3365" width="14.109375" style="51" customWidth="1"/>
    <col min="3366" max="3366" width="12" style="51" customWidth="1"/>
    <col min="3367" max="3367" width="11.77734375" style="51" customWidth="1"/>
    <col min="3368" max="3368" width="12.109375" style="51" customWidth="1"/>
    <col min="3369" max="3369" width="12.88671875" style="51" customWidth="1"/>
    <col min="3370" max="3370" width="12" style="51" customWidth="1"/>
    <col min="3371" max="3371" width="11.77734375" style="51" customWidth="1"/>
    <col min="3372" max="3372" width="12.109375" style="51" customWidth="1"/>
    <col min="3373" max="3373" width="12.88671875" style="51" customWidth="1"/>
    <col min="3374" max="3374" width="12" style="51" customWidth="1"/>
    <col min="3375" max="3375" width="11.77734375" style="51" customWidth="1"/>
    <col min="3376" max="3376" width="12.109375" style="51" customWidth="1"/>
    <col min="3377" max="3377" width="12.88671875" style="51" customWidth="1"/>
    <col min="3378" max="3378" width="12" style="51" customWidth="1"/>
    <col min="3379" max="3379" width="11.77734375" style="51" customWidth="1"/>
    <col min="3380" max="3380" width="12.109375" style="51" customWidth="1"/>
    <col min="3381" max="3381" width="12.88671875" style="51" customWidth="1"/>
    <col min="3382" max="3382" width="12" style="51" customWidth="1"/>
    <col min="3383" max="3383" width="11.77734375" style="51" customWidth="1"/>
    <col min="3384" max="3384" width="12.109375" style="51" customWidth="1"/>
    <col min="3385" max="3385" width="12.88671875" style="51" customWidth="1"/>
    <col min="3386" max="3386" width="12" style="51" customWidth="1"/>
    <col min="3387" max="3387" width="11.77734375" style="51" customWidth="1"/>
    <col min="3388" max="3388" width="12.109375" style="51" customWidth="1"/>
    <col min="3389" max="3389" width="13.5546875" style="51" customWidth="1"/>
    <col min="3390" max="3390" width="12" style="51" customWidth="1"/>
    <col min="3391" max="3391" width="11.77734375" style="51" customWidth="1"/>
    <col min="3392" max="3392" width="12.109375" style="51" customWidth="1"/>
    <col min="3393" max="3393" width="12.88671875" style="51" customWidth="1"/>
    <col min="3394" max="3394" width="12" style="51" customWidth="1"/>
    <col min="3395" max="3395" width="11.77734375" style="51" customWidth="1"/>
    <col min="3396" max="3396" width="12.109375" style="51" customWidth="1"/>
    <col min="3397" max="3397" width="12.88671875" style="51" customWidth="1"/>
    <col min="3398" max="3398" width="12" style="51" customWidth="1"/>
    <col min="3399" max="3399" width="11.77734375" style="51" customWidth="1"/>
    <col min="3400" max="3400" width="12.109375" style="51" customWidth="1"/>
    <col min="3401" max="3401" width="12.88671875" style="51" customWidth="1"/>
    <col min="3402" max="3402" width="12" style="51" customWidth="1"/>
    <col min="3403" max="3403" width="11.77734375" style="51" customWidth="1"/>
    <col min="3404" max="3404" width="12.109375" style="51" customWidth="1"/>
    <col min="3405" max="3405" width="12.88671875" style="51" customWidth="1"/>
    <col min="3406" max="3406" width="12" style="51" customWidth="1"/>
    <col min="3407" max="3407" width="11.77734375" style="51" customWidth="1"/>
    <col min="3408" max="3408" width="12.109375" style="51" customWidth="1"/>
    <col min="3409" max="3409" width="12.88671875" style="51" customWidth="1"/>
    <col min="3410" max="3410" width="12" style="51" customWidth="1"/>
    <col min="3411" max="3411" width="11.77734375" style="51" customWidth="1"/>
    <col min="3412" max="3412" width="12.109375" style="51" customWidth="1"/>
    <col min="3413" max="3413" width="12.88671875" style="51" customWidth="1"/>
    <col min="3414" max="3414" width="12" style="51" customWidth="1"/>
    <col min="3415" max="3415" width="11.77734375" style="51" customWidth="1"/>
    <col min="3416" max="3416" width="12.109375" style="51" customWidth="1"/>
    <col min="3417" max="3417" width="12.88671875" style="51" customWidth="1"/>
    <col min="3418" max="3418" width="12" style="51" customWidth="1"/>
    <col min="3419" max="3419" width="11.77734375" style="51" customWidth="1"/>
    <col min="3420" max="3420" width="12.109375" style="51" customWidth="1"/>
    <col min="3421" max="3421" width="12.88671875" style="51" customWidth="1"/>
    <col min="3422" max="3422" width="12" style="51" customWidth="1"/>
    <col min="3423" max="3423" width="11.77734375" style="51" customWidth="1"/>
    <col min="3424" max="3424" width="12.109375" style="51" customWidth="1"/>
    <col min="3425" max="3425" width="12.88671875" style="51" customWidth="1"/>
    <col min="3426" max="3426" width="12" style="51" customWidth="1"/>
    <col min="3427" max="3427" width="11.77734375" style="51" customWidth="1"/>
    <col min="3428" max="3428" width="12.109375" style="51" customWidth="1"/>
    <col min="3429" max="3429" width="12.88671875" style="51" customWidth="1"/>
    <col min="3430" max="3430" width="12" style="51" customWidth="1"/>
    <col min="3431" max="3431" width="11.77734375" style="51" customWidth="1"/>
    <col min="3432" max="3432" width="12.109375" style="51" customWidth="1"/>
    <col min="3433" max="3433" width="12.88671875" style="51" customWidth="1"/>
    <col min="3434" max="3434" width="12" style="51" customWidth="1"/>
    <col min="3435" max="3435" width="11.77734375" style="51" customWidth="1"/>
    <col min="3436" max="3436" width="12.109375" style="51" customWidth="1"/>
    <col min="3437" max="3437" width="12.88671875" style="51" customWidth="1"/>
    <col min="3438" max="3438" width="12.109375" style="51" customWidth="1"/>
    <col min="3439" max="3439" width="11.77734375" style="51" customWidth="1"/>
    <col min="3440" max="3440" width="12" style="51" customWidth="1"/>
    <col min="3441" max="3441" width="14.44140625" style="51" customWidth="1"/>
    <col min="3442" max="3443" width="17.109375" style="51" customWidth="1"/>
    <col min="3444" max="3444" width="4.88671875" style="51" customWidth="1"/>
    <col min="3445" max="3445" width="23.5546875" style="51" customWidth="1"/>
    <col min="3446" max="3446" width="42.21875" style="51" customWidth="1"/>
    <col min="3447" max="3447" width="8.77734375" style="51" customWidth="1"/>
    <col min="3448" max="3449" width="11" style="51" customWidth="1"/>
    <col min="3450" max="3451" width="9.88671875" style="51"/>
    <col min="3452" max="3452" width="8.77734375" style="51" customWidth="1"/>
    <col min="3453" max="3454" width="9.88671875" style="51"/>
    <col min="3455" max="3455" width="8.77734375" style="51" customWidth="1"/>
    <col min="3456" max="3457" width="9.88671875" style="51"/>
    <col min="3458" max="3458" width="8.77734375" style="51" customWidth="1"/>
    <col min="3459" max="3460" width="9.88671875" style="51"/>
    <col min="3461" max="3461" width="8.77734375" style="51" customWidth="1"/>
    <col min="3462" max="3463" width="9.88671875" style="51"/>
    <col min="3464" max="3464" width="8.77734375" style="51" customWidth="1"/>
    <col min="3465" max="3466" width="9.88671875" style="51"/>
    <col min="3467" max="3467" width="8.77734375" style="51" customWidth="1"/>
    <col min="3468" max="3469" width="9.88671875" style="51"/>
    <col min="3470" max="3470" width="8.77734375" style="51" customWidth="1"/>
    <col min="3471" max="3471" width="9.88671875" style="51"/>
    <col min="3472" max="3472" width="8.77734375" style="51" customWidth="1"/>
    <col min="3473" max="3473" width="11" style="51" customWidth="1"/>
    <col min="3474" max="3475" width="7.5546875" style="51" customWidth="1"/>
    <col min="3476" max="3476" width="11" style="51" customWidth="1"/>
    <col min="3477" max="3477" width="8.77734375" style="51" customWidth="1"/>
    <col min="3478" max="3479" width="11" style="51" customWidth="1"/>
    <col min="3480" max="3481" width="9.88671875" style="51"/>
    <col min="3482" max="3482" width="8.77734375" style="51" customWidth="1"/>
    <col min="3483" max="3484" width="9.88671875" style="51"/>
    <col min="3485" max="3485" width="8.77734375" style="51" customWidth="1"/>
    <col min="3486" max="3487" width="9.88671875" style="51"/>
    <col min="3488" max="3488" width="8.77734375" style="51" customWidth="1"/>
    <col min="3489" max="3584" width="9.88671875" style="51"/>
    <col min="3585" max="3585" width="52.44140625" style="51" customWidth="1"/>
    <col min="3586" max="3586" width="13.88671875" style="51" customWidth="1"/>
    <col min="3587" max="3587" width="15.88671875" style="51" customWidth="1"/>
    <col min="3588" max="3588" width="10.21875" style="51" customWidth="1"/>
    <col min="3589" max="3589" width="13.109375" style="51" customWidth="1"/>
    <col min="3590" max="3590" width="15.88671875" style="51" customWidth="1"/>
    <col min="3591" max="3591" width="14.88671875" style="51" customWidth="1"/>
    <col min="3592" max="3592" width="10.77734375" style="51" customWidth="1"/>
    <col min="3593" max="3593" width="13.109375" style="51" customWidth="1"/>
    <col min="3594" max="3594" width="13.21875" style="51" customWidth="1"/>
    <col min="3595" max="3595" width="11.109375" style="51" customWidth="1"/>
    <col min="3596" max="3596" width="10.109375" style="51" customWidth="1"/>
    <col min="3597" max="3597" width="14.5546875" style="51" customWidth="1"/>
    <col min="3598" max="3598" width="11.44140625" style="51" customWidth="1"/>
    <col min="3599" max="3599" width="12" style="51" customWidth="1"/>
    <col min="3600" max="3600" width="12.109375" style="51" customWidth="1"/>
    <col min="3601" max="3601" width="13.77734375" style="51" customWidth="1"/>
    <col min="3602" max="3602" width="11.21875" style="51" customWidth="1"/>
    <col min="3603" max="3603" width="11.77734375" style="51" customWidth="1"/>
    <col min="3604" max="3604" width="12.109375" style="51" customWidth="1"/>
    <col min="3605" max="3605" width="11.88671875" style="51" customWidth="1"/>
    <col min="3606" max="3606" width="10.5546875" style="51" customWidth="1"/>
    <col min="3607" max="3607" width="11.77734375" style="51" customWidth="1"/>
    <col min="3608" max="3608" width="12" style="51" customWidth="1"/>
    <col min="3609" max="3609" width="13.88671875" style="51" customWidth="1"/>
    <col min="3610" max="3610" width="11.44140625" style="51" customWidth="1"/>
    <col min="3611" max="3611" width="11.77734375" style="51" customWidth="1"/>
    <col min="3612" max="3612" width="12.109375" style="51" customWidth="1"/>
    <col min="3613" max="3613" width="14.5546875" style="51" customWidth="1"/>
    <col min="3614" max="3615" width="11.77734375" style="51" customWidth="1"/>
    <col min="3616" max="3616" width="12.109375" style="51" customWidth="1"/>
    <col min="3617" max="3617" width="14.44140625" style="51" customWidth="1"/>
    <col min="3618" max="3618" width="11.44140625" style="51" customWidth="1"/>
    <col min="3619" max="3619" width="11.77734375" style="51" customWidth="1"/>
    <col min="3620" max="3620" width="12.109375" style="51" customWidth="1"/>
    <col min="3621" max="3621" width="14.109375" style="51" customWidth="1"/>
    <col min="3622" max="3622" width="12" style="51" customWidth="1"/>
    <col min="3623" max="3623" width="11.77734375" style="51" customWidth="1"/>
    <col min="3624" max="3624" width="12.109375" style="51" customWidth="1"/>
    <col min="3625" max="3625" width="12.88671875" style="51" customWidth="1"/>
    <col min="3626" max="3626" width="12" style="51" customWidth="1"/>
    <col min="3627" max="3627" width="11.77734375" style="51" customWidth="1"/>
    <col min="3628" max="3628" width="12.109375" style="51" customWidth="1"/>
    <col min="3629" max="3629" width="12.88671875" style="51" customWidth="1"/>
    <col min="3630" max="3630" width="12" style="51" customWidth="1"/>
    <col min="3631" max="3631" width="11.77734375" style="51" customWidth="1"/>
    <col min="3632" max="3632" width="12.109375" style="51" customWidth="1"/>
    <col min="3633" max="3633" width="12.88671875" style="51" customWidth="1"/>
    <col min="3634" max="3634" width="12" style="51" customWidth="1"/>
    <col min="3635" max="3635" width="11.77734375" style="51" customWidth="1"/>
    <col min="3636" max="3636" width="12.109375" style="51" customWidth="1"/>
    <col min="3637" max="3637" width="12.88671875" style="51" customWidth="1"/>
    <col min="3638" max="3638" width="12" style="51" customWidth="1"/>
    <col min="3639" max="3639" width="11.77734375" style="51" customWidth="1"/>
    <col min="3640" max="3640" width="12.109375" style="51" customWidth="1"/>
    <col min="3641" max="3641" width="12.88671875" style="51" customWidth="1"/>
    <col min="3642" max="3642" width="12" style="51" customWidth="1"/>
    <col min="3643" max="3643" width="11.77734375" style="51" customWidth="1"/>
    <col min="3644" max="3644" width="12.109375" style="51" customWidth="1"/>
    <col min="3645" max="3645" width="13.5546875" style="51" customWidth="1"/>
    <col min="3646" max="3646" width="12" style="51" customWidth="1"/>
    <col min="3647" max="3647" width="11.77734375" style="51" customWidth="1"/>
    <col min="3648" max="3648" width="12.109375" style="51" customWidth="1"/>
    <col min="3649" max="3649" width="12.88671875" style="51" customWidth="1"/>
    <col min="3650" max="3650" width="12" style="51" customWidth="1"/>
    <col min="3651" max="3651" width="11.77734375" style="51" customWidth="1"/>
    <col min="3652" max="3652" width="12.109375" style="51" customWidth="1"/>
    <col min="3653" max="3653" width="12.88671875" style="51" customWidth="1"/>
    <col min="3654" max="3654" width="12" style="51" customWidth="1"/>
    <col min="3655" max="3655" width="11.77734375" style="51" customWidth="1"/>
    <col min="3656" max="3656" width="12.109375" style="51" customWidth="1"/>
    <col min="3657" max="3657" width="12.88671875" style="51" customWidth="1"/>
    <col min="3658" max="3658" width="12" style="51" customWidth="1"/>
    <col min="3659" max="3659" width="11.77734375" style="51" customWidth="1"/>
    <col min="3660" max="3660" width="12.109375" style="51" customWidth="1"/>
    <col min="3661" max="3661" width="12.88671875" style="51" customWidth="1"/>
    <col min="3662" max="3662" width="12" style="51" customWidth="1"/>
    <col min="3663" max="3663" width="11.77734375" style="51" customWidth="1"/>
    <col min="3664" max="3664" width="12.109375" style="51" customWidth="1"/>
    <col min="3665" max="3665" width="12.88671875" style="51" customWidth="1"/>
    <col min="3666" max="3666" width="12" style="51" customWidth="1"/>
    <col min="3667" max="3667" width="11.77734375" style="51" customWidth="1"/>
    <col min="3668" max="3668" width="12.109375" style="51" customWidth="1"/>
    <col min="3669" max="3669" width="12.88671875" style="51" customWidth="1"/>
    <col min="3670" max="3670" width="12" style="51" customWidth="1"/>
    <col min="3671" max="3671" width="11.77734375" style="51" customWidth="1"/>
    <col min="3672" max="3672" width="12.109375" style="51" customWidth="1"/>
    <col min="3673" max="3673" width="12.88671875" style="51" customWidth="1"/>
    <col min="3674" max="3674" width="12" style="51" customWidth="1"/>
    <col min="3675" max="3675" width="11.77734375" style="51" customWidth="1"/>
    <col min="3676" max="3676" width="12.109375" style="51" customWidth="1"/>
    <col min="3677" max="3677" width="12.88671875" style="51" customWidth="1"/>
    <col min="3678" max="3678" width="12" style="51" customWidth="1"/>
    <col min="3679" max="3679" width="11.77734375" style="51" customWidth="1"/>
    <col min="3680" max="3680" width="12.109375" style="51" customWidth="1"/>
    <col min="3681" max="3681" width="12.88671875" style="51" customWidth="1"/>
    <col min="3682" max="3682" width="12" style="51" customWidth="1"/>
    <col min="3683" max="3683" width="11.77734375" style="51" customWidth="1"/>
    <col min="3684" max="3684" width="12.109375" style="51" customWidth="1"/>
    <col min="3685" max="3685" width="12.88671875" style="51" customWidth="1"/>
    <col min="3686" max="3686" width="12" style="51" customWidth="1"/>
    <col min="3687" max="3687" width="11.77734375" style="51" customWidth="1"/>
    <col min="3688" max="3688" width="12.109375" style="51" customWidth="1"/>
    <col min="3689" max="3689" width="12.88671875" style="51" customWidth="1"/>
    <col min="3690" max="3690" width="12" style="51" customWidth="1"/>
    <col min="3691" max="3691" width="11.77734375" style="51" customWidth="1"/>
    <col min="3692" max="3692" width="12.109375" style="51" customWidth="1"/>
    <col min="3693" max="3693" width="12.88671875" style="51" customWidth="1"/>
    <col min="3694" max="3694" width="12.109375" style="51" customWidth="1"/>
    <col min="3695" max="3695" width="11.77734375" style="51" customWidth="1"/>
    <col min="3696" max="3696" width="12" style="51" customWidth="1"/>
    <col min="3697" max="3697" width="14.44140625" style="51" customWidth="1"/>
    <col min="3698" max="3699" width="17.109375" style="51" customWidth="1"/>
    <col min="3700" max="3700" width="4.88671875" style="51" customWidth="1"/>
    <col min="3701" max="3701" width="23.5546875" style="51" customWidth="1"/>
    <col min="3702" max="3702" width="42.21875" style="51" customWidth="1"/>
    <col min="3703" max="3703" width="8.77734375" style="51" customWidth="1"/>
    <col min="3704" max="3705" width="11" style="51" customWidth="1"/>
    <col min="3706" max="3707" width="9.88671875" style="51"/>
    <col min="3708" max="3708" width="8.77734375" style="51" customWidth="1"/>
    <col min="3709" max="3710" width="9.88671875" style="51"/>
    <col min="3711" max="3711" width="8.77734375" style="51" customWidth="1"/>
    <col min="3712" max="3713" width="9.88671875" style="51"/>
    <col min="3714" max="3714" width="8.77734375" style="51" customWidth="1"/>
    <col min="3715" max="3716" width="9.88671875" style="51"/>
    <col min="3717" max="3717" width="8.77734375" style="51" customWidth="1"/>
    <col min="3718" max="3719" width="9.88671875" style="51"/>
    <col min="3720" max="3720" width="8.77734375" style="51" customWidth="1"/>
    <col min="3721" max="3722" width="9.88671875" style="51"/>
    <col min="3723" max="3723" width="8.77734375" style="51" customWidth="1"/>
    <col min="3724" max="3725" width="9.88671875" style="51"/>
    <col min="3726" max="3726" width="8.77734375" style="51" customWidth="1"/>
    <col min="3727" max="3727" width="9.88671875" style="51"/>
    <col min="3728" max="3728" width="8.77734375" style="51" customWidth="1"/>
    <col min="3729" max="3729" width="11" style="51" customWidth="1"/>
    <col min="3730" max="3731" width="7.5546875" style="51" customWidth="1"/>
    <col min="3732" max="3732" width="11" style="51" customWidth="1"/>
    <col min="3733" max="3733" width="8.77734375" style="51" customWidth="1"/>
    <col min="3734" max="3735" width="11" style="51" customWidth="1"/>
    <col min="3736" max="3737" width="9.88671875" style="51"/>
    <col min="3738" max="3738" width="8.77734375" style="51" customWidth="1"/>
    <col min="3739" max="3740" width="9.88671875" style="51"/>
    <col min="3741" max="3741" width="8.77734375" style="51" customWidth="1"/>
    <col min="3742" max="3743" width="9.88671875" style="51"/>
    <col min="3744" max="3744" width="8.77734375" style="51" customWidth="1"/>
    <col min="3745" max="3840" width="9.88671875" style="51"/>
    <col min="3841" max="3841" width="52.44140625" style="51" customWidth="1"/>
    <col min="3842" max="3842" width="13.88671875" style="51" customWidth="1"/>
    <col min="3843" max="3843" width="15.88671875" style="51" customWidth="1"/>
    <col min="3844" max="3844" width="10.21875" style="51" customWidth="1"/>
    <col min="3845" max="3845" width="13.109375" style="51" customWidth="1"/>
    <col min="3846" max="3846" width="15.88671875" style="51" customWidth="1"/>
    <col min="3847" max="3847" width="14.88671875" style="51" customWidth="1"/>
    <col min="3848" max="3848" width="10.77734375" style="51" customWidth="1"/>
    <col min="3849" max="3849" width="13.109375" style="51" customWidth="1"/>
    <col min="3850" max="3850" width="13.21875" style="51" customWidth="1"/>
    <col min="3851" max="3851" width="11.109375" style="51" customWidth="1"/>
    <col min="3852" max="3852" width="10.109375" style="51" customWidth="1"/>
    <col min="3853" max="3853" width="14.5546875" style="51" customWidth="1"/>
    <col min="3854" max="3854" width="11.44140625" style="51" customWidth="1"/>
    <col min="3855" max="3855" width="12" style="51" customWidth="1"/>
    <col min="3856" max="3856" width="12.109375" style="51" customWidth="1"/>
    <col min="3857" max="3857" width="13.77734375" style="51" customWidth="1"/>
    <col min="3858" max="3858" width="11.21875" style="51" customWidth="1"/>
    <col min="3859" max="3859" width="11.77734375" style="51" customWidth="1"/>
    <col min="3860" max="3860" width="12.109375" style="51" customWidth="1"/>
    <col min="3861" max="3861" width="11.88671875" style="51" customWidth="1"/>
    <col min="3862" max="3862" width="10.5546875" style="51" customWidth="1"/>
    <col min="3863" max="3863" width="11.77734375" style="51" customWidth="1"/>
    <col min="3864" max="3864" width="12" style="51" customWidth="1"/>
    <col min="3865" max="3865" width="13.88671875" style="51" customWidth="1"/>
    <col min="3866" max="3866" width="11.44140625" style="51" customWidth="1"/>
    <col min="3867" max="3867" width="11.77734375" style="51" customWidth="1"/>
    <col min="3868" max="3868" width="12.109375" style="51" customWidth="1"/>
    <col min="3869" max="3869" width="14.5546875" style="51" customWidth="1"/>
    <col min="3870" max="3871" width="11.77734375" style="51" customWidth="1"/>
    <col min="3872" max="3872" width="12.109375" style="51" customWidth="1"/>
    <col min="3873" max="3873" width="14.44140625" style="51" customWidth="1"/>
    <col min="3874" max="3874" width="11.44140625" style="51" customWidth="1"/>
    <col min="3875" max="3875" width="11.77734375" style="51" customWidth="1"/>
    <col min="3876" max="3876" width="12.109375" style="51" customWidth="1"/>
    <col min="3877" max="3877" width="14.109375" style="51" customWidth="1"/>
    <col min="3878" max="3878" width="12" style="51" customWidth="1"/>
    <col min="3879" max="3879" width="11.77734375" style="51" customWidth="1"/>
    <col min="3880" max="3880" width="12.109375" style="51" customWidth="1"/>
    <col min="3881" max="3881" width="12.88671875" style="51" customWidth="1"/>
    <col min="3882" max="3882" width="12" style="51" customWidth="1"/>
    <col min="3883" max="3883" width="11.77734375" style="51" customWidth="1"/>
    <col min="3884" max="3884" width="12.109375" style="51" customWidth="1"/>
    <col min="3885" max="3885" width="12.88671875" style="51" customWidth="1"/>
    <col min="3886" max="3886" width="12" style="51" customWidth="1"/>
    <col min="3887" max="3887" width="11.77734375" style="51" customWidth="1"/>
    <col min="3888" max="3888" width="12.109375" style="51" customWidth="1"/>
    <col min="3889" max="3889" width="12.88671875" style="51" customWidth="1"/>
    <col min="3890" max="3890" width="12" style="51" customWidth="1"/>
    <col min="3891" max="3891" width="11.77734375" style="51" customWidth="1"/>
    <col min="3892" max="3892" width="12.109375" style="51" customWidth="1"/>
    <col min="3893" max="3893" width="12.88671875" style="51" customWidth="1"/>
    <col min="3894" max="3894" width="12" style="51" customWidth="1"/>
    <col min="3895" max="3895" width="11.77734375" style="51" customWidth="1"/>
    <col min="3896" max="3896" width="12.109375" style="51" customWidth="1"/>
    <col min="3897" max="3897" width="12.88671875" style="51" customWidth="1"/>
    <col min="3898" max="3898" width="12" style="51" customWidth="1"/>
    <col min="3899" max="3899" width="11.77734375" style="51" customWidth="1"/>
    <col min="3900" max="3900" width="12.109375" style="51" customWidth="1"/>
    <col min="3901" max="3901" width="13.5546875" style="51" customWidth="1"/>
    <col min="3902" max="3902" width="12" style="51" customWidth="1"/>
    <col min="3903" max="3903" width="11.77734375" style="51" customWidth="1"/>
    <col min="3904" max="3904" width="12.109375" style="51" customWidth="1"/>
    <col min="3905" max="3905" width="12.88671875" style="51" customWidth="1"/>
    <col min="3906" max="3906" width="12" style="51" customWidth="1"/>
    <col min="3907" max="3907" width="11.77734375" style="51" customWidth="1"/>
    <col min="3908" max="3908" width="12.109375" style="51" customWidth="1"/>
    <col min="3909" max="3909" width="12.88671875" style="51" customWidth="1"/>
    <col min="3910" max="3910" width="12" style="51" customWidth="1"/>
    <col min="3911" max="3911" width="11.77734375" style="51" customWidth="1"/>
    <col min="3912" max="3912" width="12.109375" style="51" customWidth="1"/>
    <col min="3913" max="3913" width="12.88671875" style="51" customWidth="1"/>
    <col min="3914" max="3914" width="12" style="51" customWidth="1"/>
    <col min="3915" max="3915" width="11.77734375" style="51" customWidth="1"/>
    <col min="3916" max="3916" width="12.109375" style="51" customWidth="1"/>
    <col min="3917" max="3917" width="12.88671875" style="51" customWidth="1"/>
    <col min="3918" max="3918" width="12" style="51" customWidth="1"/>
    <col min="3919" max="3919" width="11.77734375" style="51" customWidth="1"/>
    <col min="3920" max="3920" width="12.109375" style="51" customWidth="1"/>
    <col min="3921" max="3921" width="12.88671875" style="51" customWidth="1"/>
    <col min="3922" max="3922" width="12" style="51" customWidth="1"/>
    <col min="3923" max="3923" width="11.77734375" style="51" customWidth="1"/>
    <col min="3924" max="3924" width="12.109375" style="51" customWidth="1"/>
    <col min="3925" max="3925" width="12.88671875" style="51" customWidth="1"/>
    <col min="3926" max="3926" width="12" style="51" customWidth="1"/>
    <col min="3927" max="3927" width="11.77734375" style="51" customWidth="1"/>
    <col min="3928" max="3928" width="12.109375" style="51" customWidth="1"/>
    <col min="3929" max="3929" width="12.88671875" style="51" customWidth="1"/>
    <col min="3930" max="3930" width="12" style="51" customWidth="1"/>
    <col min="3931" max="3931" width="11.77734375" style="51" customWidth="1"/>
    <col min="3932" max="3932" width="12.109375" style="51" customWidth="1"/>
    <col min="3933" max="3933" width="12.88671875" style="51" customWidth="1"/>
    <col min="3934" max="3934" width="12" style="51" customWidth="1"/>
    <col min="3935" max="3935" width="11.77734375" style="51" customWidth="1"/>
    <col min="3936" max="3936" width="12.109375" style="51" customWidth="1"/>
    <col min="3937" max="3937" width="12.88671875" style="51" customWidth="1"/>
    <col min="3938" max="3938" width="12" style="51" customWidth="1"/>
    <col min="3939" max="3939" width="11.77734375" style="51" customWidth="1"/>
    <col min="3940" max="3940" width="12.109375" style="51" customWidth="1"/>
    <col min="3941" max="3941" width="12.88671875" style="51" customWidth="1"/>
    <col min="3942" max="3942" width="12" style="51" customWidth="1"/>
    <col min="3943" max="3943" width="11.77734375" style="51" customWidth="1"/>
    <col min="3944" max="3944" width="12.109375" style="51" customWidth="1"/>
    <col min="3945" max="3945" width="12.88671875" style="51" customWidth="1"/>
    <col min="3946" max="3946" width="12" style="51" customWidth="1"/>
    <col min="3947" max="3947" width="11.77734375" style="51" customWidth="1"/>
    <col min="3948" max="3948" width="12.109375" style="51" customWidth="1"/>
    <col min="3949" max="3949" width="12.88671875" style="51" customWidth="1"/>
    <col min="3950" max="3950" width="12.109375" style="51" customWidth="1"/>
    <col min="3951" max="3951" width="11.77734375" style="51" customWidth="1"/>
    <col min="3952" max="3952" width="12" style="51" customWidth="1"/>
    <col min="3953" max="3953" width="14.44140625" style="51" customWidth="1"/>
    <col min="3954" max="3955" width="17.109375" style="51" customWidth="1"/>
    <col min="3956" max="3956" width="4.88671875" style="51" customWidth="1"/>
    <col min="3957" max="3957" width="23.5546875" style="51" customWidth="1"/>
    <col min="3958" max="3958" width="42.21875" style="51" customWidth="1"/>
    <col min="3959" max="3959" width="8.77734375" style="51" customWidth="1"/>
    <col min="3960" max="3961" width="11" style="51" customWidth="1"/>
    <col min="3962" max="3963" width="9.88671875" style="51"/>
    <col min="3964" max="3964" width="8.77734375" style="51" customWidth="1"/>
    <col min="3965" max="3966" width="9.88671875" style="51"/>
    <col min="3967" max="3967" width="8.77734375" style="51" customWidth="1"/>
    <col min="3968" max="3969" width="9.88671875" style="51"/>
    <col min="3970" max="3970" width="8.77734375" style="51" customWidth="1"/>
    <col min="3971" max="3972" width="9.88671875" style="51"/>
    <col min="3973" max="3973" width="8.77734375" style="51" customWidth="1"/>
    <col min="3974" max="3975" width="9.88671875" style="51"/>
    <col min="3976" max="3976" width="8.77734375" style="51" customWidth="1"/>
    <col min="3977" max="3978" width="9.88671875" style="51"/>
    <col min="3979" max="3979" width="8.77734375" style="51" customWidth="1"/>
    <col min="3980" max="3981" width="9.88671875" style="51"/>
    <col min="3982" max="3982" width="8.77734375" style="51" customWidth="1"/>
    <col min="3983" max="3983" width="9.88671875" style="51"/>
    <col min="3984" max="3984" width="8.77734375" style="51" customWidth="1"/>
    <col min="3985" max="3985" width="11" style="51" customWidth="1"/>
    <col min="3986" max="3987" width="7.5546875" style="51" customWidth="1"/>
    <col min="3988" max="3988" width="11" style="51" customWidth="1"/>
    <col min="3989" max="3989" width="8.77734375" style="51" customWidth="1"/>
    <col min="3990" max="3991" width="11" style="51" customWidth="1"/>
    <col min="3992" max="3993" width="9.88671875" style="51"/>
    <col min="3994" max="3994" width="8.77734375" style="51" customWidth="1"/>
    <col min="3995" max="3996" width="9.88671875" style="51"/>
    <col min="3997" max="3997" width="8.77734375" style="51" customWidth="1"/>
    <col min="3998" max="3999" width="9.88671875" style="51"/>
    <col min="4000" max="4000" width="8.77734375" style="51" customWidth="1"/>
    <col min="4001" max="4096" width="9.88671875" style="51"/>
    <col min="4097" max="4097" width="52.44140625" style="51" customWidth="1"/>
    <col min="4098" max="4098" width="13.88671875" style="51" customWidth="1"/>
    <col min="4099" max="4099" width="15.88671875" style="51" customWidth="1"/>
    <col min="4100" max="4100" width="10.21875" style="51" customWidth="1"/>
    <col min="4101" max="4101" width="13.109375" style="51" customWidth="1"/>
    <col min="4102" max="4102" width="15.88671875" style="51" customWidth="1"/>
    <col min="4103" max="4103" width="14.88671875" style="51" customWidth="1"/>
    <col min="4104" max="4104" width="10.77734375" style="51" customWidth="1"/>
    <col min="4105" max="4105" width="13.109375" style="51" customWidth="1"/>
    <col min="4106" max="4106" width="13.21875" style="51" customWidth="1"/>
    <col min="4107" max="4107" width="11.109375" style="51" customWidth="1"/>
    <col min="4108" max="4108" width="10.109375" style="51" customWidth="1"/>
    <col min="4109" max="4109" width="14.5546875" style="51" customWidth="1"/>
    <col min="4110" max="4110" width="11.44140625" style="51" customWidth="1"/>
    <col min="4111" max="4111" width="12" style="51" customWidth="1"/>
    <col min="4112" max="4112" width="12.109375" style="51" customWidth="1"/>
    <col min="4113" max="4113" width="13.77734375" style="51" customWidth="1"/>
    <col min="4114" max="4114" width="11.21875" style="51" customWidth="1"/>
    <col min="4115" max="4115" width="11.77734375" style="51" customWidth="1"/>
    <col min="4116" max="4116" width="12.109375" style="51" customWidth="1"/>
    <col min="4117" max="4117" width="11.88671875" style="51" customWidth="1"/>
    <col min="4118" max="4118" width="10.5546875" style="51" customWidth="1"/>
    <col min="4119" max="4119" width="11.77734375" style="51" customWidth="1"/>
    <col min="4120" max="4120" width="12" style="51" customWidth="1"/>
    <col min="4121" max="4121" width="13.88671875" style="51" customWidth="1"/>
    <col min="4122" max="4122" width="11.44140625" style="51" customWidth="1"/>
    <col min="4123" max="4123" width="11.77734375" style="51" customWidth="1"/>
    <col min="4124" max="4124" width="12.109375" style="51" customWidth="1"/>
    <col min="4125" max="4125" width="14.5546875" style="51" customWidth="1"/>
    <col min="4126" max="4127" width="11.77734375" style="51" customWidth="1"/>
    <col min="4128" max="4128" width="12.109375" style="51" customWidth="1"/>
    <col min="4129" max="4129" width="14.44140625" style="51" customWidth="1"/>
    <col min="4130" max="4130" width="11.44140625" style="51" customWidth="1"/>
    <col min="4131" max="4131" width="11.77734375" style="51" customWidth="1"/>
    <col min="4132" max="4132" width="12.109375" style="51" customWidth="1"/>
    <col min="4133" max="4133" width="14.109375" style="51" customWidth="1"/>
    <col min="4134" max="4134" width="12" style="51" customWidth="1"/>
    <col min="4135" max="4135" width="11.77734375" style="51" customWidth="1"/>
    <col min="4136" max="4136" width="12.109375" style="51" customWidth="1"/>
    <col min="4137" max="4137" width="12.88671875" style="51" customWidth="1"/>
    <col min="4138" max="4138" width="12" style="51" customWidth="1"/>
    <col min="4139" max="4139" width="11.77734375" style="51" customWidth="1"/>
    <col min="4140" max="4140" width="12.109375" style="51" customWidth="1"/>
    <col min="4141" max="4141" width="12.88671875" style="51" customWidth="1"/>
    <col min="4142" max="4142" width="12" style="51" customWidth="1"/>
    <col min="4143" max="4143" width="11.77734375" style="51" customWidth="1"/>
    <col min="4144" max="4144" width="12.109375" style="51" customWidth="1"/>
    <col min="4145" max="4145" width="12.88671875" style="51" customWidth="1"/>
    <col min="4146" max="4146" width="12" style="51" customWidth="1"/>
    <col min="4147" max="4147" width="11.77734375" style="51" customWidth="1"/>
    <col min="4148" max="4148" width="12.109375" style="51" customWidth="1"/>
    <col min="4149" max="4149" width="12.88671875" style="51" customWidth="1"/>
    <col min="4150" max="4150" width="12" style="51" customWidth="1"/>
    <col min="4151" max="4151" width="11.77734375" style="51" customWidth="1"/>
    <col min="4152" max="4152" width="12.109375" style="51" customWidth="1"/>
    <col min="4153" max="4153" width="12.88671875" style="51" customWidth="1"/>
    <col min="4154" max="4154" width="12" style="51" customWidth="1"/>
    <col min="4155" max="4155" width="11.77734375" style="51" customWidth="1"/>
    <col min="4156" max="4156" width="12.109375" style="51" customWidth="1"/>
    <col min="4157" max="4157" width="13.5546875" style="51" customWidth="1"/>
    <col min="4158" max="4158" width="12" style="51" customWidth="1"/>
    <col min="4159" max="4159" width="11.77734375" style="51" customWidth="1"/>
    <col min="4160" max="4160" width="12.109375" style="51" customWidth="1"/>
    <col min="4161" max="4161" width="12.88671875" style="51" customWidth="1"/>
    <col min="4162" max="4162" width="12" style="51" customWidth="1"/>
    <col min="4163" max="4163" width="11.77734375" style="51" customWidth="1"/>
    <col min="4164" max="4164" width="12.109375" style="51" customWidth="1"/>
    <col min="4165" max="4165" width="12.88671875" style="51" customWidth="1"/>
    <col min="4166" max="4166" width="12" style="51" customWidth="1"/>
    <col min="4167" max="4167" width="11.77734375" style="51" customWidth="1"/>
    <col min="4168" max="4168" width="12.109375" style="51" customWidth="1"/>
    <col min="4169" max="4169" width="12.88671875" style="51" customWidth="1"/>
    <col min="4170" max="4170" width="12" style="51" customWidth="1"/>
    <col min="4171" max="4171" width="11.77734375" style="51" customWidth="1"/>
    <col min="4172" max="4172" width="12.109375" style="51" customWidth="1"/>
    <col min="4173" max="4173" width="12.88671875" style="51" customWidth="1"/>
    <col min="4174" max="4174" width="12" style="51" customWidth="1"/>
    <col min="4175" max="4175" width="11.77734375" style="51" customWidth="1"/>
    <col min="4176" max="4176" width="12.109375" style="51" customWidth="1"/>
    <col min="4177" max="4177" width="12.88671875" style="51" customWidth="1"/>
    <col min="4178" max="4178" width="12" style="51" customWidth="1"/>
    <col min="4179" max="4179" width="11.77734375" style="51" customWidth="1"/>
    <col min="4180" max="4180" width="12.109375" style="51" customWidth="1"/>
    <col min="4181" max="4181" width="12.88671875" style="51" customWidth="1"/>
    <col min="4182" max="4182" width="12" style="51" customWidth="1"/>
    <col min="4183" max="4183" width="11.77734375" style="51" customWidth="1"/>
    <col min="4184" max="4184" width="12.109375" style="51" customWidth="1"/>
    <col min="4185" max="4185" width="12.88671875" style="51" customWidth="1"/>
    <col min="4186" max="4186" width="12" style="51" customWidth="1"/>
    <col min="4187" max="4187" width="11.77734375" style="51" customWidth="1"/>
    <col min="4188" max="4188" width="12.109375" style="51" customWidth="1"/>
    <col min="4189" max="4189" width="12.88671875" style="51" customWidth="1"/>
    <col min="4190" max="4190" width="12" style="51" customWidth="1"/>
    <col min="4191" max="4191" width="11.77734375" style="51" customWidth="1"/>
    <col min="4192" max="4192" width="12.109375" style="51" customWidth="1"/>
    <col min="4193" max="4193" width="12.88671875" style="51" customWidth="1"/>
    <col min="4194" max="4194" width="12" style="51" customWidth="1"/>
    <col min="4195" max="4195" width="11.77734375" style="51" customWidth="1"/>
    <col min="4196" max="4196" width="12.109375" style="51" customWidth="1"/>
    <col min="4197" max="4197" width="12.88671875" style="51" customWidth="1"/>
    <col min="4198" max="4198" width="12" style="51" customWidth="1"/>
    <col min="4199" max="4199" width="11.77734375" style="51" customWidth="1"/>
    <col min="4200" max="4200" width="12.109375" style="51" customWidth="1"/>
    <col min="4201" max="4201" width="12.88671875" style="51" customWidth="1"/>
    <col min="4202" max="4202" width="12" style="51" customWidth="1"/>
    <col min="4203" max="4203" width="11.77734375" style="51" customWidth="1"/>
    <col min="4204" max="4204" width="12.109375" style="51" customWidth="1"/>
    <col min="4205" max="4205" width="12.88671875" style="51" customWidth="1"/>
    <col min="4206" max="4206" width="12.109375" style="51" customWidth="1"/>
    <col min="4207" max="4207" width="11.77734375" style="51" customWidth="1"/>
    <col min="4208" max="4208" width="12" style="51" customWidth="1"/>
    <col min="4209" max="4209" width="14.44140625" style="51" customWidth="1"/>
    <col min="4210" max="4211" width="17.109375" style="51" customWidth="1"/>
    <col min="4212" max="4212" width="4.88671875" style="51" customWidth="1"/>
    <col min="4213" max="4213" width="23.5546875" style="51" customWidth="1"/>
    <col min="4214" max="4214" width="42.21875" style="51" customWidth="1"/>
    <col min="4215" max="4215" width="8.77734375" style="51" customWidth="1"/>
    <col min="4216" max="4217" width="11" style="51" customWidth="1"/>
    <col min="4218" max="4219" width="9.88671875" style="51"/>
    <col min="4220" max="4220" width="8.77734375" style="51" customWidth="1"/>
    <col min="4221" max="4222" width="9.88671875" style="51"/>
    <col min="4223" max="4223" width="8.77734375" style="51" customWidth="1"/>
    <col min="4224" max="4225" width="9.88671875" style="51"/>
    <col min="4226" max="4226" width="8.77734375" style="51" customWidth="1"/>
    <col min="4227" max="4228" width="9.88671875" style="51"/>
    <col min="4229" max="4229" width="8.77734375" style="51" customWidth="1"/>
    <col min="4230" max="4231" width="9.88671875" style="51"/>
    <col min="4232" max="4232" width="8.77734375" style="51" customWidth="1"/>
    <col min="4233" max="4234" width="9.88671875" style="51"/>
    <col min="4235" max="4235" width="8.77734375" style="51" customWidth="1"/>
    <col min="4236" max="4237" width="9.88671875" style="51"/>
    <col min="4238" max="4238" width="8.77734375" style="51" customWidth="1"/>
    <col min="4239" max="4239" width="9.88671875" style="51"/>
    <col min="4240" max="4240" width="8.77734375" style="51" customWidth="1"/>
    <col min="4241" max="4241" width="11" style="51" customWidth="1"/>
    <col min="4242" max="4243" width="7.5546875" style="51" customWidth="1"/>
    <col min="4244" max="4244" width="11" style="51" customWidth="1"/>
    <col min="4245" max="4245" width="8.77734375" style="51" customWidth="1"/>
    <col min="4246" max="4247" width="11" style="51" customWidth="1"/>
    <col min="4248" max="4249" width="9.88671875" style="51"/>
    <col min="4250" max="4250" width="8.77734375" style="51" customWidth="1"/>
    <col min="4251" max="4252" width="9.88671875" style="51"/>
    <col min="4253" max="4253" width="8.77734375" style="51" customWidth="1"/>
    <col min="4254" max="4255" width="9.88671875" style="51"/>
    <col min="4256" max="4256" width="8.77734375" style="51" customWidth="1"/>
    <col min="4257" max="4352" width="9.88671875" style="51"/>
    <col min="4353" max="4353" width="52.44140625" style="51" customWidth="1"/>
    <col min="4354" max="4354" width="13.88671875" style="51" customWidth="1"/>
    <col min="4355" max="4355" width="15.88671875" style="51" customWidth="1"/>
    <col min="4356" max="4356" width="10.21875" style="51" customWidth="1"/>
    <col min="4357" max="4357" width="13.109375" style="51" customWidth="1"/>
    <col min="4358" max="4358" width="15.88671875" style="51" customWidth="1"/>
    <col min="4359" max="4359" width="14.88671875" style="51" customWidth="1"/>
    <col min="4360" max="4360" width="10.77734375" style="51" customWidth="1"/>
    <col min="4361" max="4361" width="13.109375" style="51" customWidth="1"/>
    <col min="4362" max="4362" width="13.21875" style="51" customWidth="1"/>
    <col min="4363" max="4363" width="11.109375" style="51" customWidth="1"/>
    <col min="4364" max="4364" width="10.109375" style="51" customWidth="1"/>
    <col min="4365" max="4365" width="14.5546875" style="51" customWidth="1"/>
    <col min="4366" max="4366" width="11.44140625" style="51" customWidth="1"/>
    <col min="4367" max="4367" width="12" style="51" customWidth="1"/>
    <col min="4368" max="4368" width="12.109375" style="51" customWidth="1"/>
    <col min="4369" max="4369" width="13.77734375" style="51" customWidth="1"/>
    <col min="4370" max="4370" width="11.21875" style="51" customWidth="1"/>
    <col min="4371" max="4371" width="11.77734375" style="51" customWidth="1"/>
    <col min="4372" max="4372" width="12.109375" style="51" customWidth="1"/>
    <col min="4373" max="4373" width="11.88671875" style="51" customWidth="1"/>
    <col min="4374" max="4374" width="10.5546875" style="51" customWidth="1"/>
    <col min="4375" max="4375" width="11.77734375" style="51" customWidth="1"/>
    <col min="4376" max="4376" width="12" style="51" customWidth="1"/>
    <col min="4377" max="4377" width="13.88671875" style="51" customWidth="1"/>
    <col min="4378" max="4378" width="11.44140625" style="51" customWidth="1"/>
    <col min="4379" max="4379" width="11.77734375" style="51" customWidth="1"/>
    <col min="4380" max="4380" width="12.109375" style="51" customWidth="1"/>
    <col min="4381" max="4381" width="14.5546875" style="51" customWidth="1"/>
    <col min="4382" max="4383" width="11.77734375" style="51" customWidth="1"/>
    <col min="4384" max="4384" width="12.109375" style="51" customWidth="1"/>
    <col min="4385" max="4385" width="14.44140625" style="51" customWidth="1"/>
    <col min="4386" max="4386" width="11.44140625" style="51" customWidth="1"/>
    <col min="4387" max="4387" width="11.77734375" style="51" customWidth="1"/>
    <col min="4388" max="4388" width="12.109375" style="51" customWidth="1"/>
    <col min="4389" max="4389" width="14.109375" style="51" customWidth="1"/>
    <col min="4390" max="4390" width="12" style="51" customWidth="1"/>
    <col min="4391" max="4391" width="11.77734375" style="51" customWidth="1"/>
    <col min="4392" max="4392" width="12.109375" style="51" customWidth="1"/>
    <col min="4393" max="4393" width="12.88671875" style="51" customWidth="1"/>
    <col min="4394" max="4394" width="12" style="51" customWidth="1"/>
    <col min="4395" max="4395" width="11.77734375" style="51" customWidth="1"/>
    <col min="4396" max="4396" width="12.109375" style="51" customWidth="1"/>
    <col min="4397" max="4397" width="12.88671875" style="51" customWidth="1"/>
    <col min="4398" max="4398" width="12" style="51" customWidth="1"/>
    <col min="4399" max="4399" width="11.77734375" style="51" customWidth="1"/>
    <col min="4400" max="4400" width="12.109375" style="51" customWidth="1"/>
    <col min="4401" max="4401" width="12.88671875" style="51" customWidth="1"/>
    <col min="4402" max="4402" width="12" style="51" customWidth="1"/>
    <col min="4403" max="4403" width="11.77734375" style="51" customWidth="1"/>
    <col min="4404" max="4404" width="12.109375" style="51" customWidth="1"/>
    <col min="4405" max="4405" width="12.88671875" style="51" customWidth="1"/>
    <col min="4406" max="4406" width="12" style="51" customWidth="1"/>
    <col min="4407" max="4407" width="11.77734375" style="51" customWidth="1"/>
    <col min="4408" max="4408" width="12.109375" style="51" customWidth="1"/>
    <col min="4409" max="4409" width="12.88671875" style="51" customWidth="1"/>
    <col min="4410" max="4410" width="12" style="51" customWidth="1"/>
    <col min="4411" max="4411" width="11.77734375" style="51" customWidth="1"/>
    <col min="4412" max="4412" width="12.109375" style="51" customWidth="1"/>
    <col min="4413" max="4413" width="13.5546875" style="51" customWidth="1"/>
    <col min="4414" max="4414" width="12" style="51" customWidth="1"/>
    <col min="4415" max="4415" width="11.77734375" style="51" customWidth="1"/>
    <col min="4416" max="4416" width="12.109375" style="51" customWidth="1"/>
    <col min="4417" max="4417" width="12.88671875" style="51" customWidth="1"/>
    <col min="4418" max="4418" width="12" style="51" customWidth="1"/>
    <col min="4419" max="4419" width="11.77734375" style="51" customWidth="1"/>
    <col min="4420" max="4420" width="12.109375" style="51" customWidth="1"/>
    <col min="4421" max="4421" width="12.88671875" style="51" customWidth="1"/>
    <col min="4422" max="4422" width="12" style="51" customWidth="1"/>
    <col min="4423" max="4423" width="11.77734375" style="51" customWidth="1"/>
    <col min="4424" max="4424" width="12.109375" style="51" customWidth="1"/>
    <col min="4425" max="4425" width="12.88671875" style="51" customWidth="1"/>
    <col min="4426" max="4426" width="12" style="51" customWidth="1"/>
    <col min="4427" max="4427" width="11.77734375" style="51" customWidth="1"/>
    <col min="4428" max="4428" width="12.109375" style="51" customWidth="1"/>
    <col min="4429" max="4429" width="12.88671875" style="51" customWidth="1"/>
    <col min="4430" max="4430" width="12" style="51" customWidth="1"/>
    <col min="4431" max="4431" width="11.77734375" style="51" customWidth="1"/>
    <col min="4432" max="4432" width="12.109375" style="51" customWidth="1"/>
    <col min="4433" max="4433" width="12.88671875" style="51" customWidth="1"/>
    <col min="4434" max="4434" width="12" style="51" customWidth="1"/>
    <col min="4435" max="4435" width="11.77734375" style="51" customWidth="1"/>
    <col min="4436" max="4436" width="12.109375" style="51" customWidth="1"/>
    <col min="4437" max="4437" width="12.88671875" style="51" customWidth="1"/>
    <col min="4438" max="4438" width="12" style="51" customWidth="1"/>
    <col min="4439" max="4439" width="11.77734375" style="51" customWidth="1"/>
    <col min="4440" max="4440" width="12.109375" style="51" customWidth="1"/>
    <col min="4441" max="4441" width="12.88671875" style="51" customWidth="1"/>
    <col min="4442" max="4442" width="12" style="51" customWidth="1"/>
    <col min="4443" max="4443" width="11.77734375" style="51" customWidth="1"/>
    <col min="4444" max="4444" width="12.109375" style="51" customWidth="1"/>
    <col min="4445" max="4445" width="12.88671875" style="51" customWidth="1"/>
    <col min="4446" max="4446" width="12" style="51" customWidth="1"/>
    <col min="4447" max="4447" width="11.77734375" style="51" customWidth="1"/>
    <col min="4448" max="4448" width="12.109375" style="51" customWidth="1"/>
    <col min="4449" max="4449" width="12.88671875" style="51" customWidth="1"/>
    <col min="4450" max="4450" width="12" style="51" customWidth="1"/>
    <col min="4451" max="4451" width="11.77734375" style="51" customWidth="1"/>
    <col min="4452" max="4452" width="12.109375" style="51" customWidth="1"/>
    <col min="4453" max="4453" width="12.88671875" style="51" customWidth="1"/>
    <col min="4454" max="4454" width="12" style="51" customWidth="1"/>
    <col min="4455" max="4455" width="11.77734375" style="51" customWidth="1"/>
    <col min="4456" max="4456" width="12.109375" style="51" customWidth="1"/>
    <col min="4457" max="4457" width="12.88671875" style="51" customWidth="1"/>
    <col min="4458" max="4458" width="12" style="51" customWidth="1"/>
    <col min="4459" max="4459" width="11.77734375" style="51" customWidth="1"/>
    <col min="4460" max="4460" width="12.109375" style="51" customWidth="1"/>
    <col min="4461" max="4461" width="12.88671875" style="51" customWidth="1"/>
    <col min="4462" max="4462" width="12.109375" style="51" customWidth="1"/>
    <col min="4463" max="4463" width="11.77734375" style="51" customWidth="1"/>
    <col min="4464" max="4464" width="12" style="51" customWidth="1"/>
    <col min="4465" max="4465" width="14.44140625" style="51" customWidth="1"/>
    <col min="4466" max="4467" width="17.109375" style="51" customWidth="1"/>
    <col min="4468" max="4468" width="4.88671875" style="51" customWidth="1"/>
    <col min="4469" max="4469" width="23.5546875" style="51" customWidth="1"/>
    <col min="4470" max="4470" width="42.21875" style="51" customWidth="1"/>
    <col min="4471" max="4471" width="8.77734375" style="51" customWidth="1"/>
    <col min="4472" max="4473" width="11" style="51" customWidth="1"/>
    <col min="4474" max="4475" width="9.88671875" style="51"/>
    <col min="4476" max="4476" width="8.77734375" style="51" customWidth="1"/>
    <col min="4477" max="4478" width="9.88671875" style="51"/>
    <col min="4479" max="4479" width="8.77734375" style="51" customWidth="1"/>
    <col min="4480" max="4481" width="9.88671875" style="51"/>
    <col min="4482" max="4482" width="8.77734375" style="51" customWidth="1"/>
    <col min="4483" max="4484" width="9.88671875" style="51"/>
    <col min="4485" max="4485" width="8.77734375" style="51" customWidth="1"/>
    <col min="4486" max="4487" width="9.88671875" style="51"/>
    <col min="4488" max="4488" width="8.77734375" style="51" customWidth="1"/>
    <col min="4489" max="4490" width="9.88671875" style="51"/>
    <col min="4491" max="4491" width="8.77734375" style="51" customWidth="1"/>
    <col min="4492" max="4493" width="9.88671875" style="51"/>
    <col min="4494" max="4494" width="8.77734375" style="51" customWidth="1"/>
    <col min="4495" max="4495" width="9.88671875" style="51"/>
    <col min="4496" max="4496" width="8.77734375" style="51" customWidth="1"/>
    <col min="4497" max="4497" width="11" style="51" customWidth="1"/>
    <col min="4498" max="4499" width="7.5546875" style="51" customWidth="1"/>
    <col min="4500" max="4500" width="11" style="51" customWidth="1"/>
    <col min="4501" max="4501" width="8.77734375" style="51" customWidth="1"/>
    <col min="4502" max="4503" width="11" style="51" customWidth="1"/>
    <col min="4504" max="4505" width="9.88671875" style="51"/>
    <col min="4506" max="4506" width="8.77734375" style="51" customWidth="1"/>
    <col min="4507" max="4508" width="9.88671875" style="51"/>
    <col min="4509" max="4509" width="8.77734375" style="51" customWidth="1"/>
    <col min="4510" max="4511" width="9.88671875" style="51"/>
    <col min="4512" max="4512" width="8.77734375" style="51" customWidth="1"/>
    <col min="4513" max="4608" width="9.88671875" style="51"/>
    <col min="4609" max="4609" width="52.44140625" style="51" customWidth="1"/>
    <col min="4610" max="4610" width="13.88671875" style="51" customWidth="1"/>
    <col min="4611" max="4611" width="15.88671875" style="51" customWidth="1"/>
    <col min="4612" max="4612" width="10.21875" style="51" customWidth="1"/>
    <col min="4613" max="4613" width="13.109375" style="51" customWidth="1"/>
    <col min="4614" max="4614" width="15.88671875" style="51" customWidth="1"/>
    <col min="4615" max="4615" width="14.88671875" style="51" customWidth="1"/>
    <col min="4616" max="4616" width="10.77734375" style="51" customWidth="1"/>
    <col min="4617" max="4617" width="13.109375" style="51" customWidth="1"/>
    <col min="4618" max="4618" width="13.21875" style="51" customWidth="1"/>
    <col min="4619" max="4619" width="11.109375" style="51" customWidth="1"/>
    <col min="4620" max="4620" width="10.109375" style="51" customWidth="1"/>
    <col min="4621" max="4621" width="14.5546875" style="51" customWidth="1"/>
    <col min="4622" max="4622" width="11.44140625" style="51" customWidth="1"/>
    <col min="4623" max="4623" width="12" style="51" customWidth="1"/>
    <col min="4624" max="4624" width="12.109375" style="51" customWidth="1"/>
    <col min="4625" max="4625" width="13.77734375" style="51" customWidth="1"/>
    <col min="4626" max="4626" width="11.21875" style="51" customWidth="1"/>
    <col min="4627" max="4627" width="11.77734375" style="51" customWidth="1"/>
    <col min="4628" max="4628" width="12.109375" style="51" customWidth="1"/>
    <col min="4629" max="4629" width="11.88671875" style="51" customWidth="1"/>
    <col min="4630" max="4630" width="10.5546875" style="51" customWidth="1"/>
    <col min="4631" max="4631" width="11.77734375" style="51" customWidth="1"/>
    <col min="4632" max="4632" width="12" style="51" customWidth="1"/>
    <col min="4633" max="4633" width="13.88671875" style="51" customWidth="1"/>
    <col min="4634" max="4634" width="11.44140625" style="51" customWidth="1"/>
    <col min="4635" max="4635" width="11.77734375" style="51" customWidth="1"/>
    <col min="4636" max="4636" width="12.109375" style="51" customWidth="1"/>
    <col min="4637" max="4637" width="14.5546875" style="51" customWidth="1"/>
    <col min="4638" max="4639" width="11.77734375" style="51" customWidth="1"/>
    <col min="4640" max="4640" width="12.109375" style="51" customWidth="1"/>
    <col min="4641" max="4641" width="14.44140625" style="51" customWidth="1"/>
    <col min="4642" max="4642" width="11.44140625" style="51" customWidth="1"/>
    <col min="4643" max="4643" width="11.77734375" style="51" customWidth="1"/>
    <col min="4644" max="4644" width="12.109375" style="51" customWidth="1"/>
    <col min="4645" max="4645" width="14.109375" style="51" customWidth="1"/>
    <col min="4646" max="4646" width="12" style="51" customWidth="1"/>
    <col min="4647" max="4647" width="11.77734375" style="51" customWidth="1"/>
    <col min="4648" max="4648" width="12.109375" style="51" customWidth="1"/>
    <col min="4649" max="4649" width="12.88671875" style="51" customWidth="1"/>
    <col min="4650" max="4650" width="12" style="51" customWidth="1"/>
    <col min="4651" max="4651" width="11.77734375" style="51" customWidth="1"/>
    <col min="4652" max="4652" width="12.109375" style="51" customWidth="1"/>
    <col min="4653" max="4653" width="12.88671875" style="51" customWidth="1"/>
    <col min="4654" max="4654" width="12" style="51" customWidth="1"/>
    <col min="4655" max="4655" width="11.77734375" style="51" customWidth="1"/>
    <col min="4656" max="4656" width="12.109375" style="51" customWidth="1"/>
    <col min="4657" max="4657" width="12.88671875" style="51" customWidth="1"/>
    <col min="4658" max="4658" width="12" style="51" customWidth="1"/>
    <col min="4659" max="4659" width="11.77734375" style="51" customWidth="1"/>
    <col min="4660" max="4660" width="12.109375" style="51" customWidth="1"/>
    <col min="4661" max="4661" width="12.88671875" style="51" customWidth="1"/>
    <col min="4662" max="4662" width="12" style="51" customWidth="1"/>
    <col min="4663" max="4663" width="11.77734375" style="51" customWidth="1"/>
    <col min="4664" max="4664" width="12.109375" style="51" customWidth="1"/>
    <col min="4665" max="4665" width="12.88671875" style="51" customWidth="1"/>
    <col min="4666" max="4666" width="12" style="51" customWidth="1"/>
    <col min="4667" max="4667" width="11.77734375" style="51" customWidth="1"/>
    <col min="4668" max="4668" width="12.109375" style="51" customWidth="1"/>
    <col min="4669" max="4669" width="13.5546875" style="51" customWidth="1"/>
    <col min="4670" max="4670" width="12" style="51" customWidth="1"/>
    <col min="4671" max="4671" width="11.77734375" style="51" customWidth="1"/>
    <col min="4672" max="4672" width="12.109375" style="51" customWidth="1"/>
    <col min="4673" max="4673" width="12.88671875" style="51" customWidth="1"/>
    <col min="4674" max="4674" width="12" style="51" customWidth="1"/>
    <col min="4675" max="4675" width="11.77734375" style="51" customWidth="1"/>
    <col min="4676" max="4676" width="12.109375" style="51" customWidth="1"/>
    <col min="4677" max="4677" width="12.88671875" style="51" customWidth="1"/>
    <col min="4678" max="4678" width="12" style="51" customWidth="1"/>
    <col min="4679" max="4679" width="11.77734375" style="51" customWidth="1"/>
    <col min="4680" max="4680" width="12.109375" style="51" customWidth="1"/>
    <col min="4681" max="4681" width="12.88671875" style="51" customWidth="1"/>
    <col min="4682" max="4682" width="12" style="51" customWidth="1"/>
    <col min="4683" max="4683" width="11.77734375" style="51" customWidth="1"/>
    <col min="4684" max="4684" width="12.109375" style="51" customWidth="1"/>
    <col min="4685" max="4685" width="12.88671875" style="51" customWidth="1"/>
    <col min="4686" max="4686" width="12" style="51" customWidth="1"/>
    <col min="4687" max="4687" width="11.77734375" style="51" customWidth="1"/>
    <col min="4688" max="4688" width="12.109375" style="51" customWidth="1"/>
    <col min="4689" max="4689" width="12.88671875" style="51" customWidth="1"/>
    <col min="4690" max="4690" width="12" style="51" customWidth="1"/>
    <col min="4691" max="4691" width="11.77734375" style="51" customWidth="1"/>
    <col min="4692" max="4692" width="12.109375" style="51" customWidth="1"/>
    <col min="4693" max="4693" width="12.88671875" style="51" customWidth="1"/>
    <col min="4694" max="4694" width="12" style="51" customWidth="1"/>
    <col min="4695" max="4695" width="11.77734375" style="51" customWidth="1"/>
    <col min="4696" max="4696" width="12.109375" style="51" customWidth="1"/>
    <col min="4697" max="4697" width="12.88671875" style="51" customWidth="1"/>
    <col min="4698" max="4698" width="12" style="51" customWidth="1"/>
    <col min="4699" max="4699" width="11.77734375" style="51" customWidth="1"/>
    <col min="4700" max="4700" width="12.109375" style="51" customWidth="1"/>
    <col min="4701" max="4701" width="12.88671875" style="51" customWidth="1"/>
    <col min="4702" max="4702" width="12" style="51" customWidth="1"/>
    <col min="4703" max="4703" width="11.77734375" style="51" customWidth="1"/>
    <col min="4704" max="4704" width="12.109375" style="51" customWidth="1"/>
    <col min="4705" max="4705" width="12.88671875" style="51" customWidth="1"/>
    <col min="4706" max="4706" width="12" style="51" customWidth="1"/>
    <col min="4707" max="4707" width="11.77734375" style="51" customWidth="1"/>
    <col min="4708" max="4708" width="12.109375" style="51" customWidth="1"/>
    <col min="4709" max="4709" width="12.88671875" style="51" customWidth="1"/>
    <col min="4710" max="4710" width="12" style="51" customWidth="1"/>
    <col min="4711" max="4711" width="11.77734375" style="51" customWidth="1"/>
    <col min="4712" max="4712" width="12.109375" style="51" customWidth="1"/>
    <col min="4713" max="4713" width="12.88671875" style="51" customWidth="1"/>
    <col min="4714" max="4714" width="12" style="51" customWidth="1"/>
    <col min="4715" max="4715" width="11.77734375" style="51" customWidth="1"/>
    <col min="4716" max="4716" width="12.109375" style="51" customWidth="1"/>
    <col min="4717" max="4717" width="12.88671875" style="51" customWidth="1"/>
    <col min="4718" max="4718" width="12.109375" style="51" customWidth="1"/>
    <col min="4719" max="4719" width="11.77734375" style="51" customWidth="1"/>
    <col min="4720" max="4720" width="12" style="51" customWidth="1"/>
    <col min="4721" max="4721" width="14.44140625" style="51" customWidth="1"/>
    <col min="4722" max="4723" width="17.109375" style="51" customWidth="1"/>
    <col min="4724" max="4724" width="4.88671875" style="51" customWidth="1"/>
    <col min="4725" max="4725" width="23.5546875" style="51" customWidth="1"/>
    <col min="4726" max="4726" width="42.21875" style="51" customWidth="1"/>
    <col min="4727" max="4727" width="8.77734375" style="51" customWidth="1"/>
    <col min="4728" max="4729" width="11" style="51" customWidth="1"/>
    <col min="4730" max="4731" width="9.88671875" style="51"/>
    <col min="4732" max="4732" width="8.77734375" style="51" customWidth="1"/>
    <col min="4733" max="4734" width="9.88671875" style="51"/>
    <col min="4735" max="4735" width="8.77734375" style="51" customWidth="1"/>
    <col min="4736" max="4737" width="9.88671875" style="51"/>
    <col min="4738" max="4738" width="8.77734375" style="51" customWidth="1"/>
    <col min="4739" max="4740" width="9.88671875" style="51"/>
    <col min="4741" max="4741" width="8.77734375" style="51" customWidth="1"/>
    <col min="4742" max="4743" width="9.88671875" style="51"/>
    <col min="4744" max="4744" width="8.77734375" style="51" customWidth="1"/>
    <col min="4745" max="4746" width="9.88671875" style="51"/>
    <col min="4747" max="4747" width="8.77734375" style="51" customWidth="1"/>
    <col min="4748" max="4749" width="9.88671875" style="51"/>
    <col min="4750" max="4750" width="8.77734375" style="51" customWidth="1"/>
    <col min="4751" max="4751" width="9.88671875" style="51"/>
    <col min="4752" max="4752" width="8.77734375" style="51" customWidth="1"/>
    <col min="4753" max="4753" width="11" style="51" customWidth="1"/>
    <col min="4754" max="4755" width="7.5546875" style="51" customWidth="1"/>
    <col min="4756" max="4756" width="11" style="51" customWidth="1"/>
    <col min="4757" max="4757" width="8.77734375" style="51" customWidth="1"/>
    <col min="4758" max="4759" width="11" style="51" customWidth="1"/>
    <col min="4760" max="4761" width="9.88671875" style="51"/>
    <col min="4762" max="4762" width="8.77734375" style="51" customWidth="1"/>
    <col min="4763" max="4764" width="9.88671875" style="51"/>
    <col min="4765" max="4765" width="8.77734375" style="51" customWidth="1"/>
    <col min="4766" max="4767" width="9.88671875" style="51"/>
    <col min="4768" max="4768" width="8.77734375" style="51" customWidth="1"/>
    <col min="4769" max="4864" width="9.88671875" style="51"/>
    <col min="4865" max="4865" width="52.44140625" style="51" customWidth="1"/>
    <col min="4866" max="4866" width="13.88671875" style="51" customWidth="1"/>
    <col min="4867" max="4867" width="15.88671875" style="51" customWidth="1"/>
    <col min="4868" max="4868" width="10.21875" style="51" customWidth="1"/>
    <col min="4869" max="4869" width="13.109375" style="51" customWidth="1"/>
    <col min="4870" max="4870" width="15.88671875" style="51" customWidth="1"/>
    <col min="4871" max="4871" width="14.88671875" style="51" customWidth="1"/>
    <col min="4872" max="4872" width="10.77734375" style="51" customWidth="1"/>
    <col min="4873" max="4873" width="13.109375" style="51" customWidth="1"/>
    <col min="4874" max="4874" width="13.21875" style="51" customWidth="1"/>
    <col min="4875" max="4875" width="11.109375" style="51" customWidth="1"/>
    <col min="4876" max="4876" width="10.109375" style="51" customWidth="1"/>
    <col min="4877" max="4877" width="14.5546875" style="51" customWidth="1"/>
    <col min="4878" max="4878" width="11.44140625" style="51" customWidth="1"/>
    <col min="4879" max="4879" width="12" style="51" customWidth="1"/>
    <col min="4880" max="4880" width="12.109375" style="51" customWidth="1"/>
    <col min="4881" max="4881" width="13.77734375" style="51" customWidth="1"/>
    <col min="4882" max="4882" width="11.21875" style="51" customWidth="1"/>
    <col min="4883" max="4883" width="11.77734375" style="51" customWidth="1"/>
    <col min="4884" max="4884" width="12.109375" style="51" customWidth="1"/>
    <col min="4885" max="4885" width="11.88671875" style="51" customWidth="1"/>
    <col min="4886" max="4886" width="10.5546875" style="51" customWidth="1"/>
    <col min="4887" max="4887" width="11.77734375" style="51" customWidth="1"/>
    <col min="4888" max="4888" width="12" style="51" customWidth="1"/>
    <col min="4889" max="4889" width="13.88671875" style="51" customWidth="1"/>
    <col min="4890" max="4890" width="11.44140625" style="51" customWidth="1"/>
    <col min="4891" max="4891" width="11.77734375" style="51" customWidth="1"/>
    <col min="4892" max="4892" width="12.109375" style="51" customWidth="1"/>
    <col min="4893" max="4893" width="14.5546875" style="51" customWidth="1"/>
    <col min="4894" max="4895" width="11.77734375" style="51" customWidth="1"/>
    <col min="4896" max="4896" width="12.109375" style="51" customWidth="1"/>
    <col min="4897" max="4897" width="14.44140625" style="51" customWidth="1"/>
    <col min="4898" max="4898" width="11.44140625" style="51" customWidth="1"/>
    <col min="4899" max="4899" width="11.77734375" style="51" customWidth="1"/>
    <col min="4900" max="4900" width="12.109375" style="51" customWidth="1"/>
    <col min="4901" max="4901" width="14.109375" style="51" customWidth="1"/>
    <col min="4902" max="4902" width="12" style="51" customWidth="1"/>
    <col min="4903" max="4903" width="11.77734375" style="51" customWidth="1"/>
    <col min="4904" max="4904" width="12.109375" style="51" customWidth="1"/>
    <col min="4905" max="4905" width="12.88671875" style="51" customWidth="1"/>
    <col min="4906" max="4906" width="12" style="51" customWidth="1"/>
    <col min="4907" max="4907" width="11.77734375" style="51" customWidth="1"/>
    <col min="4908" max="4908" width="12.109375" style="51" customWidth="1"/>
    <col min="4909" max="4909" width="12.88671875" style="51" customWidth="1"/>
    <col min="4910" max="4910" width="12" style="51" customWidth="1"/>
    <col min="4911" max="4911" width="11.77734375" style="51" customWidth="1"/>
    <col min="4912" max="4912" width="12.109375" style="51" customWidth="1"/>
    <col min="4913" max="4913" width="12.88671875" style="51" customWidth="1"/>
    <col min="4914" max="4914" width="12" style="51" customWidth="1"/>
    <col min="4915" max="4915" width="11.77734375" style="51" customWidth="1"/>
    <col min="4916" max="4916" width="12.109375" style="51" customWidth="1"/>
    <col min="4917" max="4917" width="12.88671875" style="51" customWidth="1"/>
    <col min="4918" max="4918" width="12" style="51" customWidth="1"/>
    <col min="4919" max="4919" width="11.77734375" style="51" customWidth="1"/>
    <col min="4920" max="4920" width="12.109375" style="51" customWidth="1"/>
    <col min="4921" max="4921" width="12.88671875" style="51" customWidth="1"/>
    <col min="4922" max="4922" width="12" style="51" customWidth="1"/>
    <col min="4923" max="4923" width="11.77734375" style="51" customWidth="1"/>
    <col min="4924" max="4924" width="12.109375" style="51" customWidth="1"/>
    <col min="4925" max="4925" width="13.5546875" style="51" customWidth="1"/>
    <col min="4926" max="4926" width="12" style="51" customWidth="1"/>
    <col min="4927" max="4927" width="11.77734375" style="51" customWidth="1"/>
    <col min="4928" max="4928" width="12.109375" style="51" customWidth="1"/>
    <col min="4929" max="4929" width="12.88671875" style="51" customWidth="1"/>
    <col min="4930" max="4930" width="12" style="51" customWidth="1"/>
    <col min="4931" max="4931" width="11.77734375" style="51" customWidth="1"/>
    <col min="4932" max="4932" width="12.109375" style="51" customWidth="1"/>
    <col min="4933" max="4933" width="12.88671875" style="51" customWidth="1"/>
    <col min="4934" max="4934" width="12" style="51" customWidth="1"/>
    <col min="4935" max="4935" width="11.77734375" style="51" customWidth="1"/>
    <col min="4936" max="4936" width="12.109375" style="51" customWidth="1"/>
    <col min="4937" max="4937" width="12.88671875" style="51" customWidth="1"/>
    <col min="4938" max="4938" width="12" style="51" customWidth="1"/>
    <col min="4939" max="4939" width="11.77734375" style="51" customWidth="1"/>
    <col min="4940" max="4940" width="12.109375" style="51" customWidth="1"/>
    <col min="4941" max="4941" width="12.88671875" style="51" customWidth="1"/>
    <col min="4942" max="4942" width="12" style="51" customWidth="1"/>
    <col min="4943" max="4943" width="11.77734375" style="51" customWidth="1"/>
    <col min="4944" max="4944" width="12.109375" style="51" customWidth="1"/>
    <col min="4945" max="4945" width="12.88671875" style="51" customWidth="1"/>
    <col min="4946" max="4946" width="12" style="51" customWidth="1"/>
    <col min="4947" max="4947" width="11.77734375" style="51" customWidth="1"/>
    <col min="4948" max="4948" width="12.109375" style="51" customWidth="1"/>
    <col min="4949" max="4949" width="12.88671875" style="51" customWidth="1"/>
    <col min="4950" max="4950" width="12" style="51" customWidth="1"/>
    <col min="4951" max="4951" width="11.77734375" style="51" customWidth="1"/>
    <col min="4952" max="4952" width="12.109375" style="51" customWidth="1"/>
    <col min="4953" max="4953" width="12.88671875" style="51" customWidth="1"/>
    <col min="4954" max="4954" width="12" style="51" customWidth="1"/>
    <col min="4955" max="4955" width="11.77734375" style="51" customWidth="1"/>
    <col min="4956" max="4956" width="12.109375" style="51" customWidth="1"/>
    <col min="4957" max="4957" width="12.88671875" style="51" customWidth="1"/>
    <col min="4958" max="4958" width="12" style="51" customWidth="1"/>
    <col min="4959" max="4959" width="11.77734375" style="51" customWidth="1"/>
    <col min="4960" max="4960" width="12.109375" style="51" customWidth="1"/>
    <col min="4961" max="4961" width="12.88671875" style="51" customWidth="1"/>
    <col min="4962" max="4962" width="12" style="51" customWidth="1"/>
    <col min="4963" max="4963" width="11.77734375" style="51" customWidth="1"/>
    <col min="4964" max="4964" width="12.109375" style="51" customWidth="1"/>
    <col min="4965" max="4965" width="12.88671875" style="51" customWidth="1"/>
    <col min="4966" max="4966" width="12" style="51" customWidth="1"/>
    <col min="4967" max="4967" width="11.77734375" style="51" customWidth="1"/>
    <col min="4968" max="4968" width="12.109375" style="51" customWidth="1"/>
    <col min="4969" max="4969" width="12.88671875" style="51" customWidth="1"/>
    <col min="4970" max="4970" width="12" style="51" customWidth="1"/>
    <col min="4971" max="4971" width="11.77734375" style="51" customWidth="1"/>
    <col min="4972" max="4972" width="12.109375" style="51" customWidth="1"/>
    <col min="4973" max="4973" width="12.88671875" style="51" customWidth="1"/>
    <col min="4974" max="4974" width="12.109375" style="51" customWidth="1"/>
    <col min="4975" max="4975" width="11.77734375" style="51" customWidth="1"/>
    <col min="4976" max="4976" width="12" style="51" customWidth="1"/>
    <col min="4977" max="4977" width="14.44140625" style="51" customWidth="1"/>
    <col min="4978" max="4979" width="17.109375" style="51" customWidth="1"/>
    <col min="4980" max="4980" width="4.88671875" style="51" customWidth="1"/>
    <col min="4981" max="4981" width="23.5546875" style="51" customWidth="1"/>
    <col min="4982" max="4982" width="42.21875" style="51" customWidth="1"/>
    <col min="4983" max="4983" width="8.77734375" style="51" customWidth="1"/>
    <col min="4984" max="4985" width="11" style="51" customWidth="1"/>
    <col min="4986" max="4987" width="9.88671875" style="51"/>
    <col min="4988" max="4988" width="8.77734375" style="51" customWidth="1"/>
    <col min="4989" max="4990" width="9.88671875" style="51"/>
    <col min="4991" max="4991" width="8.77734375" style="51" customWidth="1"/>
    <col min="4992" max="4993" width="9.88671875" style="51"/>
    <col min="4994" max="4994" width="8.77734375" style="51" customWidth="1"/>
    <col min="4995" max="4996" width="9.88671875" style="51"/>
    <col min="4997" max="4997" width="8.77734375" style="51" customWidth="1"/>
    <col min="4998" max="4999" width="9.88671875" style="51"/>
    <col min="5000" max="5000" width="8.77734375" style="51" customWidth="1"/>
    <col min="5001" max="5002" width="9.88671875" style="51"/>
    <col min="5003" max="5003" width="8.77734375" style="51" customWidth="1"/>
    <col min="5004" max="5005" width="9.88671875" style="51"/>
    <col min="5006" max="5006" width="8.77734375" style="51" customWidth="1"/>
    <col min="5007" max="5007" width="9.88671875" style="51"/>
    <col min="5008" max="5008" width="8.77734375" style="51" customWidth="1"/>
    <col min="5009" max="5009" width="11" style="51" customWidth="1"/>
    <col min="5010" max="5011" width="7.5546875" style="51" customWidth="1"/>
    <col min="5012" max="5012" width="11" style="51" customWidth="1"/>
    <col min="5013" max="5013" width="8.77734375" style="51" customWidth="1"/>
    <col min="5014" max="5015" width="11" style="51" customWidth="1"/>
    <col min="5016" max="5017" width="9.88671875" style="51"/>
    <col min="5018" max="5018" width="8.77734375" style="51" customWidth="1"/>
    <col min="5019" max="5020" width="9.88671875" style="51"/>
    <col min="5021" max="5021" width="8.77734375" style="51" customWidth="1"/>
    <col min="5022" max="5023" width="9.88671875" style="51"/>
    <col min="5024" max="5024" width="8.77734375" style="51" customWidth="1"/>
    <col min="5025" max="5120" width="9.88671875" style="51"/>
    <col min="5121" max="5121" width="52.44140625" style="51" customWidth="1"/>
    <col min="5122" max="5122" width="13.88671875" style="51" customWidth="1"/>
    <col min="5123" max="5123" width="15.88671875" style="51" customWidth="1"/>
    <col min="5124" max="5124" width="10.21875" style="51" customWidth="1"/>
    <col min="5125" max="5125" width="13.109375" style="51" customWidth="1"/>
    <col min="5126" max="5126" width="15.88671875" style="51" customWidth="1"/>
    <col min="5127" max="5127" width="14.88671875" style="51" customWidth="1"/>
    <col min="5128" max="5128" width="10.77734375" style="51" customWidth="1"/>
    <col min="5129" max="5129" width="13.109375" style="51" customWidth="1"/>
    <col min="5130" max="5130" width="13.21875" style="51" customWidth="1"/>
    <col min="5131" max="5131" width="11.109375" style="51" customWidth="1"/>
    <col min="5132" max="5132" width="10.109375" style="51" customWidth="1"/>
    <col min="5133" max="5133" width="14.5546875" style="51" customWidth="1"/>
    <col min="5134" max="5134" width="11.44140625" style="51" customWidth="1"/>
    <col min="5135" max="5135" width="12" style="51" customWidth="1"/>
    <col min="5136" max="5136" width="12.109375" style="51" customWidth="1"/>
    <col min="5137" max="5137" width="13.77734375" style="51" customWidth="1"/>
    <col min="5138" max="5138" width="11.21875" style="51" customWidth="1"/>
    <col min="5139" max="5139" width="11.77734375" style="51" customWidth="1"/>
    <col min="5140" max="5140" width="12.109375" style="51" customWidth="1"/>
    <col min="5141" max="5141" width="11.88671875" style="51" customWidth="1"/>
    <col min="5142" max="5142" width="10.5546875" style="51" customWidth="1"/>
    <col min="5143" max="5143" width="11.77734375" style="51" customWidth="1"/>
    <col min="5144" max="5144" width="12" style="51" customWidth="1"/>
    <col min="5145" max="5145" width="13.88671875" style="51" customWidth="1"/>
    <col min="5146" max="5146" width="11.44140625" style="51" customWidth="1"/>
    <col min="5147" max="5147" width="11.77734375" style="51" customWidth="1"/>
    <col min="5148" max="5148" width="12.109375" style="51" customWidth="1"/>
    <col min="5149" max="5149" width="14.5546875" style="51" customWidth="1"/>
    <col min="5150" max="5151" width="11.77734375" style="51" customWidth="1"/>
    <col min="5152" max="5152" width="12.109375" style="51" customWidth="1"/>
    <col min="5153" max="5153" width="14.44140625" style="51" customWidth="1"/>
    <col min="5154" max="5154" width="11.44140625" style="51" customWidth="1"/>
    <col min="5155" max="5155" width="11.77734375" style="51" customWidth="1"/>
    <col min="5156" max="5156" width="12.109375" style="51" customWidth="1"/>
    <col min="5157" max="5157" width="14.109375" style="51" customWidth="1"/>
    <col min="5158" max="5158" width="12" style="51" customWidth="1"/>
    <col min="5159" max="5159" width="11.77734375" style="51" customWidth="1"/>
    <col min="5160" max="5160" width="12.109375" style="51" customWidth="1"/>
    <col min="5161" max="5161" width="12.88671875" style="51" customWidth="1"/>
    <col min="5162" max="5162" width="12" style="51" customWidth="1"/>
    <col min="5163" max="5163" width="11.77734375" style="51" customWidth="1"/>
    <col min="5164" max="5164" width="12.109375" style="51" customWidth="1"/>
    <col min="5165" max="5165" width="12.88671875" style="51" customWidth="1"/>
    <col min="5166" max="5166" width="12" style="51" customWidth="1"/>
    <col min="5167" max="5167" width="11.77734375" style="51" customWidth="1"/>
    <col min="5168" max="5168" width="12.109375" style="51" customWidth="1"/>
    <col min="5169" max="5169" width="12.88671875" style="51" customWidth="1"/>
    <col min="5170" max="5170" width="12" style="51" customWidth="1"/>
    <col min="5171" max="5171" width="11.77734375" style="51" customWidth="1"/>
    <col min="5172" max="5172" width="12.109375" style="51" customWidth="1"/>
    <col min="5173" max="5173" width="12.88671875" style="51" customWidth="1"/>
    <col min="5174" max="5174" width="12" style="51" customWidth="1"/>
    <col min="5175" max="5175" width="11.77734375" style="51" customWidth="1"/>
    <col min="5176" max="5176" width="12.109375" style="51" customWidth="1"/>
    <col min="5177" max="5177" width="12.88671875" style="51" customWidth="1"/>
    <col min="5178" max="5178" width="12" style="51" customWidth="1"/>
    <col min="5179" max="5179" width="11.77734375" style="51" customWidth="1"/>
    <col min="5180" max="5180" width="12.109375" style="51" customWidth="1"/>
    <col min="5181" max="5181" width="13.5546875" style="51" customWidth="1"/>
    <col min="5182" max="5182" width="12" style="51" customWidth="1"/>
    <col min="5183" max="5183" width="11.77734375" style="51" customWidth="1"/>
    <col min="5184" max="5184" width="12.109375" style="51" customWidth="1"/>
    <col min="5185" max="5185" width="12.88671875" style="51" customWidth="1"/>
    <col min="5186" max="5186" width="12" style="51" customWidth="1"/>
    <col min="5187" max="5187" width="11.77734375" style="51" customWidth="1"/>
    <col min="5188" max="5188" width="12.109375" style="51" customWidth="1"/>
    <col min="5189" max="5189" width="12.88671875" style="51" customWidth="1"/>
    <col min="5190" max="5190" width="12" style="51" customWidth="1"/>
    <col min="5191" max="5191" width="11.77734375" style="51" customWidth="1"/>
    <col min="5192" max="5192" width="12.109375" style="51" customWidth="1"/>
    <col min="5193" max="5193" width="12.88671875" style="51" customWidth="1"/>
    <col min="5194" max="5194" width="12" style="51" customWidth="1"/>
    <col min="5195" max="5195" width="11.77734375" style="51" customWidth="1"/>
    <col min="5196" max="5196" width="12.109375" style="51" customWidth="1"/>
    <col min="5197" max="5197" width="12.88671875" style="51" customWidth="1"/>
    <col min="5198" max="5198" width="12" style="51" customWidth="1"/>
    <col min="5199" max="5199" width="11.77734375" style="51" customWidth="1"/>
    <col min="5200" max="5200" width="12.109375" style="51" customWidth="1"/>
    <col min="5201" max="5201" width="12.88671875" style="51" customWidth="1"/>
    <col min="5202" max="5202" width="12" style="51" customWidth="1"/>
    <col min="5203" max="5203" width="11.77734375" style="51" customWidth="1"/>
    <col min="5204" max="5204" width="12.109375" style="51" customWidth="1"/>
    <col min="5205" max="5205" width="12.88671875" style="51" customWidth="1"/>
    <col min="5206" max="5206" width="12" style="51" customWidth="1"/>
    <col min="5207" max="5207" width="11.77734375" style="51" customWidth="1"/>
    <col min="5208" max="5208" width="12.109375" style="51" customWidth="1"/>
    <col min="5209" max="5209" width="12.88671875" style="51" customWidth="1"/>
    <col min="5210" max="5210" width="12" style="51" customWidth="1"/>
    <col min="5211" max="5211" width="11.77734375" style="51" customWidth="1"/>
    <col min="5212" max="5212" width="12.109375" style="51" customWidth="1"/>
    <col min="5213" max="5213" width="12.88671875" style="51" customWidth="1"/>
    <col min="5214" max="5214" width="12" style="51" customWidth="1"/>
    <col min="5215" max="5215" width="11.77734375" style="51" customWidth="1"/>
    <col min="5216" max="5216" width="12.109375" style="51" customWidth="1"/>
    <col min="5217" max="5217" width="12.88671875" style="51" customWidth="1"/>
    <col min="5218" max="5218" width="12" style="51" customWidth="1"/>
    <col min="5219" max="5219" width="11.77734375" style="51" customWidth="1"/>
    <col min="5220" max="5220" width="12.109375" style="51" customWidth="1"/>
    <col min="5221" max="5221" width="12.88671875" style="51" customWidth="1"/>
    <col min="5222" max="5222" width="12" style="51" customWidth="1"/>
    <col min="5223" max="5223" width="11.77734375" style="51" customWidth="1"/>
    <col min="5224" max="5224" width="12.109375" style="51" customWidth="1"/>
    <col min="5225" max="5225" width="12.88671875" style="51" customWidth="1"/>
    <col min="5226" max="5226" width="12" style="51" customWidth="1"/>
    <col min="5227" max="5227" width="11.77734375" style="51" customWidth="1"/>
    <col min="5228" max="5228" width="12.109375" style="51" customWidth="1"/>
    <col min="5229" max="5229" width="12.88671875" style="51" customWidth="1"/>
    <col min="5230" max="5230" width="12.109375" style="51" customWidth="1"/>
    <col min="5231" max="5231" width="11.77734375" style="51" customWidth="1"/>
    <col min="5232" max="5232" width="12" style="51" customWidth="1"/>
    <col min="5233" max="5233" width="14.44140625" style="51" customWidth="1"/>
    <col min="5234" max="5235" width="17.109375" style="51" customWidth="1"/>
    <col min="5236" max="5236" width="4.88671875" style="51" customWidth="1"/>
    <col min="5237" max="5237" width="23.5546875" style="51" customWidth="1"/>
    <col min="5238" max="5238" width="42.21875" style="51" customWidth="1"/>
    <col min="5239" max="5239" width="8.77734375" style="51" customWidth="1"/>
    <col min="5240" max="5241" width="11" style="51" customWidth="1"/>
    <col min="5242" max="5243" width="9.88671875" style="51"/>
    <col min="5244" max="5244" width="8.77734375" style="51" customWidth="1"/>
    <col min="5245" max="5246" width="9.88671875" style="51"/>
    <col min="5247" max="5247" width="8.77734375" style="51" customWidth="1"/>
    <col min="5248" max="5249" width="9.88671875" style="51"/>
    <col min="5250" max="5250" width="8.77734375" style="51" customWidth="1"/>
    <col min="5251" max="5252" width="9.88671875" style="51"/>
    <col min="5253" max="5253" width="8.77734375" style="51" customWidth="1"/>
    <col min="5254" max="5255" width="9.88671875" style="51"/>
    <col min="5256" max="5256" width="8.77734375" style="51" customWidth="1"/>
    <col min="5257" max="5258" width="9.88671875" style="51"/>
    <col min="5259" max="5259" width="8.77734375" style="51" customWidth="1"/>
    <col min="5260" max="5261" width="9.88671875" style="51"/>
    <col min="5262" max="5262" width="8.77734375" style="51" customWidth="1"/>
    <col min="5263" max="5263" width="9.88671875" style="51"/>
    <col min="5264" max="5264" width="8.77734375" style="51" customWidth="1"/>
    <col min="5265" max="5265" width="11" style="51" customWidth="1"/>
    <col min="5266" max="5267" width="7.5546875" style="51" customWidth="1"/>
    <col min="5268" max="5268" width="11" style="51" customWidth="1"/>
    <col min="5269" max="5269" width="8.77734375" style="51" customWidth="1"/>
    <col min="5270" max="5271" width="11" style="51" customWidth="1"/>
    <col min="5272" max="5273" width="9.88671875" style="51"/>
    <col min="5274" max="5274" width="8.77734375" style="51" customWidth="1"/>
    <col min="5275" max="5276" width="9.88671875" style="51"/>
    <col min="5277" max="5277" width="8.77734375" style="51" customWidth="1"/>
    <col min="5278" max="5279" width="9.88671875" style="51"/>
    <col min="5280" max="5280" width="8.77734375" style="51" customWidth="1"/>
    <col min="5281" max="5376" width="9.88671875" style="51"/>
    <col min="5377" max="5377" width="52.44140625" style="51" customWidth="1"/>
    <col min="5378" max="5378" width="13.88671875" style="51" customWidth="1"/>
    <col min="5379" max="5379" width="15.88671875" style="51" customWidth="1"/>
    <col min="5380" max="5380" width="10.21875" style="51" customWidth="1"/>
    <col min="5381" max="5381" width="13.109375" style="51" customWidth="1"/>
    <col min="5382" max="5382" width="15.88671875" style="51" customWidth="1"/>
    <col min="5383" max="5383" width="14.88671875" style="51" customWidth="1"/>
    <col min="5384" max="5384" width="10.77734375" style="51" customWidth="1"/>
    <col min="5385" max="5385" width="13.109375" style="51" customWidth="1"/>
    <col min="5386" max="5386" width="13.21875" style="51" customWidth="1"/>
    <col min="5387" max="5387" width="11.109375" style="51" customWidth="1"/>
    <col min="5388" max="5388" width="10.109375" style="51" customWidth="1"/>
    <col min="5389" max="5389" width="14.5546875" style="51" customWidth="1"/>
    <col min="5390" max="5390" width="11.44140625" style="51" customWidth="1"/>
    <col min="5391" max="5391" width="12" style="51" customWidth="1"/>
    <col min="5392" max="5392" width="12.109375" style="51" customWidth="1"/>
    <col min="5393" max="5393" width="13.77734375" style="51" customWidth="1"/>
    <col min="5394" max="5394" width="11.21875" style="51" customWidth="1"/>
    <col min="5395" max="5395" width="11.77734375" style="51" customWidth="1"/>
    <col min="5396" max="5396" width="12.109375" style="51" customWidth="1"/>
    <col min="5397" max="5397" width="11.88671875" style="51" customWidth="1"/>
    <col min="5398" max="5398" width="10.5546875" style="51" customWidth="1"/>
    <col min="5399" max="5399" width="11.77734375" style="51" customWidth="1"/>
    <col min="5400" max="5400" width="12" style="51" customWidth="1"/>
    <col min="5401" max="5401" width="13.88671875" style="51" customWidth="1"/>
    <col min="5402" max="5402" width="11.44140625" style="51" customWidth="1"/>
    <col min="5403" max="5403" width="11.77734375" style="51" customWidth="1"/>
    <col min="5404" max="5404" width="12.109375" style="51" customWidth="1"/>
    <col min="5405" max="5405" width="14.5546875" style="51" customWidth="1"/>
    <col min="5406" max="5407" width="11.77734375" style="51" customWidth="1"/>
    <col min="5408" max="5408" width="12.109375" style="51" customWidth="1"/>
    <col min="5409" max="5409" width="14.44140625" style="51" customWidth="1"/>
    <col min="5410" max="5410" width="11.44140625" style="51" customWidth="1"/>
    <col min="5411" max="5411" width="11.77734375" style="51" customWidth="1"/>
    <col min="5412" max="5412" width="12.109375" style="51" customWidth="1"/>
    <col min="5413" max="5413" width="14.109375" style="51" customWidth="1"/>
    <col min="5414" max="5414" width="12" style="51" customWidth="1"/>
    <col min="5415" max="5415" width="11.77734375" style="51" customWidth="1"/>
    <col min="5416" max="5416" width="12.109375" style="51" customWidth="1"/>
    <col min="5417" max="5417" width="12.88671875" style="51" customWidth="1"/>
    <col min="5418" max="5418" width="12" style="51" customWidth="1"/>
    <col min="5419" max="5419" width="11.77734375" style="51" customWidth="1"/>
    <col min="5420" max="5420" width="12.109375" style="51" customWidth="1"/>
    <col min="5421" max="5421" width="12.88671875" style="51" customWidth="1"/>
    <col min="5422" max="5422" width="12" style="51" customWidth="1"/>
    <col min="5423" max="5423" width="11.77734375" style="51" customWidth="1"/>
    <col min="5424" max="5424" width="12.109375" style="51" customWidth="1"/>
    <col min="5425" max="5425" width="12.88671875" style="51" customWidth="1"/>
    <col min="5426" max="5426" width="12" style="51" customWidth="1"/>
    <col min="5427" max="5427" width="11.77734375" style="51" customWidth="1"/>
    <col min="5428" max="5428" width="12.109375" style="51" customWidth="1"/>
    <col min="5429" max="5429" width="12.88671875" style="51" customWidth="1"/>
    <col min="5430" max="5430" width="12" style="51" customWidth="1"/>
    <col min="5431" max="5431" width="11.77734375" style="51" customWidth="1"/>
    <col min="5432" max="5432" width="12.109375" style="51" customWidth="1"/>
    <col min="5433" max="5433" width="12.88671875" style="51" customWidth="1"/>
    <col min="5434" max="5434" width="12" style="51" customWidth="1"/>
    <col min="5435" max="5435" width="11.77734375" style="51" customWidth="1"/>
    <col min="5436" max="5436" width="12.109375" style="51" customWidth="1"/>
    <col min="5437" max="5437" width="13.5546875" style="51" customWidth="1"/>
    <col min="5438" max="5438" width="12" style="51" customWidth="1"/>
    <col min="5439" max="5439" width="11.77734375" style="51" customWidth="1"/>
    <col min="5440" max="5440" width="12.109375" style="51" customWidth="1"/>
    <col min="5441" max="5441" width="12.88671875" style="51" customWidth="1"/>
    <col min="5442" max="5442" width="12" style="51" customWidth="1"/>
    <col min="5443" max="5443" width="11.77734375" style="51" customWidth="1"/>
    <col min="5444" max="5444" width="12.109375" style="51" customWidth="1"/>
    <col min="5445" max="5445" width="12.88671875" style="51" customWidth="1"/>
    <col min="5446" max="5446" width="12" style="51" customWidth="1"/>
    <col min="5447" max="5447" width="11.77734375" style="51" customWidth="1"/>
    <col min="5448" max="5448" width="12.109375" style="51" customWidth="1"/>
    <col min="5449" max="5449" width="12.88671875" style="51" customWidth="1"/>
    <col min="5450" max="5450" width="12" style="51" customWidth="1"/>
    <col min="5451" max="5451" width="11.77734375" style="51" customWidth="1"/>
    <col min="5452" max="5452" width="12.109375" style="51" customWidth="1"/>
    <col min="5453" max="5453" width="12.88671875" style="51" customWidth="1"/>
    <col min="5454" max="5454" width="12" style="51" customWidth="1"/>
    <col min="5455" max="5455" width="11.77734375" style="51" customWidth="1"/>
    <col min="5456" max="5456" width="12.109375" style="51" customWidth="1"/>
    <col min="5457" max="5457" width="12.88671875" style="51" customWidth="1"/>
    <col min="5458" max="5458" width="12" style="51" customWidth="1"/>
    <col min="5459" max="5459" width="11.77734375" style="51" customWidth="1"/>
    <col min="5460" max="5460" width="12.109375" style="51" customWidth="1"/>
    <col min="5461" max="5461" width="12.88671875" style="51" customWidth="1"/>
    <col min="5462" max="5462" width="12" style="51" customWidth="1"/>
    <col min="5463" max="5463" width="11.77734375" style="51" customWidth="1"/>
    <col min="5464" max="5464" width="12.109375" style="51" customWidth="1"/>
    <col min="5465" max="5465" width="12.88671875" style="51" customWidth="1"/>
    <col min="5466" max="5466" width="12" style="51" customWidth="1"/>
    <col min="5467" max="5467" width="11.77734375" style="51" customWidth="1"/>
    <col min="5468" max="5468" width="12.109375" style="51" customWidth="1"/>
    <col min="5469" max="5469" width="12.88671875" style="51" customWidth="1"/>
    <col min="5470" max="5470" width="12" style="51" customWidth="1"/>
    <col min="5471" max="5471" width="11.77734375" style="51" customWidth="1"/>
    <col min="5472" max="5472" width="12.109375" style="51" customWidth="1"/>
    <col min="5473" max="5473" width="12.88671875" style="51" customWidth="1"/>
    <col min="5474" max="5474" width="12" style="51" customWidth="1"/>
    <col min="5475" max="5475" width="11.77734375" style="51" customWidth="1"/>
    <col min="5476" max="5476" width="12.109375" style="51" customWidth="1"/>
    <col min="5477" max="5477" width="12.88671875" style="51" customWidth="1"/>
    <col min="5478" max="5478" width="12" style="51" customWidth="1"/>
    <col min="5479" max="5479" width="11.77734375" style="51" customWidth="1"/>
    <col min="5480" max="5480" width="12.109375" style="51" customWidth="1"/>
    <col min="5481" max="5481" width="12.88671875" style="51" customWidth="1"/>
    <col min="5482" max="5482" width="12" style="51" customWidth="1"/>
    <col min="5483" max="5483" width="11.77734375" style="51" customWidth="1"/>
    <col min="5484" max="5484" width="12.109375" style="51" customWidth="1"/>
    <col min="5485" max="5485" width="12.88671875" style="51" customWidth="1"/>
    <col min="5486" max="5486" width="12.109375" style="51" customWidth="1"/>
    <col min="5487" max="5487" width="11.77734375" style="51" customWidth="1"/>
    <col min="5488" max="5488" width="12" style="51" customWidth="1"/>
    <col min="5489" max="5489" width="14.44140625" style="51" customWidth="1"/>
    <col min="5490" max="5491" width="17.109375" style="51" customWidth="1"/>
    <col min="5492" max="5492" width="4.88671875" style="51" customWidth="1"/>
    <col min="5493" max="5493" width="23.5546875" style="51" customWidth="1"/>
    <col min="5494" max="5494" width="42.21875" style="51" customWidth="1"/>
    <col min="5495" max="5495" width="8.77734375" style="51" customWidth="1"/>
    <col min="5496" max="5497" width="11" style="51" customWidth="1"/>
    <col min="5498" max="5499" width="9.88671875" style="51"/>
    <col min="5500" max="5500" width="8.77734375" style="51" customWidth="1"/>
    <col min="5501" max="5502" width="9.88671875" style="51"/>
    <col min="5503" max="5503" width="8.77734375" style="51" customWidth="1"/>
    <col min="5504" max="5505" width="9.88671875" style="51"/>
    <col min="5506" max="5506" width="8.77734375" style="51" customWidth="1"/>
    <col min="5507" max="5508" width="9.88671875" style="51"/>
    <col min="5509" max="5509" width="8.77734375" style="51" customWidth="1"/>
    <col min="5510" max="5511" width="9.88671875" style="51"/>
    <col min="5512" max="5512" width="8.77734375" style="51" customWidth="1"/>
    <col min="5513" max="5514" width="9.88671875" style="51"/>
    <col min="5515" max="5515" width="8.77734375" style="51" customWidth="1"/>
    <col min="5516" max="5517" width="9.88671875" style="51"/>
    <col min="5518" max="5518" width="8.77734375" style="51" customWidth="1"/>
    <col min="5519" max="5519" width="9.88671875" style="51"/>
    <col min="5520" max="5520" width="8.77734375" style="51" customWidth="1"/>
    <col min="5521" max="5521" width="11" style="51" customWidth="1"/>
    <col min="5522" max="5523" width="7.5546875" style="51" customWidth="1"/>
    <col min="5524" max="5524" width="11" style="51" customWidth="1"/>
    <col min="5525" max="5525" width="8.77734375" style="51" customWidth="1"/>
    <col min="5526" max="5527" width="11" style="51" customWidth="1"/>
    <col min="5528" max="5529" width="9.88671875" style="51"/>
    <col min="5530" max="5530" width="8.77734375" style="51" customWidth="1"/>
    <col min="5531" max="5532" width="9.88671875" style="51"/>
    <col min="5533" max="5533" width="8.77734375" style="51" customWidth="1"/>
    <col min="5534" max="5535" width="9.88671875" style="51"/>
    <col min="5536" max="5536" width="8.77734375" style="51" customWidth="1"/>
    <col min="5537" max="5632" width="9.88671875" style="51"/>
    <col min="5633" max="5633" width="52.44140625" style="51" customWidth="1"/>
    <col min="5634" max="5634" width="13.88671875" style="51" customWidth="1"/>
    <col min="5635" max="5635" width="15.88671875" style="51" customWidth="1"/>
    <col min="5636" max="5636" width="10.21875" style="51" customWidth="1"/>
    <col min="5637" max="5637" width="13.109375" style="51" customWidth="1"/>
    <col min="5638" max="5638" width="15.88671875" style="51" customWidth="1"/>
    <col min="5639" max="5639" width="14.88671875" style="51" customWidth="1"/>
    <col min="5640" max="5640" width="10.77734375" style="51" customWidth="1"/>
    <col min="5641" max="5641" width="13.109375" style="51" customWidth="1"/>
    <col min="5642" max="5642" width="13.21875" style="51" customWidth="1"/>
    <col min="5643" max="5643" width="11.109375" style="51" customWidth="1"/>
    <col min="5644" max="5644" width="10.109375" style="51" customWidth="1"/>
    <col min="5645" max="5645" width="14.5546875" style="51" customWidth="1"/>
    <col min="5646" max="5646" width="11.44140625" style="51" customWidth="1"/>
    <col min="5647" max="5647" width="12" style="51" customWidth="1"/>
    <col min="5648" max="5648" width="12.109375" style="51" customWidth="1"/>
    <col min="5649" max="5649" width="13.77734375" style="51" customWidth="1"/>
    <col min="5650" max="5650" width="11.21875" style="51" customWidth="1"/>
    <col min="5651" max="5651" width="11.77734375" style="51" customWidth="1"/>
    <col min="5652" max="5652" width="12.109375" style="51" customWidth="1"/>
    <col min="5653" max="5653" width="11.88671875" style="51" customWidth="1"/>
    <col min="5654" max="5654" width="10.5546875" style="51" customWidth="1"/>
    <col min="5655" max="5655" width="11.77734375" style="51" customWidth="1"/>
    <col min="5656" max="5656" width="12" style="51" customWidth="1"/>
    <col min="5657" max="5657" width="13.88671875" style="51" customWidth="1"/>
    <col min="5658" max="5658" width="11.44140625" style="51" customWidth="1"/>
    <col min="5659" max="5659" width="11.77734375" style="51" customWidth="1"/>
    <col min="5660" max="5660" width="12.109375" style="51" customWidth="1"/>
    <col min="5661" max="5661" width="14.5546875" style="51" customWidth="1"/>
    <col min="5662" max="5663" width="11.77734375" style="51" customWidth="1"/>
    <col min="5664" max="5664" width="12.109375" style="51" customWidth="1"/>
    <col min="5665" max="5665" width="14.44140625" style="51" customWidth="1"/>
    <col min="5666" max="5666" width="11.44140625" style="51" customWidth="1"/>
    <col min="5667" max="5667" width="11.77734375" style="51" customWidth="1"/>
    <col min="5668" max="5668" width="12.109375" style="51" customWidth="1"/>
    <col min="5669" max="5669" width="14.109375" style="51" customWidth="1"/>
    <col min="5670" max="5670" width="12" style="51" customWidth="1"/>
    <col min="5671" max="5671" width="11.77734375" style="51" customWidth="1"/>
    <col min="5672" max="5672" width="12.109375" style="51" customWidth="1"/>
    <col min="5673" max="5673" width="12.88671875" style="51" customWidth="1"/>
    <col min="5674" max="5674" width="12" style="51" customWidth="1"/>
    <col min="5675" max="5675" width="11.77734375" style="51" customWidth="1"/>
    <col min="5676" max="5676" width="12.109375" style="51" customWidth="1"/>
    <col min="5677" max="5677" width="12.88671875" style="51" customWidth="1"/>
    <col min="5678" max="5678" width="12" style="51" customWidth="1"/>
    <col min="5679" max="5679" width="11.77734375" style="51" customWidth="1"/>
    <col min="5680" max="5680" width="12.109375" style="51" customWidth="1"/>
    <col min="5681" max="5681" width="12.88671875" style="51" customWidth="1"/>
    <col min="5682" max="5682" width="12" style="51" customWidth="1"/>
    <col min="5683" max="5683" width="11.77734375" style="51" customWidth="1"/>
    <col min="5684" max="5684" width="12.109375" style="51" customWidth="1"/>
    <col min="5685" max="5685" width="12.88671875" style="51" customWidth="1"/>
    <col min="5686" max="5686" width="12" style="51" customWidth="1"/>
    <col min="5687" max="5687" width="11.77734375" style="51" customWidth="1"/>
    <col min="5688" max="5688" width="12.109375" style="51" customWidth="1"/>
    <col min="5689" max="5689" width="12.88671875" style="51" customWidth="1"/>
    <col min="5690" max="5690" width="12" style="51" customWidth="1"/>
    <col min="5691" max="5691" width="11.77734375" style="51" customWidth="1"/>
    <col min="5692" max="5692" width="12.109375" style="51" customWidth="1"/>
    <col min="5693" max="5693" width="13.5546875" style="51" customWidth="1"/>
    <col min="5694" max="5694" width="12" style="51" customWidth="1"/>
    <col min="5695" max="5695" width="11.77734375" style="51" customWidth="1"/>
    <col min="5696" max="5696" width="12.109375" style="51" customWidth="1"/>
    <col min="5697" max="5697" width="12.88671875" style="51" customWidth="1"/>
    <col min="5698" max="5698" width="12" style="51" customWidth="1"/>
    <col min="5699" max="5699" width="11.77734375" style="51" customWidth="1"/>
    <col min="5700" max="5700" width="12.109375" style="51" customWidth="1"/>
    <col min="5701" max="5701" width="12.88671875" style="51" customWidth="1"/>
    <col min="5702" max="5702" width="12" style="51" customWidth="1"/>
    <col min="5703" max="5703" width="11.77734375" style="51" customWidth="1"/>
    <col min="5704" max="5704" width="12.109375" style="51" customWidth="1"/>
    <col min="5705" max="5705" width="12.88671875" style="51" customWidth="1"/>
    <col min="5706" max="5706" width="12" style="51" customWidth="1"/>
    <col min="5707" max="5707" width="11.77734375" style="51" customWidth="1"/>
    <col min="5708" max="5708" width="12.109375" style="51" customWidth="1"/>
    <col min="5709" max="5709" width="12.88671875" style="51" customWidth="1"/>
    <col min="5710" max="5710" width="12" style="51" customWidth="1"/>
    <col min="5711" max="5711" width="11.77734375" style="51" customWidth="1"/>
    <col min="5712" max="5712" width="12.109375" style="51" customWidth="1"/>
    <col min="5713" max="5713" width="12.88671875" style="51" customWidth="1"/>
    <col min="5714" max="5714" width="12" style="51" customWidth="1"/>
    <col min="5715" max="5715" width="11.77734375" style="51" customWidth="1"/>
    <col min="5716" max="5716" width="12.109375" style="51" customWidth="1"/>
    <col min="5717" max="5717" width="12.88671875" style="51" customWidth="1"/>
    <col min="5718" max="5718" width="12" style="51" customWidth="1"/>
    <col min="5719" max="5719" width="11.77734375" style="51" customWidth="1"/>
    <col min="5720" max="5720" width="12.109375" style="51" customWidth="1"/>
    <col min="5721" max="5721" width="12.88671875" style="51" customWidth="1"/>
    <col min="5722" max="5722" width="12" style="51" customWidth="1"/>
    <col min="5723" max="5723" width="11.77734375" style="51" customWidth="1"/>
    <col min="5724" max="5724" width="12.109375" style="51" customWidth="1"/>
    <col min="5725" max="5725" width="12.88671875" style="51" customWidth="1"/>
    <col min="5726" max="5726" width="12" style="51" customWidth="1"/>
    <col min="5727" max="5727" width="11.77734375" style="51" customWidth="1"/>
    <col min="5728" max="5728" width="12.109375" style="51" customWidth="1"/>
    <col min="5729" max="5729" width="12.88671875" style="51" customWidth="1"/>
    <col min="5730" max="5730" width="12" style="51" customWidth="1"/>
    <col min="5731" max="5731" width="11.77734375" style="51" customWidth="1"/>
    <col min="5732" max="5732" width="12.109375" style="51" customWidth="1"/>
    <col min="5733" max="5733" width="12.88671875" style="51" customWidth="1"/>
    <col min="5734" max="5734" width="12" style="51" customWidth="1"/>
    <col min="5735" max="5735" width="11.77734375" style="51" customWidth="1"/>
    <col min="5736" max="5736" width="12.109375" style="51" customWidth="1"/>
    <col min="5737" max="5737" width="12.88671875" style="51" customWidth="1"/>
    <col min="5738" max="5738" width="12" style="51" customWidth="1"/>
    <col min="5739" max="5739" width="11.77734375" style="51" customWidth="1"/>
    <col min="5740" max="5740" width="12.109375" style="51" customWidth="1"/>
    <col min="5741" max="5741" width="12.88671875" style="51" customWidth="1"/>
    <col min="5742" max="5742" width="12.109375" style="51" customWidth="1"/>
    <col min="5743" max="5743" width="11.77734375" style="51" customWidth="1"/>
    <col min="5744" max="5744" width="12" style="51" customWidth="1"/>
    <col min="5745" max="5745" width="14.44140625" style="51" customWidth="1"/>
    <col min="5746" max="5747" width="17.109375" style="51" customWidth="1"/>
    <col min="5748" max="5748" width="4.88671875" style="51" customWidth="1"/>
    <col min="5749" max="5749" width="23.5546875" style="51" customWidth="1"/>
    <col min="5750" max="5750" width="42.21875" style="51" customWidth="1"/>
    <col min="5751" max="5751" width="8.77734375" style="51" customWidth="1"/>
    <col min="5752" max="5753" width="11" style="51" customWidth="1"/>
    <col min="5754" max="5755" width="9.88671875" style="51"/>
    <col min="5756" max="5756" width="8.77734375" style="51" customWidth="1"/>
    <col min="5757" max="5758" width="9.88671875" style="51"/>
    <col min="5759" max="5759" width="8.77734375" style="51" customWidth="1"/>
    <col min="5760" max="5761" width="9.88671875" style="51"/>
    <col min="5762" max="5762" width="8.77734375" style="51" customWidth="1"/>
    <col min="5763" max="5764" width="9.88671875" style="51"/>
    <col min="5765" max="5765" width="8.77734375" style="51" customWidth="1"/>
    <col min="5766" max="5767" width="9.88671875" style="51"/>
    <col min="5768" max="5768" width="8.77734375" style="51" customWidth="1"/>
    <col min="5769" max="5770" width="9.88671875" style="51"/>
    <col min="5771" max="5771" width="8.77734375" style="51" customWidth="1"/>
    <col min="5772" max="5773" width="9.88671875" style="51"/>
    <col min="5774" max="5774" width="8.77734375" style="51" customWidth="1"/>
    <col min="5775" max="5775" width="9.88671875" style="51"/>
    <col min="5776" max="5776" width="8.77734375" style="51" customWidth="1"/>
    <col min="5777" max="5777" width="11" style="51" customWidth="1"/>
    <col min="5778" max="5779" width="7.5546875" style="51" customWidth="1"/>
    <col min="5780" max="5780" width="11" style="51" customWidth="1"/>
    <col min="5781" max="5781" width="8.77734375" style="51" customWidth="1"/>
    <col min="5782" max="5783" width="11" style="51" customWidth="1"/>
    <col min="5784" max="5785" width="9.88671875" style="51"/>
    <col min="5786" max="5786" width="8.77734375" style="51" customWidth="1"/>
    <col min="5787" max="5788" width="9.88671875" style="51"/>
    <col min="5789" max="5789" width="8.77734375" style="51" customWidth="1"/>
    <col min="5790" max="5791" width="9.88671875" style="51"/>
    <col min="5792" max="5792" width="8.77734375" style="51" customWidth="1"/>
    <col min="5793" max="5888" width="9.88671875" style="51"/>
    <col min="5889" max="5889" width="52.44140625" style="51" customWidth="1"/>
    <col min="5890" max="5890" width="13.88671875" style="51" customWidth="1"/>
    <col min="5891" max="5891" width="15.88671875" style="51" customWidth="1"/>
    <col min="5892" max="5892" width="10.21875" style="51" customWidth="1"/>
    <col min="5893" max="5893" width="13.109375" style="51" customWidth="1"/>
    <col min="5894" max="5894" width="15.88671875" style="51" customWidth="1"/>
    <col min="5895" max="5895" width="14.88671875" style="51" customWidth="1"/>
    <col min="5896" max="5896" width="10.77734375" style="51" customWidth="1"/>
    <col min="5897" max="5897" width="13.109375" style="51" customWidth="1"/>
    <col min="5898" max="5898" width="13.21875" style="51" customWidth="1"/>
    <col min="5899" max="5899" width="11.109375" style="51" customWidth="1"/>
    <col min="5900" max="5900" width="10.109375" style="51" customWidth="1"/>
    <col min="5901" max="5901" width="14.5546875" style="51" customWidth="1"/>
    <col min="5902" max="5902" width="11.44140625" style="51" customWidth="1"/>
    <col min="5903" max="5903" width="12" style="51" customWidth="1"/>
    <col min="5904" max="5904" width="12.109375" style="51" customWidth="1"/>
    <col min="5905" max="5905" width="13.77734375" style="51" customWidth="1"/>
    <col min="5906" max="5906" width="11.21875" style="51" customWidth="1"/>
    <col min="5907" max="5907" width="11.77734375" style="51" customWidth="1"/>
    <col min="5908" max="5908" width="12.109375" style="51" customWidth="1"/>
    <col min="5909" max="5909" width="11.88671875" style="51" customWidth="1"/>
    <col min="5910" max="5910" width="10.5546875" style="51" customWidth="1"/>
    <col min="5911" max="5911" width="11.77734375" style="51" customWidth="1"/>
    <col min="5912" max="5912" width="12" style="51" customWidth="1"/>
    <col min="5913" max="5913" width="13.88671875" style="51" customWidth="1"/>
    <col min="5914" max="5914" width="11.44140625" style="51" customWidth="1"/>
    <col min="5915" max="5915" width="11.77734375" style="51" customWidth="1"/>
    <col min="5916" max="5916" width="12.109375" style="51" customWidth="1"/>
    <col min="5917" max="5917" width="14.5546875" style="51" customWidth="1"/>
    <col min="5918" max="5919" width="11.77734375" style="51" customWidth="1"/>
    <col min="5920" max="5920" width="12.109375" style="51" customWidth="1"/>
    <col min="5921" max="5921" width="14.44140625" style="51" customWidth="1"/>
    <col min="5922" max="5922" width="11.44140625" style="51" customWidth="1"/>
    <col min="5923" max="5923" width="11.77734375" style="51" customWidth="1"/>
    <col min="5924" max="5924" width="12.109375" style="51" customWidth="1"/>
    <col min="5925" max="5925" width="14.109375" style="51" customWidth="1"/>
    <col min="5926" max="5926" width="12" style="51" customWidth="1"/>
    <col min="5927" max="5927" width="11.77734375" style="51" customWidth="1"/>
    <col min="5928" max="5928" width="12.109375" style="51" customWidth="1"/>
    <col min="5929" max="5929" width="12.88671875" style="51" customWidth="1"/>
    <col min="5930" max="5930" width="12" style="51" customWidth="1"/>
    <col min="5931" max="5931" width="11.77734375" style="51" customWidth="1"/>
    <col min="5932" max="5932" width="12.109375" style="51" customWidth="1"/>
    <col min="5933" max="5933" width="12.88671875" style="51" customWidth="1"/>
    <col min="5934" max="5934" width="12" style="51" customWidth="1"/>
    <col min="5935" max="5935" width="11.77734375" style="51" customWidth="1"/>
    <col min="5936" max="5936" width="12.109375" style="51" customWidth="1"/>
    <col min="5937" max="5937" width="12.88671875" style="51" customWidth="1"/>
    <col min="5938" max="5938" width="12" style="51" customWidth="1"/>
    <col min="5939" max="5939" width="11.77734375" style="51" customWidth="1"/>
    <col min="5940" max="5940" width="12.109375" style="51" customWidth="1"/>
    <col min="5941" max="5941" width="12.88671875" style="51" customWidth="1"/>
    <col min="5942" max="5942" width="12" style="51" customWidth="1"/>
    <col min="5943" max="5943" width="11.77734375" style="51" customWidth="1"/>
    <col min="5944" max="5944" width="12.109375" style="51" customWidth="1"/>
    <col min="5945" max="5945" width="12.88671875" style="51" customWidth="1"/>
    <col min="5946" max="5946" width="12" style="51" customWidth="1"/>
    <col min="5947" max="5947" width="11.77734375" style="51" customWidth="1"/>
    <col min="5948" max="5948" width="12.109375" style="51" customWidth="1"/>
    <col min="5949" max="5949" width="13.5546875" style="51" customWidth="1"/>
    <col min="5950" max="5950" width="12" style="51" customWidth="1"/>
    <col min="5951" max="5951" width="11.77734375" style="51" customWidth="1"/>
    <col min="5952" max="5952" width="12.109375" style="51" customWidth="1"/>
    <col min="5953" max="5953" width="12.88671875" style="51" customWidth="1"/>
    <col min="5954" max="5954" width="12" style="51" customWidth="1"/>
    <col min="5955" max="5955" width="11.77734375" style="51" customWidth="1"/>
    <col min="5956" max="5956" width="12.109375" style="51" customWidth="1"/>
    <col min="5957" max="5957" width="12.88671875" style="51" customWidth="1"/>
    <col min="5958" max="5958" width="12" style="51" customWidth="1"/>
    <col min="5959" max="5959" width="11.77734375" style="51" customWidth="1"/>
    <col min="5960" max="5960" width="12.109375" style="51" customWidth="1"/>
    <col min="5961" max="5961" width="12.88671875" style="51" customWidth="1"/>
    <col min="5962" max="5962" width="12" style="51" customWidth="1"/>
    <col min="5963" max="5963" width="11.77734375" style="51" customWidth="1"/>
    <col min="5964" max="5964" width="12.109375" style="51" customWidth="1"/>
    <col min="5965" max="5965" width="12.88671875" style="51" customWidth="1"/>
    <col min="5966" max="5966" width="12" style="51" customWidth="1"/>
    <col min="5967" max="5967" width="11.77734375" style="51" customWidth="1"/>
    <col min="5968" max="5968" width="12.109375" style="51" customWidth="1"/>
    <col min="5969" max="5969" width="12.88671875" style="51" customWidth="1"/>
    <col min="5970" max="5970" width="12" style="51" customWidth="1"/>
    <col min="5971" max="5971" width="11.77734375" style="51" customWidth="1"/>
    <col min="5972" max="5972" width="12.109375" style="51" customWidth="1"/>
    <col min="5973" max="5973" width="12.88671875" style="51" customWidth="1"/>
    <col min="5974" max="5974" width="12" style="51" customWidth="1"/>
    <col min="5975" max="5975" width="11.77734375" style="51" customWidth="1"/>
    <col min="5976" max="5976" width="12.109375" style="51" customWidth="1"/>
    <col min="5977" max="5977" width="12.88671875" style="51" customWidth="1"/>
    <col min="5978" max="5978" width="12" style="51" customWidth="1"/>
    <col min="5979" max="5979" width="11.77734375" style="51" customWidth="1"/>
    <col min="5980" max="5980" width="12.109375" style="51" customWidth="1"/>
    <col min="5981" max="5981" width="12.88671875" style="51" customWidth="1"/>
    <col min="5982" max="5982" width="12" style="51" customWidth="1"/>
    <col min="5983" max="5983" width="11.77734375" style="51" customWidth="1"/>
    <col min="5984" max="5984" width="12.109375" style="51" customWidth="1"/>
    <col min="5985" max="5985" width="12.88671875" style="51" customWidth="1"/>
    <col min="5986" max="5986" width="12" style="51" customWidth="1"/>
    <col min="5987" max="5987" width="11.77734375" style="51" customWidth="1"/>
    <col min="5988" max="5988" width="12.109375" style="51" customWidth="1"/>
    <col min="5989" max="5989" width="12.88671875" style="51" customWidth="1"/>
    <col min="5990" max="5990" width="12" style="51" customWidth="1"/>
    <col min="5991" max="5991" width="11.77734375" style="51" customWidth="1"/>
    <col min="5992" max="5992" width="12.109375" style="51" customWidth="1"/>
    <col min="5993" max="5993" width="12.88671875" style="51" customWidth="1"/>
    <col min="5994" max="5994" width="12" style="51" customWidth="1"/>
    <col min="5995" max="5995" width="11.77734375" style="51" customWidth="1"/>
    <col min="5996" max="5996" width="12.109375" style="51" customWidth="1"/>
    <col min="5997" max="5997" width="12.88671875" style="51" customWidth="1"/>
    <col min="5998" max="5998" width="12.109375" style="51" customWidth="1"/>
    <col min="5999" max="5999" width="11.77734375" style="51" customWidth="1"/>
    <col min="6000" max="6000" width="12" style="51" customWidth="1"/>
    <col min="6001" max="6001" width="14.44140625" style="51" customWidth="1"/>
    <col min="6002" max="6003" width="17.109375" style="51" customWidth="1"/>
    <col min="6004" max="6004" width="4.88671875" style="51" customWidth="1"/>
    <col min="6005" max="6005" width="23.5546875" style="51" customWidth="1"/>
    <col min="6006" max="6006" width="42.21875" style="51" customWidth="1"/>
    <col min="6007" max="6007" width="8.77734375" style="51" customWidth="1"/>
    <col min="6008" max="6009" width="11" style="51" customWidth="1"/>
    <col min="6010" max="6011" width="9.88671875" style="51"/>
    <col min="6012" max="6012" width="8.77734375" style="51" customWidth="1"/>
    <col min="6013" max="6014" width="9.88671875" style="51"/>
    <col min="6015" max="6015" width="8.77734375" style="51" customWidth="1"/>
    <col min="6016" max="6017" width="9.88671875" style="51"/>
    <col min="6018" max="6018" width="8.77734375" style="51" customWidth="1"/>
    <col min="6019" max="6020" width="9.88671875" style="51"/>
    <col min="6021" max="6021" width="8.77734375" style="51" customWidth="1"/>
    <col min="6022" max="6023" width="9.88671875" style="51"/>
    <col min="6024" max="6024" width="8.77734375" style="51" customWidth="1"/>
    <col min="6025" max="6026" width="9.88671875" style="51"/>
    <col min="6027" max="6027" width="8.77734375" style="51" customWidth="1"/>
    <col min="6028" max="6029" width="9.88671875" style="51"/>
    <col min="6030" max="6030" width="8.77734375" style="51" customWidth="1"/>
    <col min="6031" max="6031" width="9.88671875" style="51"/>
    <col min="6032" max="6032" width="8.77734375" style="51" customWidth="1"/>
    <col min="6033" max="6033" width="11" style="51" customWidth="1"/>
    <col min="6034" max="6035" width="7.5546875" style="51" customWidth="1"/>
    <col min="6036" max="6036" width="11" style="51" customWidth="1"/>
    <col min="6037" max="6037" width="8.77734375" style="51" customWidth="1"/>
    <col min="6038" max="6039" width="11" style="51" customWidth="1"/>
    <col min="6040" max="6041" width="9.88671875" style="51"/>
    <col min="6042" max="6042" width="8.77734375" style="51" customWidth="1"/>
    <col min="6043" max="6044" width="9.88671875" style="51"/>
    <col min="6045" max="6045" width="8.77734375" style="51" customWidth="1"/>
    <col min="6046" max="6047" width="9.88671875" style="51"/>
    <col min="6048" max="6048" width="8.77734375" style="51" customWidth="1"/>
    <col min="6049" max="6144" width="9.88671875" style="51"/>
    <col min="6145" max="6145" width="52.44140625" style="51" customWidth="1"/>
    <col min="6146" max="6146" width="13.88671875" style="51" customWidth="1"/>
    <col min="6147" max="6147" width="15.88671875" style="51" customWidth="1"/>
    <col min="6148" max="6148" width="10.21875" style="51" customWidth="1"/>
    <col min="6149" max="6149" width="13.109375" style="51" customWidth="1"/>
    <col min="6150" max="6150" width="15.88671875" style="51" customWidth="1"/>
    <col min="6151" max="6151" width="14.88671875" style="51" customWidth="1"/>
    <col min="6152" max="6152" width="10.77734375" style="51" customWidth="1"/>
    <col min="6153" max="6153" width="13.109375" style="51" customWidth="1"/>
    <col min="6154" max="6154" width="13.21875" style="51" customWidth="1"/>
    <col min="6155" max="6155" width="11.109375" style="51" customWidth="1"/>
    <col min="6156" max="6156" width="10.109375" style="51" customWidth="1"/>
    <col min="6157" max="6157" width="14.5546875" style="51" customWidth="1"/>
    <col min="6158" max="6158" width="11.44140625" style="51" customWidth="1"/>
    <col min="6159" max="6159" width="12" style="51" customWidth="1"/>
    <col min="6160" max="6160" width="12.109375" style="51" customWidth="1"/>
    <col min="6161" max="6161" width="13.77734375" style="51" customWidth="1"/>
    <col min="6162" max="6162" width="11.21875" style="51" customWidth="1"/>
    <col min="6163" max="6163" width="11.77734375" style="51" customWidth="1"/>
    <col min="6164" max="6164" width="12.109375" style="51" customWidth="1"/>
    <col min="6165" max="6165" width="11.88671875" style="51" customWidth="1"/>
    <col min="6166" max="6166" width="10.5546875" style="51" customWidth="1"/>
    <col min="6167" max="6167" width="11.77734375" style="51" customWidth="1"/>
    <col min="6168" max="6168" width="12" style="51" customWidth="1"/>
    <col min="6169" max="6169" width="13.88671875" style="51" customWidth="1"/>
    <col min="6170" max="6170" width="11.44140625" style="51" customWidth="1"/>
    <col min="6171" max="6171" width="11.77734375" style="51" customWidth="1"/>
    <col min="6172" max="6172" width="12.109375" style="51" customWidth="1"/>
    <col min="6173" max="6173" width="14.5546875" style="51" customWidth="1"/>
    <col min="6174" max="6175" width="11.77734375" style="51" customWidth="1"/>
    <col min="6176" max="6176" width="12.109375" style="51" customWidth="1"/>
    <col min="6177" max="6177" width="14.44140625" style="51" customWidth="1"/>
    <col min="6178" max="6178" width="11.44140625" style="51" customWidth="1"/>
    <col min="6179" max="6179" width="11.77734375" style="51" customWidth="1"/>
    <col min="6180" max="6180" width="12.109375" style="51" customWidth="1"/>
    <col min="6181" max="6181" width="14.109375" style="51" customWidth="1"/>
    <col min="6182" max="6182" width="12" style="51" customWidth="1"/>
    <col min="6183" max="6183" width="11.77734375" style="51" customWidth="1"/>
    <col min="6184" max="6184" width="12.109375" style="51" customWidth="1"/>
    <col min="6185" max="6185" width="12.88671875" style="51" customWidth="1"/>
    <col min="6186" max="6186" width="12" style="51" customWidth="1"/>
    <col min="6187" max="6187" width="11.77734375" style="51" customWidth="1"/>
    <col min="6188" max="6188" width="12.109375" style="51" customWidth="1"/>
    <col min="6189" max="6189" width="12.88671875" style="51" customWidth="1"/>
    <col min="6190" max="6190" width="12" style="51" customWidth="1"/>
    <col min="6191" max="6191" width="11.77734375" style="51" customWidth="1"/>
    <col min="6192" max="6192" width="12.109375" style="51" customWidth="1"/>
    <col min="6193" max="6193" width="12.88671875" style="51" customWidth="1"/>
    <col min="6194" max="6194" width="12" style="51" customWidth="1"/>
    <col min="6195" max="6195" width="11.77734375" style="51" customWidth="1"/>
    <col min="6196" max="6196" width="12.109375" style="51" customWidth="1"/>
    <col min="6197" max="6197" width="12.88671875" style="51" customWidth="1"/>
    <col min="6198" max="6198" width="12" style="51" customWidth="1"/>
    <col min="6199" max="6199" width="11.77734375" style="51" customWidth="1"/>
    <col min="6200" max="6200" width="12.109375" style="51" customWidth="1"/>
    <col min="6201" max="6201" width="12.88671875" style="51" customWidth="1"/>
    <col min="6202" max="6202" width="12" style="51" customWidth="1"/>
    <col min="6203" max="6203" width="11.77734375" style="51" customWidth="1"/>
    <col min="6204" max="6204" width="12.109375" style="51" customWidth="1"/>
    <col min="6205" max="6205" width="13.5546875" style="51" customWidth="1"/>
    <col min="6206" max="6206" width="12" style="51" customWidth="1"/>
    <col min="6207" max="6207" width="11.77734375" style="51" customWidth="1"/>
    <col min="6208" max="6208" width="12.109375" style="51" customWidth="1"/>
    <col min="6209" max="6209" width="12.88671875" style="51" customWidth="1"/>
    <col min="6210" max="6210" width="12" style="51" customWidth="1"/>
    <col min="6211" max="6211" width="11.77734375" style="51" customWidth="1"/>
    <col min="6212" max="6212" width="12.109375" style="51" customWidth="1"/>
    <col min="6213" max="6213" width="12.88671875" style="51" customWidth="1"/>
    <col min="6214" max="6214" width="12" style="51" customWidth="1"/>
    <col min="6215" max="6215" width="11.77734375" style="51" customWidth="1"/>
    <col min="6216" max="6216" width="12.109375" style="51" customWidth="1"/>
    <col min="6217" max="6217" width="12.88671875" style="51" customWidth="1"/>
    <col min="6218" max="6218" width="12" style="51" customWidth="1"/>
    <col min="6219" max="6219" width="11.77734375" style="51" customWidth="1"/>
    <col min="6220" max="6220" width="12.109375" style="51" customWidth="1"/>
    <col min="6221" max="6221" width="12.88671875" style="51" customWidth="1"/>
    <col min="6222" max="6222" width="12" style="51" customWidth="1"/>
    <col min="6223" max="6223" width="11.77734375" style="51" customWidth="1"/>
    <col min="6224" max="6224" width="12.109375" style="51" customWidth="1"/>
    <col min="6225" max="6225" width="12.88671875" style="51" customWidth="1"/>
    <col min="6226" max="6226" width="12" style="51" customWidth="1"/>
    <col min="6227" max="6227" width="11.77734375" style="51" customWidth="1"/>
    <col min="6228" max="6228" width="12.109375" style="51" customWidth="1"/>
    <col min="6229" max="6229" width="12.88671875" style="51" customWidth="1"/>
    <col min="6230" max="6230" width="12" style="51" customWidth="1"/>
    <col min="6231" max="6231" width="11.77734375" style="51" customWidth="1"/>
    <col min="6232" max="6232" width="12.109375" style="51" customWidth="1"/>
    <col min="6233" max="6233" width="12.88671875" style="51" customWidth="1"/>
    <col min="6234" max="6234" width="12" style="51" customWidth="1"/>
    <col min="6235" max="6235" width="11.77734375" style="51" customWidth="1"/>
    <col min="6236" max="6236" width="12.109375" style="51" customWidth="1"/>
    <col min="6237" max="6237" width="12.88671875" style="51" customWidth="1"/>
    <col min="6238" max="6238" width="12" style="51" customWidth="1"/>
    <col min="6239" max="6239" width="11.77734375" style="51" customWidth="1"/>
    <col min="6240" max="6240" width="12.109375" style="51" customWidth="1"/>
    <col min="6241" max="6241" width="12.88671875" style="51" customWidth="1"/>
    <col min="6242" max="6242" width="12" style="51" customWidth="1"/>
    <col min="6243" max="6243" width="11.77734375" style="51" customWidth="1"/>
    <col min="6244" max="6244" width="12.109375" style="51" customWidth="1"/>
    <col min="6245" max="6245" width="12.88671875" style="51" customWidth="1"/>
    <col min="6246" max="6246" width="12" style="51" customWidth="1"/>
    <col min="6247" max="6247" width="11.77734375" style="51" customWidth="1"/>
    <col min="6248" max="6248" width="12.109375" style="51" customWidth="1"/>
    <col min="6249" max="6249" width="12.88671875" style="51" customWidth="1"/>
    <col min="6250" max="6250" width="12" style="51" customWidth="1"/>
    <col min="6251" max="6251" width="11.77734375" style="51" customWidth="1"/>
    <col min="6252" max="6252" width="12.109375" style="51" customWidth="1"/>
    <col min="6253" max="6253" width="12.88671875" style="51" customWidth="1"/>
    <col min="6254" max="6254" width="12.109375" style="51" customWidth="1"/>
    <col min="6255" max="6255" width="11.77734375" style="51" customWidth="1"/>
    <col min="6256" max="6256" width="12" style="51" customWidth="1"/>
    <col min="6257" max="6257" width="14.44140625" style="51" customWidth="1"/>
    <col min="6258" max="6259" width="17.109375" style="51" customWidth="1"/>
    <col min="6260" max="6260" width="4.88671875" style="51" customWidth="1"/>
    <col min="6261" max="6261" width="23.5546875" style="51" customWidth="1"/>
    <col min="6262" max="6262" width="42.21875" style="51" customWidth="1"/>
    <col min="6263" max="6263" width="8.77734375" style="51" customWidth="1"/>
    <col min="6264" max="6265" width="11" style="51" customWidth="1"/>
    <col min="6266" max="6267" width="9.88671875" style="51"/>
    <col min="6268" max="6268" width="8.77734375" style="51" customWidth="1"/>
    <col min="6269" max="6270" width="9.88671875" style="51"/>
    <col min="6271" max="6271" width="8.77734375" style="51" customWidth="1"/>
    <col min="6272" max="6273" width="9.88671875" style="51"/>
    <col min="6274" max="6274" width="8.77734375" style="51" customWidth="1"/>
    <col min="6275" max="6276" width="9.88671875" style="51"/>
    <col min="6277" max="6277" width="8.77734375" style="51" customWidth="1"/>
    <col min="6278" max="6279" width="9.88671875" style="51"/>
    <col min="6280" max="6280" width="8.77734375" style="51" customWidth="1"/>
    <col min="6281" max="6282" width="9.88671875" style="51"/>
    <col min="6283" max="6283" width="8.77734375" style="51" customWidth="1"/>
    <col min="6284" max="6285" width="9.88671875" style="51"/>
    <col min="6286" max="6286" width="8.77734375" style="51" customWidth="1"/>
    <col min="6287" max="6287" width="9.88671875" style="51"/>
    <col min="6288" max="6288" width="8.77734375" style="51" customWidth="1"/>
    <col min="6289" max="6289" width="11" style="51" customWidth="1"/>
    <col min="6290" max="6291" width="7.5546875" style="51" customWidth="1"/>
    <col min="6292" max="6292" width="11" style="51" customWidth="1"/>
    <col min="6293" max="6293" width="8.77734375" style="51" customWidth="1"/>
    <col min="6294" max="6295" width="11" style="51" customWidth="1"/>
    <col min="6296" max="6297" width="9.88671875" style="51"/>
    <col min="6298" max="6298" width="8.77734375" style="51" customWidth="1"/>
    <col min="6299" max="6300" width="9.88671875" style="51"/>
    <col min="6301" max="6301" width="8.77734375" style="51" customWidth="1"/>
    <col min="6302" max="6303" width="9.88671875" style="51"/>
    <col min="6304" max="6304" width="8.77734375" style="51" customWidth="1"/>
    <col min="6305" max="6400" width="9.88671875" style="51"/>
    <col min="6401" max="6401" width="52.44140625" style="51" customWidth="1"/>
    <col min="6402" max="6402" width="13.88671875" style="51" customWidth="1"/>
    <col min="6403" max="6403" width="15.88671875" style="51" customWidth="1"/>
    <col min="6404" max="6404" width="10.21875" style="51" customWidth="1"/>
    <col min="6405" max="6405" width="13.109375" style="51" customWidth="1"/>
    <col min="6406" max="6406" width="15.88671875" style="51" customWidth="1"/>
    <col min="6407" max="6407" width="14.88671875" style="51" customWidth="1"/>
    <col min="6408" max="6408" width="10.77734375" style="51" customWidth="1"/>
    <col min="6409" max="6409" width="13.109375" style="51" customWidth="1"/>
    <col min="6410" max="6410" width="13.21875" style="51" customWidth="1"/>
    <col min="6411" max="6411" width="11.109375" style="51" customWidth="1"/>
    <col min="6412" max="6412" width="10.109375" style="51" customWidth="1"/>
    <col min="6413" max="6413" width="14.5546875" style="51" customWidth="1"/>
    <col min="6414" max="6414" width="11.44140625" style="51" customWidth="1"/>
    <col min="6415" max="6415" width="12" style="51" customWidth="1"/>
    <col min="6416" max="6416" width="12.109375" style="51" customWidth="1"/>
    <col min="6417" max="6417" width="13.77734375" style="51" customWidth="1"/>
    <col min="6418" max="6418" width="11.21875" style="51" customWidth="1"/>
    <col min="6419" max="6419" width="11.77734375" style="51" customWidth="1"/>
    <col min="6420" max="6420" width="12.109375" style="51" customWidth="1"/>
    <col min="6421" max="6421" width="11.88671875" style="51" customWidth="1"/>
    <col min="6422" max="6422" width="10.5546875" style="51" customWidth="1"/>
    <col min="6423" max="6423" width="11.77734375" style="51" customWidth="1"/>
    <col min="6424" max="6424" width="12" style="51" customWidth="1"/>
    <col min="6425" max="6425" width="13.88671875" style="51" customWidth="1"/>
    <col min="6426" max="6426" width="11.44140625" style="51" customWidth="1"/>
    <col min="6427" max="6427" width="11.77734375" style="51" customWidth="1"/>
    <col min="6428" max="6428" width="12.109375" style="51" customWidth="1"/>
    <col min="6429" max="6429" width="14.5546875" style="51" customWidth="1"/>
    <col min="6430" max="6431" width="11.77734375" style="51" customWidth="1"/>
    <col min="6432" max="6432" width="12.109375" style="51" customWidth="1"/>
    <col min="6433" max="6433" width="14.44140625" style="51" customWidth="1"/>
    <col min="6434" max="6434" width="11.44140625" style="51" customWidth="1"/>
    <col min="6435" max="6435" width="11.77734375" style="51" customWidth="1"/>
    <col min="6436" max="6436" width="12.109375" style="51" customWidth="1"/>
    <col min="6437" max="6437" width="14.109375" style="51" customWidth="1"/>
    <col min="6438" max="6438" width="12" style="51" customWidth="1"/>
    <col min="6439" max="6439" width="11.77734375" style="51" customWidth="1"/>
    <col min="6440" max="6440" width="12.109375" style="51" customWidth="1"/>
    <col min="6441" max="6441" width="12.88671875" style="51" customWidth="1"/>
    <col min="6442" max="6442" width="12" style="51" customWidth="1"/>
    <col min="6443" max="6443" width="11.77734375" style="51" customWidth="1"/>
    <col min="6444" max="6444" width="12.109375" style="51" customWidth="1"/>
    <col min="6445" max="6445" width="12.88671875" style="51" customWidth="1"/>
    <col min="6446" max="6446" width="12" style="51" customWidth="1"/>
    <col min="6447" max="6447" width="11.77734375" style="51" customWidth="1"/>
    <col min="6448" max="6448" width="12.109375" style="51" customWidth="1"/>
    <col min="6449" max="6449" width="12.88671875" style="51" customWidth="1"/>
    <col min="6450" max="6450" width="12" style="51" customWidth="1"/>
    <col min="6451" max="6451" width="11.77734375" style="51" customWidth="1"/>
    <col min="6452" max="6452" width="12.109375" style="51" customWidth="1"/>
    <col min="6453" max="6453" width="12.88671875" style="51" customWidth="1"/>
    <col min="6454" max="6454" width="12" style="51" customWidth="1"/>
    <col min="6455" max="6455" width="11.77734375" style="51" customWidth="1"/>
    <col min="6456" max="6456" width="12.109375" style="51" customWidth="1"/>
    <col min="6457" max="6457" width="12.88671875" style="51" customWidth="1"/>
    <col min="6458" max="6458" width="12" style="51" customWidth="1"/>
    <col min="6459" max="6459" width="11.77734375" style="51" customWidth="1"/>
    <col min="6460" max="6460" width="12.109375" style="51" customWidth="1"/>
    <col min="6461" max="6461" width="13.5546875" style="51" customWidth="1"/>
    <col min="6462" max="6462" width="12" style="51" customWidth="1"/>
    <col min="6463" max="6463" width="11.77734375" style="51" customWidth="1"/>
    <col min="6464" max="6464" width="12.109375" style="51" customWidth="1"/>
    <col min="6465" max="6465" width="12.88671875" style="51" customWidth="1"/>
    <col min="6466" max="6466" width="12" style="51" customWidth="1"/>
    <col min="6467" max="6467" width="11.77734375" style="51" customWidth="1"/>
    <col min="6468" max="6468" width="12.109375" style="51" customWidth="1"/>
    <col min="6469" max="6469" width="12.88671875" style="51" customWidth="1"/>
    <col min="6470" max="6470" width="12" style="51" customWidth="1"/>
    <col min="6471" max="6471" width="11.77734375" style="51" customWidth="1"/>
    <col min="6472" max="6472" width="12.109375" style="51" customWidth="1"/>
    <col min="6473" max="6473" width="12.88671875" style="51" customWidth="1"/>
    <col min="6474" max="6474" width="12" style="51" customWidth="1"/>
    <col min="6475" max="6475" width="11.77734375" style="51" customWidth="1"/>
    <col min="6476" max="6476" width="12.109375" style="51" customWidth="1"/>
    <col min="6477" max="6477" width="12.88671875" style="51" customWidth="1"/>
    <col min="6478" max="6478" width="12" style="51" customWidth="1"/>
    <col min="6479" max="6479" width="11.77734375" style="51" customWidth="1"/>
    <col min="6480" max="6480" width="12.109375" style="51" customWidth="1"/>
    <col min="6481" max="6481" width="12.88671875" style="51" customWidth="1"/>
    <col min="6482" max="6482" width="12" style="51" customWidth="1"/>
    <col min="6483" max="6483" width="11.77734375" style="51" customWidth="1"/>
    <col min="6484" max="6484" width="12.109375" style="51" customWidth="1"/>
    <col min="6485" max="6485" width="12.88671875" style="51" customWidth="1"/>
    <col min="6486" max="6486" width="12" style="51" customWidth="1"/>
    <col min="6487" max="6487" width="11.77734375" style="51" customWidth="1"/>
    <col min="6488" max="6488" width="12.109375" style="51" customWidth="1"/>
    <col min="6489" max="6489" width="12.88671875" style="51" customWidth="1"/>
    <col min="6490" max="6490" width="12" style="51" customWidth="1"/>
    <col min="6491" max="6491" width="11.77734375" style="51" customWidth="1"/>
    <col min="6492" max="6492" width="12.109375" style="51" customWidth="1"/>
    <col min="6493" max="6493" width="12.88671875" style="51" customWidth="1"/>
    <col min="6494" max="6494" width="12" style="51" customWidth="1"/>
    <col min="6495" max="6495" width="11.77734375" style="51" customWidth="1"/>
    <col min="6496" max="6496" width="12.109375" style="51" customWidth="1"/>
    <col min="6497" max="6497" width="12.88671875" style="51" customWidth="1"/>
    <col min="6498" max="6498" width="12" style="51" customWidth="1"/>
    <col min="6499" max="6499" width="11.77734375" style="51" customWidth="1"/>
    <col min="6500" max="6500" width="12.109375" style="51" customWidth="1"/>
    <col min="6501" max="6501" width="12.88671875" style="51" customWidth="1"/>
    <col min="6502" max="6502" width="12" style="51" customWidth="1"/>
    <col min="6503" max="6503" width="11.77734375" style="51" customWidth="1"/>
    <col min="6504" max="6504" width="12.109375" style="51" customWidth="1"/>
    <col min="6505" max="6505" width="12.88671875" style="51" customWidth="1"/>
    <col min="6506" max="6506" width="12" style="51" customWidth="1"/>
    <col min="6507" max="6507" width="11.77734375" style="51" customWidth="1"/>
    <col min="6508" max="6508" width="12.109375" style="51" customWidth="1"/>
    <col min="6509" max="6509" width="12.88671875" style="51" customWidth="1"/>
    <col min="6510" max="6510" width="12.109375" style="51" customWidth="1"/>
    <col min="6511" max="6511" width="11.77734375" style="51" customWidth="1"/>
    <col min="6512" max="6512" width="12" style="51" customWidth="1"/>
    <col min="6513" max="6513" width="14.44140625" style="51" customWidth="1"/>
    <col min="6514" max="6515" width="17.109375" style="51" customWidth="1"/>
    <col min="6516" max="6516" width="4.88671875" style="51" customWidth="1"/>
    <col min="6517" max="6517" width="23.5546875" style="51" customWidth="1"/>
    <col min="6518" max="6518" width="42.21875" style="51" customWidth="1"/>
    <col min="6519" max="6519" width="8.77734375" style="51" customWidth="1"/>
    <col min="6520" max="6521" width="11" style="51" customWidth="1"/>
    <col min="6522" max="6523" width="9.88671875" style="51"/>
    <col min="6524" max="6524" width="8.77734375" style="51" customWidth="1"/>
    <col min="6525" max="6526" width="9.88671875" style="51"/>
    <col min="6527" max="6527" width="8.77734375" style="51" customWidth="1"/>
    <col min="6528" max="6529" width="9.88671875" style="51"/>
    <col min="6530" max="6530" width="8.77734375" style="51" customWidth="1"/>
    <col min="6531" max="6532" width="9.88671875" style="51"/>
    <col min="6533" max="6533" width="8.77734375" style="51" customWidth="1"/>
    <col min="6534" max="6535" width="9.88671875" style="51"/>
    <col min="6536" max="6536" width="8.77734375" style="51" customWidth="1"/>
    <col min="6537" max="6538" width="9.88671875" style="51"/>
    <col min="6539" max="6539" width="8.77734375" style="51" customWidth="1"/>
    <col min="6540" max="6541" width="9.88671875" style="51"/>
    <col min="6542" max="6542" width="8.77734375" style="51" customWidth="1"/>
    <col min="6543" max="6543" width="9.88671875" style="51"/>
    <col min="6544" max="6544" width="8.77734375" style="51" customWidth="1"/>
    <col min="6545" max="6545" width="11" style="51" customWidth="1"/>
    <col min="6546" max="6547" width="7.5546875" style="51" customWidth="1"/>
    <col min="6548" max="6548" width="11" style="51" customWidth="1"/>
    <col min="6549" max="6549" width="8.77734375" style="51" customWidth="1"/>
    <col min="6550" max="6551" width="11" style="51" customWidth="1"/>
    <col min="6552" max="6553" width="9.88671875" style="51"/>
    <col min="6554" max="6554" width="8.77734375" style="51" customWidth="1"/>
    <col min="6555" max="6556" width="9.88671875" style="51"/>
    <col min="6557" max="6557" width="8.77734375" style="51" customWidth="1"/>
    <col min="6558" max="6559" width="9.88671875" style="51"/>
    <col min="6560" max="6560" width="8.77734375" style="51" customWidth="1"/>
    <col min="6561" max="6656" width="9.88671875" style="51"/>
    <col min="6657" max="6657" width="52.44140625" style="51" customWidth="1"/>
    <col min="6658" max="6658" width="13.88671875" style="51" customWidth="1"/>
    <col min="6659" max="6659" width="15.88671875" style="51" customWidth="1"/>
    <col min="6660" max="6660" width="10.21875" style="51" customWidth="1"/>
    <col min="6661" max="6661" width="13.109375" style="51" customWidth="1"/>
    <col min="6662" max="6662" width="15.88671875" style="51" customWidth="1"/>
    <col min="6663" max="6663" width="14.88671875" style="51" customWidth="1"/>
    <col min="6664" max="6664" width="10.77734375" style="51" customWidth="1"/>
    <col min="6665" max="6665" width="13.109375" style="51" customWidth="1"/>
    <col min="6666" max="6666" width="13.21875" style="51" customWidth="1"/>
    <col min="6667" max="6667" width="11.109375" style="51" customWidth="1"/>
    <col min="6668" max="6668" width="10.109375" style="51" customWidth="1"/>
    <col min="6669" max="6669" width="14.5546875" style="51" customWidth="1"/>
    <col min="6670" max="6670" width="11.44140625" style="51" customWidth="1"/>
    <col min="6671" max="6671" width="12" style="51" customWidth="1"/>
    <col min="6672" max="6672" width="12.109375" style="51" customWidth="1"/>
    <col min="6673" max="6673" width="13.77734375" style="51" customWidth="1"/>
    <col min="6674" max="6674" width="11.21875" style="51" customWidth="1"/>
    <col min="6675" max="6675" width="11.77734375" style="51" customWidth="1"/>
    <col min="6676" max="6676" width="12.109375" style="51" customWidth="1"/>
    <col min="6677" max="6677" width="11.88671875" style="51" customWidth="1"/>
    <col min="6678" max="6678" width="10.5546875" style="51" customWidth="1"/>
    <col min="6679" max="6679" width="11.77734375" style="51" customWidth="1"/>
    <col min="6680" max="6680" width="12" style="51" customWidth="1"/>
    <col min="6681" max="6681" width="13.88671875" style="51" customWidth="1"/>
    <col min="6682" max="6682" width="11.44140625" style="51" customWidth="1"/>
    <col min="6683" max="6683" width="11.77734375" style="51" customWidth="1"/>
    <col min="6684" max="6684" width="12.109375" style="51" customWidth="1"/>
    <col min="6685" max="6685" width="14.5546875" style="51" customWidth="1"/>
    <col min="6686" max="6687" width="11.77734375" style="51" customWidth="1"/>
    <col min="6688" max="6688" width="12.109375" style="51" customWidth="1"/>
    <col min="6689" max="6689" width="14.44140625" style="51" customWidth="1"/>
    <col min="6690" max="6690" width="11.44140625" style="51" customWidth="1"/>
    <col min="6691" max="6691" width="11.77734375" style="51" customWidth="1"/>
    <col min="6692" max="6692" width="12.109375" style="51" customWidth="1"/>
    <col min="6693" max="6693" width="14.109375" style="51" customWidth="1"/>
    <col min="6694" max="6694" width="12" style="51" customWidth="1"/>
    <col min="6695" max="6695" width="11.77734375" style="51" customWidth="1"/>
    <col min="6696" max="6696" width="12.109375" style="51" customWidth="1"/>
    <col min="6697" max="6697" width="12.88671875" style="51" customWidth="1"/>
    <col min="6698" max="6698" width="12" style="51" customWidth="1"/>
    <col min="6699" max="6699" width="11.77734375" style="51" customWidth="1"/>
    <col min="6700" max="6700" width="12.109375" style="51" customWidth="1"/>
    <col min="6701" max="6701" width="12.88671875" style="51" customWidth="1"/>
    <col min="6702" max="6702" width="12" style="51" customWidth="1"/>
    <col min="6703" max="6703" width="11.77734375" style="51" customWidth="1"/>
    <col min="6704" max="6704" width="12.109375" style="51" customWidth="1"/>
    <col min="6705" max="6705" width="12.88671875" style="51" customWidth="1"/>
    <col min="6706" max="6706" width="12" style="51" customWidth="1"/>
    <col min="6707" max="6707" width="11.77734375" style="51" customWidth="1"/>
    <col min="6708" max="6708" width="12.109375" style="51" customWidth="1"/>
    <col min="6709" max="6709" width="12.88671875" style="51" customWidth="1"/>
    <col min="6710" max="6710" width="12" style="51" customWidth="1"/>
    <col min="6711" max="6711" width="11.77734375" style="51" customWidth="1"/>
    <col min="6712" max="6712" width="12.109375" style="51" customWidth="1"/>
    <col min="6713" max="6713" width="12.88671875" style="51" customWidth="1"/>
    <col min="6714" max="6714" width="12" style="51" customWidth="1"/>
    <col min="6715" max="6715" width="11.77734375" style="51" customWidth="1"/>
    <col min="6716" max="6716" width="12.109375" style="51" customWidth="1"/>
    <col min="6717" max="6717" width="13.5546875" style="51" customWidth="1"/>
    <col min="6718" max="6718" width="12" style="51" customWidth="1"/>
    <col min="6719" max="6719" width="11.77734375" style="51" customWidth="1"/>
    <col min="6720" max="6720" width="12.109375" style="51" customWidth="1"/>
    <col min="6721" max="6721" width="12.88671875" style="51" customWidth="1"/>
    <col min="6722" max="6722" width="12" style="51" customWidth="1"/>
    <col min="6723" max="6723" width="11.77734375" style="51" customWidth="1"/>
    <col min="6724" max="6724" width="12.109375" style="51" customWidth="1"/>
    <col min="6725" max="6725" width="12.88671875" style="51" customWidth="1"/>
    <col min="6726" max="6726" width="12" style="51" customWidth="1"/>
    <col min="6727" max="6727" width="11.77734375" style="51" customWidth="1"/>
    <col min="6728" max="6728" width="12.109375" style="51" customWidth="1"/>
    <col min="6729" max="6729" width="12.88671875" style="51" customWidth="1"/>
    <col min="6730" max="6730" width="12" style="51" customWidth="1"/>
    <col min="6731" max="6731" width="11.77734375" style="51" customWidth="1"/>
    <col min="6732" max="6732" width="12.109375" style="51" customWidth="1"/>
    <col min="6733" max="6733" width="12.88671875" style="51" customWidth="1"/>
    <col min="6734" max="6734" width="12" style="51" customWidth="1"/>
    <col min="6735" max="6735" width="11.77734375" style="51" customWidth="1"/>
    <col min="6736" max="6736" width="12.109375" style="51" customWidth="1"/>
    <col min="6737" max="6737" width="12.88671875" style="51" customWidth="1"/>
    <col min="6738" max="6738" width="12" style="51" customWidth="1"/>
    <col min="6739" max="6739" width="11.77734375" style="51" customWidth="1"/>
    <col min="6740" max="6740" width="12.109375" style="51" customWidth="1"/>
    <col min="6741" max="6741" width="12.88671875" style="51" customWidth="1"/>
    <col min="6742" max="6742" width="12" style="51" customWidth="1"/>
    <col min="6743" max="6743" width="11.77734375" style="51" customWidth="1"/>
    <col min="6744" max="6744" width="12.109375" style="51" customWidth="1"/>
    <col min="6745" max="6745" width="12.88671875" style="51" customWidth="1"/>
    <col min="6746" max="6746" width="12" style="51" customWidth="1"/>
    <col min="6747" max="6747" width="11.77734375" style="51" customWidth="1"/>
    <col min="6748" max="6748" width="12.109375" style="51" customWidth="1"/>
    <col min="6749" max="6749" width="12.88671875" style="51" customWidth="1"/>
    <col min="6750" max="6750" width="12" style="51" customWidth="1"/>
    <col min="6751" max="6751" width="11.77734375" style="51" customWidth="1"/>
    <col min="6752" max="6752" width="12.109375" style="51" customWidth="1"/>
    <col min="6753" max="6753" width="12.88671875" style="51" customWidth="1"/>
    <col min="6754" max="6754" width="12" style="51" customWidth="1"/>
    <col min="6755" max="6755" width="11.77734375" style="51" customWidth="1"/>
    <col min="6756" max="6756" width="12.109375" style="51" customWidth="1"/>
    <col min="6757" max="6757" width="12.88671875" style="51" customWidth="1"/>
    <col min="6758" max="6758" width="12" style="51" customWidth="1"/>
    <col min="6759" max="6759" width="11.77734375" style="51" customWidth="1"/>
    <col min="6760" max="6760" width="12.109375" style="51" customWidth="1"/>
    <col min="6761" max="6761" width="12.88671875" style="51" customWidth="1"/>
    <col min="6762" max="6762" width="12" style="51" customWidth="1"/>
    <col min="6763" max="6763" width="11.77734375" style="51" customWidth="1"/>
    <col min="6764" max="6764" width="12.109375" style="51" customWidth="1"/>
    <col min="6765" max="6765" width="12.88671875" style="51" customWidth="1"/>
    <col min="6766" max="6766" width="12.109375" style="51" customWidth="1"/>
    <col min="6767" max="6767" width="11.77734375" style="51" customWidth="1"/>
    <col min="6768" max="6768" width="12" style="51" customWidth="1"/>
    <col min="6769" max="6769" width="14.44140625" style="51" customWidth="1"/>
    <col min="6770" max="6771" width="17.109375" style="51" customWidth="1"/>
    <col min="6772" max="6772" width="4.88671875" style="51" customWidth="1"/>
    <col min="6773" max="6773" width="23.5546875" style="51" customWidth="1"/>
    <col min="6774" max="6774" width="42.21875" style="51" customWidth="1"/>
    <col min="6775" max="6775" width="8.77734375" style="51" customWidth="1"/>
    <col min="6776" max="6777" width="11" style="51" customWidth="1"/>
    <col min="6778" max="6779" width="9.88671875" style="51"/>
    <col min="6780" max="6780" width="8.77734375" style="51" customWidth="1"/>
    <col min="6781" max="6782" width="9.88671875" style="51"/>
    <col min="6783" max="6783" width="8.77734375" style="51" customWidth="1"/>
    <col min="6784" max="6785" width="9.88671875" style="51"/>
    <col min="6786" max="6786" width="8.77734375" style="51" customWidth="1"/>
    <col min="6787" max="6788" width="9.88671875" style="51"/>
    <col min="6789" max="6789" width="8.77734375" style="51" customWidth="1"/>
    <col min="6790" max="6791" width="9.88671875" style="51"/>
    <col min="6792" max="6792" width="8.77734375" style="51" customWidth="1"/>
    <col min="6793" max="6794" width="9.88671875" style="51"/>
    <col min="6795" max="6795" width="8.77734375" style="51" customWidth="1"/>
    <col min="6796" max="6797" width="9.88671875" style="51"/>
    <col min="6798" max="6798" width="8.77734375" style="51" customWidth="1"/>
    <col min="6799" max="6799" width="9.88671875" style="51"/>
    <col min="6800" max="6800" width="8.77734375" style="51" customWidth="1"/>
    <col min="6801" max="6801" width="11" style="51" customWidth="1"/>
    <col min="6802" max="6803" width="7.5546875" style="51" customWidth="1"/>
    <col min="6804" max="6804" width="11" style="51" customWidth="1"/>
    <col min="6805" max="6805" width="8.77734375" style="51" customWidth="1"/>
    <col min="6806" max="6807" width="11" style="51" customWidth="1"/>
    <col min="6808" max="6809" width="9.88671875" style="51"/>
    <col min="6810" max="6810" width="8.77734375" style="51" customWidth="1"/>
    <col min="6811" max="6812" width="9.88671875" style="51"/>
    <col min="6813" max="6813" width="8.77734375" style="51" customWidth="1"/>
    <col min="6814" max="6815" width="9.88671875" style="51"/>
    <col min="6816" max="6816" width="8.77734375" style="51" customWidth="1"/>
    <col min="6817" max="6912" width="9.88671875" style="51"/>
    <col min="6913" max="6913" width="52.44140625" style="51" customWidth="1"/>
    <col min="6914" max="6914" width="13.88671875" style="51" customWidth="1"/>
    <col min="6915" max="6915" width="15.88671875" style="51" customWidth="1"/>
    <col min="6916" max="6916" width="10.21875" style="51" customWidth="1"/>
    <col min="6917" max="6917" width="13.109375" style="51" customWidth="1"/>
    <col min="6918" max="6918" width="15.88671875" style="51" customWidth="1"/>
    <col min="6919" max="6919" width="14.88671875" style="51" customWidth="1"/>
    <col min="6920" max="6920" width="10.77734375" style="51" customWidth="1"/>
    <col min="6921" max="6921" width="13.109375" style="51" customWidth="1"/>
    <col min="6922" max="6922" width="13.21875" style="51" customWidth="1"/>
    <col min="6923" max="6923" width="11.109375" style="51" customWidth="1"/>
    <col min="6924" max="6924" width="10.109375" style="51" customWidth="1"/>
    <col min="6925" max="6925" width="14.5546875" style="51" customWidth="1"/>
    <col min="6926" max="6926" width="11.44140625" style="51" customWidth="1"/>
    <col min="6927" max="6927" width="12" style="51" customWidth="1"/>
    <col min="6928" max="6928" width="12.109375" style="51" customWidth="1"/>
    <col min="6929" max="6929" width="13.77734375" style="51" customWidth="1"/>
    <col min="6930" max="6930" width="11.21875" style="51" customWidth="1"/>
    <col min="6931" max="6931" width="11.77734375" style="51" customWidth="1"/>
    <col min="6932" max="6932" width="12.109375" style="51" customWidth="1"/>
    <col min="6933" max="6933" width="11.88671875" style="51" customWidth="1"/>
    <col min="6934" max="6934" width="10.5546875" style="51" customWidth="1"/>
    <col min="6935" max="6935" width="11.77734375" style="51" customWidth="1"/>
    <col min="6936" max="6936" width="12" style="51" customWidth="1"/>
    <col min="6937" max="6937" width="13.88671875" style="51" customWidth="1"/>
    <col min="6938" max="6938" width="11.44140625" style="51" customWidth="1"/>
    <col min="6939" max="6939" width="11.77734375" style="51" customWidth="1"/>
    <col min="6940" max="6940" width="12.109375" style="51" customWidth="1"/>
    <col min="6941" max="6941" width="14.5546875" style="51" customWidth="1"/>
    <col min="6942" max="6943" width="11.77734375" style="51" customWidth="1"/>
    <col min="6944" max="6944" width="12.109375" style="51" customWidth="1"/>
    <col min="6945" max="6945" width="14.44140625" style="51" customWidth="1"/>
    <col min="6946" max="6946" width="11.44140625" style="51" customWidth="1"/>
    <col min="6947" max="6947" width="11.77734375" style="51" customWidth="1"/>
    <col min="6948" max="6948" width="12.109375" style="51" customWidth="1"/>
    <col min="6949" max="6949" width="14.109375" style="51" customWidth="1"/>
    <col min="6950" max="6950" width="12" style="51" customWidth="1"/>
    <col min="6951" max="6951" width="11.77734375" style="51" customWidth="1"/>
    <col min="6952" max="6952" width="12.109375" style="51" customWidth="1"/>
    <col min="6953" max="6953" width="12.88671875" style="51" customWidth="1"/>
    <col min="6954" max="6954" width="12" style="51" customWidth="1"/>
    <col min="6955" max="6955" width="11.77734375" style="51" customWidth="1"/>
    <col min="6956" max="6956" width="12.109375" style="51" customWidth="1"/>
    <col min="6957" max="6957" width="12.88671875" style="51" customWidth="1"/>
    <col min="6958" max="6958" width="12" style="51" customWidth="1"/>
    <col min="6959" max="6959" width="11.77734375" style="51" customWidth="1"/>
    <col min="6960" max="6960" width="12.109375" style="51" customWidth="1"/>
    <col min="6961" max="6961" width="12.88671875" style="51" customWidth="1"/>
    <col min="6962" max="6962" width="12" style="51" customWidth="1"/>
    <col min="6963" max="6963" width="11.77734375" style="51" customWidth="1"/>
    <col min="6964" max="6964" width="12.109375" style="51" customWidth="1"/>
    <col min="6965" max="6965" width="12.88671875" style="51" customWidth="1"/>
    <col min="6966" max="6966" width="12" style="51" customWidth="1"/>
    <col min="6967" max="6967" width="11.77734375" style="51" customWidth="1"/>
    <col min="6968" max="6968" width="12.109375" style="51" customWidth="1"/>
    <col min="6969" max="6969" width="12.88671875" style="51" customWidth="1"/>
    <col min="6970" max="6970" width="12" style="51" customWidth="1"/>
    <col min="6971" max="6971" width="11.77734375" style="51" customWidth="1"/>
    <col min="6972" max="6972" width="12.109375" style="51" customWidth="1"/>
    <col min="6973" max="6973" width="13.5546875" style="51" customWidth="1"/>
    <col min="6974" max="6974" width="12" style="51" customWidth="1"/>
    <col min="6975" max="6975" width="11.77734375" style="51" customWidth="1"/>
    <col min="6976" max="6976" width="12.109375" style="51" customWidth="1"/>
    <col min="6977" max="6977" width="12.88671875" style="51" customWidth="1"/>
    <col min="6978" max="6978" width="12" style="51" customWidth="1"/>
    <col min="6979" max="6979" width="11.77734375" style="51" customWidth="1"/>
    <col min="6980" max="6980" width="12.109375" style="51" customWidth="1"/>
    <col min="6981" max="6981" width="12.88671875" style="51" customWidth="1"/>
    <col min="6982" max="6982" width="12" style="51" customWidth="1"/>
    <col min="6983" max="6983" width="11.77734375" style="51" customWidth="1"/>
    <col min="6984" max="6984" width="12.109375" style="51" customWidth="1"/>
    <col min="6985" max="6985" width="12.88671875" style="51" customWidth="1"/>
    <col min="6986" max="6986" width="12" style="51" customWidth="1"/>
    <col min="6987" max="6987" width="11.77734375" style="51" customWidth="1"/>
    <col min="6988" max="6988" width="12.109375" style="51" customWidth="1"/>
    <col min="6989" max="6989" width="12.88671875" style="51" customWidth="1"/>
    <col min="6990" max="6990" width="12" style="51" customWidth="1"/>
    <col min="6991" max="6991" width="11.77734375" style="51" customWidth="1"/>
    <col min="6992" max="6992" width="12.109375" style="51" customWidth="1"/>
    <col min="6993" max="6993" width="12.88671875" style="51" customWidth="1"/>
    <col min="6994" max="6994" width="12" style="51" customWidth="1"/>
    <col min="6995" max="6995" width="11.77734375" style="51" customWidth="1"/>
    <col min="6996" max="6996" width="12.109375" style="51" customWidth="1"/>
    <col min="6997" max="6997" width="12.88671875" style="51" customWidth="1"/>
    <col min="6998" max="6998" width="12" style="51" customWidth="1"/>
    <col min="6999" max="6999" width="11.77734375" style="51" customWidth="1"/>
    <col min="7000" max="7000" width="12.109375" style="51" customWidth="1"/>
    <col min="7001" max="7001" width="12.88671875" style="51" customWidth="1"/>
    <col min="7002" max="7002" width="12" style="51" customWidth="1"/>
    <col min="7003" max="7003" width="11.77734375" style="51" customWidth="1"/>
    <col min="7004" max="7004" width="12.109375" style="51" customWidth="1"/>
    <col min="7005" max="7005" width="12.88671875" style="51" customWidth="1"/>
    <col min="7006" max="7006" width="12" style="51" customWidth="1"/>
    <col min="7007" max="7007" width="11.77734375" style="51" customWidth="1"/>
    <col min="7008" max="7008" width="12.109375" style="51" customWidth="1"/>
    <col min="7009" max="7009" width="12.88671875" style="51" customWidth="1"/>
    <col min="7010" max="7010" width="12" style="51" customWidth="1"/>
    <col min="7011" max="7011" width="11.77734375" style="51" customWidth="1"/>
    <col min="7012" max="7012" width="12.109375" style="51" customWidth="1"/>
    <col min="7013" max="7013" width="12.88671875" style="51" customWidth="1"/>
    <col min="7014" max="7014" width="12" style="51" customWidth="1"/>
    <col min="7015" max="7015" width="11.77734375" style="51" customWidth="1"/>
    <col min="7016" max="7016" width="12.109375" style="51" customWidth="1"/>
    <col min="7017" max="7017" width="12.88671875" style="51" customWidth="1"/>
    <col min="7018" max="7018" width="12" style="51" customWidth="1"/>
    <col min="7019" max="7019" width="11.77734375" style="51" customWidth="1"/>
    <col min="7020" max="7020" width="12.109375" style="51" customWidth="1"/>
    <col min="7021" max="7021" width="12.88671875" style="51" customWidth="1"/>
    <col min="7022" max="7022" width="12.109375" style="51" customWidth="1"/>
    <col min="7023" max="7023" width="11.77734375" style="51" customWidth="1"/>
    <col min="7024" max="7024" width="12" style="51" customWidth="1"/>
    <col min="7025" max="7025" width="14.44140625" style="51" customWidth="1"/>
    <col min="7026" max="7027" width="17.109375" style="51" customWidth="1"/>
    <col min="7028" max="7028" width="4.88671875" style="51" customWidth="1"/>
    <col min="7029" max="7029" width="23.5546875" style="51" customWidth="1"/>
    <col min="7030" max="7030" width="42.21875" style="51" customWidth="1"/>
    <col min="7031" max="7031" width="8.77734375" style="51" customWidth="1"/>
    <col min="7032" max="7033" width="11" style="51" customWidth="1"/>
    <col min="7034" max="7035" width="9.88671875" style="51"/>
    <col min="7036" max="7036" width="8.77734375" style="51" customWidth="1"/>
    <col min="7037" max="7038" width="9.88671875" style="51"/>
    <col min="7039" max="7039" width="8.77734375" style="51" customWidth="1"/>
    <col min="7040" max="7041" width="9.88671875" style="51"/>
    <col min="7042" max="7042" width="8.77734375" style="51" customWidth="1"/>
    <col min="7043" max="7044" width="9.88671875" style="51"/>
    <col min="7045" max="7045" width="8.77734375" style="51" customWidth="1"/>
    <col min="7046" max="7047" width="9.88671875" style="51"/>
    <col min="7048" max="7048" width="8.77734375" style="51" customWidth="1"/>
    <col min="7049" max="7050" width="9.88671875" style="51"/>
    <col min="7051" max="7051" width="8.77734375" style="51" customWidth="1"/>
    <col min="7052" max="7053" width="9.88671875" style="51"/>
    <col min="7054" max="7054" width="8.77734375" style="51" customWidth="1"/>
    <col min="7055" max="7055" width="9.88671875" style="51"/>
    <col min="7056" max="7056" width="8.77734375" style="51" customWidth="1"/>
    <col min="7057" max="7057" width="11" style="51" customWidth="1"/>
    <col min="7058" max="7059" width="7.5546875" style="51" customWidth="1"/>
    <col min="7060" max="7060" width="11" style="51" customWidth="1"/>
    <col min="7061" max="7061" width="8.77734375" style="51" customWidth="1"/>
    <col min="7062" max="7063" width="11" style="51" customWidth="1"/>
    <col min="7064" max="7065" width="9.88671875" style="51"/>
    <col min="7066" max="7066" width="8.77734375" style="51" customWidth="1"/>
    <col min="7067" max="7068" width="9.88671875" style="51"/>
    <col min="7069" max="7069" width="8.77734375" style="51" customWidth="1"/>
    <col min="7070" max="7071" width="9.88671875" style="51"/>
    <col min="7072" max="7072" width="8.77734375" style="51" customWidth="1"/>
    <col min="7073" max="7168" width="9.88671875" style="51"/>
    <col min="7169" max="7169" width="52.44140625" style="51" customWidth="1"/>
    <col min="7170" max="7170" width="13.88671875" style="51" customWidth="1"/>
    <col min="7171" max="7171" width="15.88671875" style="51" customWidth="1"/>
    <col min="7172" max="7172" width="10.21875" style="51" customWidth="1"/>
    <col min="7173" max="7173" width="13.109375" style="51" customWidth="1"/>
    <col min="7174" max="7174" width="15.88671875" style="51" customWidth="1"/>
    <col min="7175" max="7175" width="14.88671875" style="51" customWidth="1"/>
    <col min="7176" max="7176" width="10.77734375" style="51" customWidth="1"/>
    <col min="7177" max="7177" width="13.109375" style="51" customWidth="1"/>
    <col min="7178" max="7178" width="13.21875" style="51" customWidth="1"/>
    <col min="7179" max="7179" width="11.109375" style="51" customWidth="1"/>
    <col min="7180" max="7180" width="10.109375" style="51" customWidth="1"/>
    <col min="7181" max="7181" width="14.5546875" style="51" customWidth="1"/>
    <col min="7182" max="7182" width="11.44140625" style="51" customWidth="1"/>
    <col min="7183" max="7183" width="12" style="51" customWidth="1"/>
    <col min="7184" max="7184" width="12.109375" style="51" customWidth="1"/>
    <col min="7185" max="7185" width="13.77734375" style="51" customWidth="1"/>
    <col min="7186" max="7186" width="11.21875" style="51" customWidth="1"/>
    <col min="7187" max="7187" width="11.77734375" style="51" customWidth="1"/>
    <col min="7188" max="7188" width="12.109375" style="51" customWidth="1"/>
    <col min="7189" max="7189" width="11.88671875" style="51" customWidth="1"/>
    <col min="7190" max="7190" width="10.5546875" style="51" customWidth="1"/>
    <col min="7191" max="7191" width="11.77734375" style="51" customWidth="1"/>
    <col min="7192" max="7192" width="12" style="51" customWidth="1"/>
    <col min="7193" max="7193" width="13.88671875" style="51" customWidth="1"/>
    <col min="7194" max="7194" width="11.44140625" style="51" customWidth="1"/>
    <col min="7195" max="7195" width="11.77734375" style="51" customWidth="1"/>
    <col min="7196" max="7196" width="12.109375" style="51" customWidth="1"/>
    <col min="7197" max="7197" width="14.5546875" style="51" customWidth="1"/>
    <col min="7198" max="7199" width="11.77734375" style="51" customWidth="1"/>
    <col min="7200" max="7200" width="12.109375" style="51" customWidth="1"/>
    <col min="7201" max="7201" width="14.44140625" style="51" customWidth="1"/>
    <col min="7202" max="7202" width="11.44140625" style="51" customWidth="1"/>
    <col min="7203" max="7203" width="11.77734375" style="51" customWidth="1"/>
    <col min="7204" max="7204" width="12.109375" style="51" customWidth="1"/>
    <col min="7205" max="7205" width="14.109375" style="51" customWidth="1"/>
    <col min="7206" max="7206" width="12" style="51" customWidth="1"/>
    <col min="7207" max="7207" width="11.77734375" style="51" customWidth="1"/>
    <col min="7208" max="7208" width="12.109375" style="51" customWidth="1"/>
    <col min="7209" max="7209" width="12.88671875" style="51" customWidth="1"/>
    <col min="7210" max="7210" width="12" style="51" customWidth="1"/>
    <col min="7211" max="7211" width="11.77734375" style="51" customWidth="1"/>
    <col min="7212" max="7212" width="12.109375" style="51" customWidth="1"/>
    <col min="7213" max="7213" width="12.88671875" style="51" customWidth="1"/>
    <col min="7214" max="7214" width="12" style="51" customWidth="1"/>
    <col min="7215" max="7215" width="11.77734375" style="51" customWidth="1"/>
    <col min="7216" max="7216" width="12.109375" style="51" customWidth="1"/>
    <col min="7217" max="7217" width="12.88671875" style="51" customWidth="1"/>
    <col min="7218" max="7218" width="12" style="51" customWidth="1"/>
    <col min="7219" max="7219" width="11.77734375" style="51" customWidth="1"/>
    <col min="7220" max="7220" width="12.109375" style="51" customWidth="1"/>
    <col min="7221" max="7221" width="12.88671875" style="51" customWidth="1"/>
    <col min="7222" max="7222" width="12" style="51" customWidth="1"/>
    <col min="7223" max="7223" width="11.77734375" style="51" customWidth="1"/>
    <col min="7224" max="7224" width="12.109375" style="51" customWidth="1"/>
    <col min="7225" max="7225" width="12.88671875" style="51" customWidth="1"/>
    <col min="7226" max="7226" width="12" style="51" customWidth="1"/>
    <col min="7227" max="7227" width="11.77734375" style="51" customWidth="1"/>
    <col min="7228" max="7228" width="12.109375" style="51" customWidth="1"/>
    <col min="7229" max="7229" width="13.5546875" style="51" customWidth="1"/>
    <col min="7230" max="7230" width="12" style="51" customWidth="1"/>
    <col min="7231" max="7231" width="11.77734375" style="51" customWidth="1"/>
    <col min="7232" max="7232" width="12.109375" style="51" customWidth="1"/>
    <col min="7233" max="7233" width="12.88671875" style="51" customWidth="1"/>
    <col min="7234" max="7234" width="12" style="51" customWidth="1"/>
    <col min="7235" max="7235" width="11.77734375" style="51" customWidth="1"/>
    <col min="7236" max="7236" width="12.109375" style="51" customWidth="1"/>
    <col min="7237" max="7237" width="12.88671875" style="51" customWidth="1"/>
    <col min="7238" max="7238" width="12" style="51" customWidth="1"/>
    <col min="7239" max="7239" width="11.77734375" style="51" customWidth="1"/>
    <col min="7240" max="7240" width="12.109375" style="51" customWidth="1"/>
    <col min="7241" max="7241" width="12.88671875" style="51" customWidth="1"/>
    <col min="7242" max="7242" width="12" style="51" customWidth="1"/>
    <col min="7243" max="7243" width="11.77734375" style="51" customWidth="1"/>
    <col min="7244" max="7244" width="12.109375" style="51" customWidth="1"/>
    <col min="7245" max="7245" width="12.88671875" style="51" customWidth="1"/>
    <col min="7246" max="7246" width="12" style="51" customWidth="1"/>
    <col min="7247" max="7247" width="11.77734375" style="51" customWidth="1"/>
    <col min="7248" max="7248" width="12.109375" style="51" customWidth="1"/>
    <col min="7249" max="7249" width="12.88671875" style="51" customWidth="1"/>
    <col min="7250" max="7250" width="12" style="51" customWidth="1"/>
    <col min="7251" max="7251" width="11.77734375" style="51" customWidth="1"/>
    <col min="7252" max="7252" width="12.109375" style="51" customWidth="1"/>
    <col min="7253" max="7253" width="12.88671875" style="51" customWidth="1"/>
    <col min="7254" max="7254" width="12" style="51" customWidth="1"/>
    <col min="7255" max="7255" width="11.77734375" style="51" customWidth="1"/>
    <col min="7256" max="7256" width="12.109375" style="51" customWidth="1"/>
    <col min="7257" max="7257" width="12.88671875" style="51" customWidth="1"/>
    <col min="7258" max="7258" width="12" style="51" customWidth="1"/>
    <col min="7259" max="7259" width="11.77734375" style="51" customWidth="1"/>
    <col min="7260" max="7260" width="12.109375" style="51" customWidth="1"/>
    <col min="7261" max="7261" width="12.88671875" style="51" customWidth="1"/>
    <col min="7262" max="7262" width="12" style="51" customWidth="1"/>
    <col min="7263" max="7263" width="11.77734375" style="51" customWidth="1"/>
    <col min="7264" max="7264" width="12.109375" style="51" customWidth="1"/>
    <col min="7265" max="7265" width="12.88671875" style="51" customWidth="1"/>
    <col min="7266" max="7266" width="12" style="51" customWidth="1"/>
    <col min="7267" max="7267" width="11.77734375" style="51" customWidth="1"/>
    <col min="7268" max="7268" width="12.109375" style="51" customWidth="1"/>
    <col min="7269" max="7269" width="12.88671875" style="51" customWidth="1"/>
    <col min="7270" max="7270" width="12" style="51" customWidth="1"/>
    <col min="7271" max="7271" width="11.77734375" style="51" customWidth="1"/>
    <col min="7272" max="7272" width="12.109375" style="51" customWidth="1"/>
    <col min="7273" max="7273" width="12.88671875" style="51" customWidth="1"/>
    <col min="7274" max="7274" width="12" style="51" customWidth="1"/>
    <col min="7275" max="7275" width="11.77734375" style="51" customWidth="1"/>
    <col min="7276" max="7276" width="12.109375" style="51" customWidth="1"/>
    <col min="7277" max="7277" width="12.88671875" style="51" customWidth="1"/>
    <col min="7278" max="7278" width="12.109375" style="51" customWidth="1"/>
    <col min="7279" max="7279" width="11.77734375" style="51" customWidth="1"/>
    <col min="7280" max="7280" width="12" style="51" customWidth="1"/>
    <col min="7281" max="7281" width="14.44140625" style="51" customWidth="1"/>
    <col min="7282" max="7283" width="17.109375" style="51" customWidth="1"/>
    <col min="7284" max="7284" width="4.88671875" style="51" customWidth="1"/>
    <col min="7285" max="7285" width="23.5546875" style="51" customWidth="1"/>
    <col min="7286" max="7286" width="42.21875" style="51" customWidth="1"/>
    <col min="7287" max="7287" width="8.77734375" style="51" customWidth="1"/>
    <col min="7288" max="7289" width="11" style="51" customWidth="1"/>
    <col min="7290" max="7291" width="9.88671875" style="51"/>
    <col min="7292" max="7292" width="8.77734375" style="51" customWidth="1"/>
    <col min="7293" max="7294" width="9.88671875" style="51"/>
    <col min="7295" max="7295" width="8.77734375" style="51" customWidth="1"/>
    <col min="7296" max="7297" width="9.88671875" style="51"/>
    <col min="7298" max="7298" width="8.77734375" style="51" customWidth="1"/>
    <col min="7299" max="7300" width="9.88671875" style="51"/>
    <col min="7301" max="7301" width="8.77734375" style="51" customWidth="1"/>
    <col min="7302" max="7303" width="9.88671875" style="51"/>
    <col min="7304" max="7304" width="8.77734375" style="51" customWidth="1"/>
    <col min="7305" max="7306" width="9.88671875" style="51"/>
    <col min="7307" max="7307" width="8.77734375" style="51" customWidth="1"/>
    <col min="7308" max="7309" width="9.88671875" style="51"/>
    <col min="7310" max="7310" width="8.77734375" style="51" customWidth="1"/>
    <col min="7311" max="7311" width="9.88671875" style="51"/>
    <col min="7312" max="7312" width="8.77734375" style="51" customWidth="1"/>
    <col min="7313" max="7313" width="11" style="51" customWidth="1"/>
    <col min="7314" max="7315" width="7.5546875" style="51" customWidth="1"/>
    <col min="7316" max="7316" width="11" style="51" customWidth="1"/>
    <col min="7317" max="7317" width="8.77734375" style="51" customWidth="1"/>
    <col min="7318" max="7319" width="11" style="51" customWidth="1"/>
    <col min="7320" max="7321" width="9.88671875" style="51"/>
    <col min="7322" max="7322" width="8.77734375" style="51" customWidth="1"/>
    <col min="7323" max="7324" width="9.88671875" style="51"/>
    <col min="7325" max="7325" width="8.77734375" style="51" customWidth="1"/>
    <col min="7326" max="7327" width="9.88671875" style="51"/>
    <col min="7328" max="7328" width="8.77734375" style="51" customWidth="1"/>
    <col min="7329" max="7424" width="9.88671875" style="51"/>
    <col min="7425" max="7425" width="52.44140625" style="51" customWidth="1"/>
    <col min="7426" max="7426" width="13.88671875" style="51" customWidth="1"/>
    <col min="7427" max="7427" width="15.88671875" style="51" customWidth="1"/>
    <col min="7428" max="7428" width="10.21875" style="51" customWidth="1"/>
    <col min="7429" max="7429" width="13.109375" style="51" customWidth="1"/>
    <col min="7430" max="7430" width="15.88671875" style="51" customWidth="1"/>
    <col min="7431" max="7431" width="14.88671875" style="51" customWidth="1"/>
    <col min="7432" max="7432" width="10.77734375" style="51" customWidth="1"/>
    <col min="7433" max="7433" width="13.109375" style="51" customWidth="1"/>
    <col min="7434" max="7434" width="13.21875" style="51" customWidth="1"/>
    <col min="7435" max="7435" width="11.109375" style="51" customWidth="1"/>
    <col min="7436" max="7436" width="10.109375" style="51" customWidth="1"/>
    <col min="7437" max="7437" width="14.5546875" style="51" customWidth="1"/>
    <col min="7438" max="7438" width="11.44140625" style="51" customWidth="1"/>
    <col min="7439" max="7439" width="12" style="51" customWidth="1"/>
    <col min="7440" max="7440" width="12.109375" style="51" customWidth="1"/>
    <col min="7441" max="7441" width="13.77734375" style="51" customWidth="1"/>
    <col min="7442" max="7442" width="11.21875" style="51" customWidth="1"/>
    <col min="7443" max="7443" width="11.77734375" style="51" customWidth="1"/>
    <col min="7444" max="7444" width="12.109375" style="51" customWidth="1"/>
    <col min="7445" max="7445" width="11.88671875" style="51" customWidth="1"/>
    <col min="7446" max="7446" width="10.5546875" style="51" customWidth="1"/>
    <col min="7447" max="7447" width="11.77734375" style="51" customWidth="1"/>
    <col min="7448" max="7448" width="12" style="51" customWidth="1"/>
    <col min="7449" max="7449" width="13.88671875" style="51" customWidth="1"/>
    <col min="7450" max="7450" width="11.44140625" style="51" customWidth="1"/>
    <col min="7451" max="7451" width="11.77734375" style="51" customWidth="1"/>
    <col min="7452" max="7452" width="12.109375" style="51" customWidth="1"/>
    <col min="7453" max="7453" width="14.5546875" style="51" customWidth="1"/>
    <col min="7454" max="7455" width="11.77734375" style="51" customWidth="1"/>
    <col min="7456" max="7456" width="12.109375" style="51" customWidth="1"/>
    <col min="7457" max="7457" width="14.44140625" style="51" customWidth="1"/>
    <col min="7458" max="7458" width="11.44140625" style="51" customWidth="1"/>
    <col min="7459" max="7459" width="11.77734375" style="51" customWidth="1"/>
    <col min="7460" max="7460" width="12.109375" style="51" customWidth="1"/>
    <col min="7461" max="7461" width="14.109375" style="51" customWidth="1"/>
    <col min="7462" max="7462" width="12" style="51" customWidth="1"/>
    <col min="7463" max="7463" width="11.77734375" style="51" customWidth="1"/>
    <col min="7464" max="7464" width="12.109375" style="51" customWidth="1"/>
    <col min="7465" max="7465" width="12.88671875" style="51" customWidth="1"/>
    <col min="7466" max="7466" width="12" style="51" customWidth="1"/>
    <col min="7467" max="7467" width="11.77734375" style="51" customWidth="1"/>
    <col min="7468" max="7468" width="12.109375" style="51" customWidth="1"/>
    <col min="7469" max="7469" width="12.88671875" style="51" customWidth="1"/>
    <col min="7470" max="7470" width="12" style="51" customWidth="1"/>
    <col min="7471" max="7471" width="11.77734375" style="51" customWidth="1"/>
    <col min="7472" max="7472" width="12.109375" style="51" customWidth="1"/>
    <col min="7473" max="7473" width="12.88671875" style="51" customWidth="1"/>
    <col min="7474" max="7474" width="12" style="51" customWidth="1"/>
    <col min="7475" max="7475" width="11.77734375" style="51" customWidth="1"/>
    <col min="7476" max="7476" width="12.109375" style="51" customWidth="1"/>
    <col min="7477" max="7477" width="12.88671875" style="51" customWidth="1"/>
    <col min="7478" max="7478" width="12" style="51" customWidth="1"/>
    <col min="7479" max="7479" width="11.77734375" style="51" customWidth="1"/>
    <col min="7480" max="7480" width="12.109375" style="51" customWidth="1"/>
    <col min="7481" max="7481" width="12.88671875" style="51" customWidth="1"/>
    <col min="7482" max="7482" width="12" style="51" customWidth="1"/>
    <col min="7483" max="7483" width="11.77734375" style="51" customWidth="1"/>
    <col min="7484" max="7484" width="12.109375" style="51" customWidth="1"/>
    <col min="7485" max="7485" width="13.5546875" style="51" customWidth="1"/>
    <col min="7486" max="7486" width="12" style="51" customWidth="1"/>
    <col min="7487" max="7487" width="11.77734375" style="51" customWidth="1"/>
    <col min="7488" max="7488" width="12.109375" style="51" customWidth="1"/>
    <col min="7489" max="7489" width="12.88671875" style="51" customWidth="1"/>
    <col min="7490" max="7490" width="12" style="51" customWidth="1"/>
    <col min="7491" max="7491" width="11.77734375" style="51" customWidth="1"/>
    <col min="7492" max="7492" width="12.109375" style="51" customWidth="1"/>
    <col min="7493" max="7493" width="12.88671875" style="51" customWidth="1"/>
    <col min="7494" max="7494" width="12" style="51" customWidth="1"/>
    <col min="7495" max="7495" width="11.77734375" style="51" customWidth="1"/>
    <col min="7496" max="7496" width="12.109375" style="51" customWidth="1"/>
    <col min="7497" max="7497" width="12.88671875" style="51" customWidth="1"/>
    <col min="7498" max="7498" width="12" style="51" customWidth="1"/>
    <col min="7499" max="7499" width="11.77734375" style="51" customWidth="1"/>
    <col min="7500" max="7500" width="12.109375" style="51" customWidth="1"/>
    <col min="7501" max="7501" width="12.88671875" style="51" customWidth="1"/>
    <col min="7502" max="7502" width="12" style="51" customWidth="1"/>
    <col min="7503" max="7503" width="11.77734375" style="51" customWidth="1"/>
    <col min="7504" max="7504" width="12.109375" style="51" customWidth="1"/>
    <col min="7505" max="7505" width="12.88671875" style="51" customWidth="1"/>
    <col min="7506" max="7506" width="12" style="51" customWidth="1"/>
    <col min="7507" max="7507" width="11.77734375" style="51" customWidth="1"/>
    <col min="7508" max="7508" width="12.109375" style="51" customWidth="1"/>
    <col min="7509" max="7509" width="12.88671875" style="51" customWidth="1"/>
    <col min="7510" max="7510" width="12" style="51" customWidth="1"/>
    <col min="7511" max="7511" width="11.77734375" style="51" customWidth="1"/>
    <col min="7512" max="7512" width="12.109375" style="51" customWidth="1"/>
    <col min="7513" max="7513" width="12.88671875" style="51" customWidth="1"/>
    <col min="7514" max="7514" width="12" style="51" customWidth="1"/>
    <col min="7515" max="7515" width="11.77734375" style="51" customWidth="1"/>
    <col min="7516" max="7516" width="12.109375" style="51" customWidth="1"/>
    <col min="7517" max="7517" width="12.88671875" style="51" customWidth="1"/>
    <col min="7518" max="7518" width="12" style="51" customWidth="1"/>
    <col min="7519" max="7519" width="11.77734375" style="51" customWidth="1"/>
    <col min="7520" max="7520" width="12.109375" style="51" customWidth="1"/>
    <col min="7521" max="7521" width="12.88671875" style="51" customWidth="1"/>
    <col min="7522" max="7522" width="12" style="51" customWidth="1"/>
    <col min="7523" max="7523" width="11.77734375" style="51" customWidth="1"/>
    <col min="7524" max="7524" width="12.109375" style="51" customWidth="1"/>
    <col min="7525" max="7525" width="12.88671875" style="51" customWidth="1"/>
    <col min="7526" max="7526" width="12" style="51" customWidth="1"/>
    <col min="7527" max="7527" width="11.77734375" style="51" customWidth="1"/>
    <col min="7528" max="7528" width="12.109375" style="51" customWidth="1"/>
    <col min="7529" max="7529" width="12.88671875" style="51" customWidth="1"/>
    <col min="7530" max="7530" width="12" style="51" customWidth="1"/>
    <col min="7531" max="7531" width="11.77734375" style="51" customWidth="1"/>
    <col min="7532" max="7532" width="12.109375" style="51" customWidth="1"/>
    <col min="7533" max="7533" width="12.88671875" style="51" customWidth="1"/>
    <col min="7534" max="7534" width="12.109375" style="51" customWidth="1"/>
    <col min="7535" max="7535" width="11.77734375" style="51" customWidth="1"/>
    <col min="7536" max="7536" width="12" style="51" customWidth="1"/>
    <col min="7537" max="7537" width="14.44140625" style="51" customWidth="1"/>
    <col min="7538" max="7539" width="17.109375" style="51" customWidth="1"/>
    <col min="7540" max="7540" width="4.88671875" style="51" customWidth="1"/>
    <col min="7541" max="7541" width="23.5546875" style="51" customWidth="1"/>
    <col min="7542" max="7542" width="42.21875" style="51" customWidth="1"/>
    <col min="7543" max="7543" width="8.77734375" style="51" customWidth="1"/>
    <col min="7544" max="7545" width="11" style="51" customWidth="1"/>
    <col min="7546" max="7547" width="9.88671875" style="51"/>
    <col min="7548" max="7548" width="8.77734375" style="51" customWidth="1"/>
    <col min="7549" max="7550" width="9.88671875" style="51"/>
    <col min="7551" max="7551" width="8.77734375" style="51" customWidth="1"/>
    <col min="7552" max="7553" width="9.88671875" style="51"/>
    <col min="7554" max="7554" width="8.77734375" style="51" customWidth="1"/>
    <col min="7555" max="7556" width="9.88671875" style="51"/>
    <col min="7557" max="7557" width="8.77734375" style="51" customWidth="1"/>
    <col min="7558" max="7559" width="9.88671875" style="51"/>
    <col min="7560" max="7560" width="8.77734375" style="51" customWidth="1"/>
    <col min="7561" max="7562" width="9.88671875" style="51"/>
    <col min="7563" max="7563" width="8.77734375" style="51" customWidth="1"/>
    <col min="7564" max="7565" width="9.88671875" style="51"/>
    <col min="7566" max="7566" width="8.77734375" style="51" customWidth="1"/>
    <col min="7567" max="7567" width="9.88671875" style="51"/>
    <col min="7568" max="7568" width="8.77734375" style="51" customWidth="1"/>
    <col min="7569" max="7569" width="11" style="51" customWidth="1"/>
    <col min="7570" max="7571" width="7.5546875" style="51" customWidth="1"/>
    <col min="7572" max="7572" width="11" style="51" customWidth="1"/>
    <col min="7573" max="7573" width="8.77734375" style="51" customWidth="1"/>
    <col min="7574" max="7575" width="11" style="51" customWidth="1"/>
    <col min="7576" max="7577" width="9.88671875" style="51"/>
    <col min="7578" max="7578" width="8.77734375" style="51" customWidth="1"/>
    <col min="7579" max="7580" width="9.88671875" style="51"/>
    <col min="7581" max="7581" width="8.77734375" style="51" customWidth="1"/>
    <col min="7582" max="7583" width="9.88671875" style="51"/>
    <col min="7584" max="7584" width="8.77734375" style="51" customWidth="1"/>
    <col min="7585" max="7680" width="9.88671875" style="51"/>
    <col min="7681" max="7681" width="52.44140625" style="51" customWidth="1"/>
    <col min="7682" max="7682" width="13.88671875" style="51" customWidth="1"/>
    <col min="7683" max="7683" width="15.88671875" style="51" customWidth="1"/>
    <col min="7684" max="7684" width="10.21875" style="51" customWidth="1"/>
    <col min="7685" max="7685" width="13.109375" style="51" customWidth="1"/>
    <col min="7686" max="7686" width="15.88671875" style="51" customWidth="1"/>
    <col min="7687" max="7687" width="14.88671875" style="51" customWidth="1"/>
    <col min="7688" max="7688" width="10.77734375" style="51" customWidth="1"/>
    <col min="7689" max="7689" width="13.109375" style="51" customWidth="1"/>
    <col min="7690" max="7690" width="13.21875" style="51" customWidth="1"/>
    <col min="7691" max="7691" width="11.109375" style="51" customWidth="1"/>
    <col min="7692" max="7692" width="10.109375" style="51" customWidth="1"/>
    <col min="7693" max="7693" width="14.5546875" style="51" customWidth="1"/>
    <col min="7694" max="7694" width="11.44140625" style="51" customWidth="1"/>
    <col min="7695" max="7695" width="12" style="51" customWidth="1"/>
    <col min="7696" max="7696" width="12.109375" style="51" customWidth="1"/>
    <col min="7697" max="7697" width="13.77734375" style="51" customWidth="1"/>
    <col min="7698" max="7698" width="11.21875" style="51" customWidth="1"/>
    <col min="7699" max="7699" width="11.77734375" style="51" customWidth="1"/>
    <col min="7700" max="7700" width="12.109375" style="51" customWidth="1"/>
    <col min="7701" max="7701" width="11.88671875" style="51" customWidth="1"/>
    <col min="7702" max="7702" width="10.5546875" style="51" customWidth="1"/>
    <col min="7703" max="7703" width="11.77734375" style="51" customWidth="1"/>
    <col min="7704" max="7704" width="12" style="51" customWidth="1"/>
    <col min="7705" max="7705" width="13.88671875" style="51" customWidth="1"/>
    <col min="7706" max="7706" width="11.44140625" style="51" customWidth="1"/>
    <col min="7707" max="7707" width="11.77734375" style="51" customWidth="1"/>
    <col min="7708" max="7708" width="12.109375" style="51" customWidth="1"/>
    <col min="7709" max="7709" width="14.5546875" style="51" customWidth="1"/>
    <col min="7710" max="7711" width="11.77734375" style="51" customWidth="1"/>
    <col min="7712" max="7712" width="12.109375" style="51" customWidth="1"/>
    <col min="7713" max="7713" width="14.44140625" style="51" customWidth="1"/>
    <col min="7714" max="7714" width="11.44140625" style="51" customWidth="1"/>
    <col min="7715" max="7715" width="11.77734375" style="51" customWidth="1"/>
    <col min="7716" max="7716" width="12.109375" style="51" customWidth="1"/>
    <col min="7717" max="7717" width="14.109375" style="51" customWidth="1"/>
    <col min="7718" max="7718" width="12" style="51" customWidth="1"/>
    <col min="7719" max="7719" width="11.77734375" style="51" customWidth="1"/>
    <col min="7720" max="7720" width="12.109375" style="51" customWidth="1"/>
    <col min="7721" max="7721" width="12.88671875" style="51" customWidth="1"/>
    <col min="7722" max="7722" width="12" style="51" customWidth="1"/>
    <col min="7723" max="7723" width="11.77734375" style="51" customWidth="1"/>
    <col min="7724" max="7724" width="12.109375" style="51" customWidth="1"/>
    <col min="7725" max="7725" width="12.88671875" style="51" customWidth="1"/>
    <col min="7726" max="7726" width="12" style="51" customWidth="1"/>
    <col min="7727" max="7727" width="11.77734375" style="51" customWidth="1"/>
    <col min="7728" max="7728" width="12.109375" style="51" customWidth="1"/>
    <col min="7729" max="7729" width="12.88671875" style="51" customWidth="1"/>
    <col min="7730" max="7730" width="12" style="51" customWidth="1"/>
    <col min="7731" max="7731" width="11.77734375" style="51" customWidth="1"/>
    <col min="7732" max="7732" width="12.109375" style="51" customWidth="1"/>
    <col min="7733" max="7733" width="12.88671875" style="51" customWidth="1"/>
    <col min="7734" max="7734" width="12" style="51" customWidth="1"/>
    <col min="7735" max="7735" width="11.77734375" style="51" customWidth="1"/>
    <col min="7736" max="7736" width="12.109375" style="51" customWidth="1"/>
    <col min="7737" max="7737" width="12.88671875" style="51" customWidth="1"/>
    <col min="7738" max="7738" width="12" style="51" customWidth="1"/>
    <col min="7739" max="7739" width="11.77734375" style="51" customWidth="1"/>
    <col min="7740" max="7740" width="12.109375" style="51" customWidth="1"/>
    <col min="7741" max="7741" width="13.5546875" style="51" customWidth="1"/>
    <col min="7742" max="7742" width="12" style="51" customWidth="1"/>
    <col min="7743" max="7743" width="11.77734375" style="51" customWidth="1"/>
    <col min="7744" max="7744" width="12.109375" style="51" customWidth="1"/>
    <col min="7745" max="7745" width="12.88671875" style="51" customWidth="1"/>
    <col min="7746" max="7746" width="12" style="51" customWidth="1"/>
    <col min="7747" max="7747" width="11.77734375" style="51" customWidth="1"/>
    <col min="7748" max="7748" width="12.109375" style="51" customWidth="1"/>
    <col min="7749" max="7749" width="12.88671875" style="51" customWidth="1"/>
    <col min="7750" max="7750" width="12" style="51" customWidth="1"/>
    <col min="7751" max="7751" width="11.77734375" style="51" customWidth="1"/>
    <col min="7752" max="7752" width="12.109375" style="51" customWidth="1"/>
    <col min="7753" max="7753" width="12.88671875" style="51" customWidth="1"/>
    <col min="7754" max="7754" width="12" style="51" customWidth="1"/>
    <col min="7755" max="7755" width="11.77734375" style="51" customWidth="1"/>
    <col min="7756" max="7756" width="12.109375" style="51" customWidth="1"/>
    <col min="7757" max="7757" width="12.88671875" style="51" customWidth="1"/>
    <col min="7758" max="7758" width="12" style="51" customWidth="1"/>
    <col min="7759" max="7759" width="11.77734375" style="51" customWidth="1"/>
    <col min="7760" max="7760" width="12.109375" style="51" customWidth="1"/>
    <col min="7761" max="7761" width="12.88671875" style="51" customWidth="1"/>
    <col min="7762" max="7762" width="12" style="51" customWidth="1"/>
    <col min="7763" max="7763" width="11.77734375" style="51" customWidth="1"/>
    <col min="7764" max="7764" width="12.109375" style="51" customWidth="1"/>
    <col min="7765" max="7765" width="12.88671875" style="51" customWidth="1"/>
    <col min="7766" max="7766" width="12" style="51" customWidth="1"/>
    <col min="7767" max="7767" width="11.77734375" style="51" customWidth="1"/>
    <col min="7768" max="7768" width="12.109375" style="51" customWidth="1"/>
    <col min="7769" max="7769" width="12.88671875" style="51" customWidth="1"/>
    <col min="7770" max="7770" width="12" style="51" customWidth="1"/>
    <col min="7771" max="7771" width="11.77734375" style="51" customWidth="1"/>
    <col min="7772" max="7772" width="12.109375" style="51" customWidth="1"/>
    <col min="7773" max="7773" width="12.88671875" style="51" customWidth="1"/>
    <col min="7774" max="7774" width="12" style="51" customWidth="1"/>
    <col min="7775" max="7775" width="11.77734375" style="51" customWidth="1"/>
    <col min="7776" max="7776" width="12.109375" style="51" customWidth="1"/>
    <col min="7777" max="7777" width="12.88671875" style="51" customWidth="1"/>
    <col min="7778" max="7778" width="12" style="51" customWidth="1"/>
    <col min="7779" max="7779" width="11.77734375" style="51" customWidth="1"/>
    <col min="7780" max="7780" width="12.109375" style="51" customWidth="1"/>
    <col min="7781" max="7781" width="12.88671875" style="51" customWidth="1"/>
    <col min="7782" max="7782" width="12" style="51" customWidth="1"/>
    <col min="7783" max="7783" width="11.77734375" style="51" customWidth="1"/>
    <col min="7784" max="7784" width="12.109375" style="51" customWidth="1"/>
    <col min="7785" max="7785" width="12.88671875" style="51" customWidth="1"/>
    <col min="7786" max="7786" width="12" style="51" customWidth="1"/>
    <col min="7787" max="7787" width="11.77734375" style="51" customWidth="1"/>
    <col min="7788" max="7788" width="12.109375" style="51" customWidth="1"/>
    <col min="7789" max="7789" width="12.88671875" style="51" customWidth="1"/>
    <col min="7790" max="7790" width="12.109375" style="51" customWidth="1"/>
    <col min="7791" max="7791" width="11.77734375" style="51" customWidth="1"/>
    <col min="7792" max="7792" width="12" style="51" customWidth="1"/>
    <col min="7793" max="7793" width="14.44140625" style="51" customWidth="1"/>
    <col min="7794" max="7795" width="17.109375" style="51" customWidth="1"/>
    <col min="7796" max="7796" width="4.88671875" style="51" customWidth="1"/>
    <col min="7797" max="7797" width="23.5546875" style="51" customWidth="1"/>
    <col min="7798" max="7798" width="42.21875" style="51" customWidth="1"/>
    <col min="7799" max="7799" width="8.77734375" style="51" customWidth="1"/>
    <col min="7800" max="7801" width="11" style="51" customWidth="1"/>
    <col min="7802" max="7803" width="9.88671875" style="51"/>
    <col min="7804" max="7804" width="8.77734375" style="51" customWidth="1"/>
    <col min="7805" max="7806" width="9.88671875" style="51"/>
    <col min="7807" max="7807" width="8.77734375" style="51" customWidth="1"/>
    <col min="7808" max="7809" width="9.88671875" style="51"/>
    <col min="7810" max="7810" width="8.77734375" style="51" customWidth="1"/>
    <col min="7811" max="7812" width="9.88671875" style="51"/>
    <col min="7813" max="7813" width="8.77734375" style="51" customWidth="1"/>
    <col min="7814" max="7815" width="9.88671875" style="51"/>
    <col min="7816" max="7816" width="8.77734375" style="51" customWidth="1"/>
    <col min="7817" max="7818" width="9.88671875" style="51"/>
    <col min="7819" max="7819" width="8.77734375" style="51" customWidth="1"/>
    <col min="7820" max="7821" width="9.88671875" style="51"/>
    <col min="7822" max="7822" width="8.77734375" style="51" customWidth="1"/>
    <col min="7823" max="7823" width="9.88671875" style="51"/>
    <col min="7824" max="7824" width="8.77734375" style="51" customWidth="1"/>
    <col min="7825" max="7825" width="11" style="51" customWidth="1"/>
    <col min="7826" max="7827" width="7.5546875" style="51" customWidth="1"/>
    <col min="7828" max="7828" width="11" style="51" customWidth="1"/>
    <col min="7829" max="7829" width="8.77734375" style="51" customWidth="1"/>
    <col min="7830" max="7831" width="11" style="51" customWidth="1"/>
    <col min="7832" max="7833" width="9.88671875" style="51"/>
    <col min="7834" max="7834" width="8.77734375" style="51" customWidth="1"/>
    <col min="7835" max="7836" width="9.88671875" style="51"/>
    <col min="7837" max="7837" width="8.77734375" style="51" customWidth="1"/>
    <col min="7838" max="7839" width="9.88671875" style="51"/>
    <col min="7840" max="7840" width="8.77734375" style="51" customWidth="1"/>
    <col min="7841" max="7936" width="9.88671875" style="51"/>
    <col min="7937" max="7937" width="52.44140625" style="51" customWidth="1"/>
    <col min="7938" max="7938" width="13.88671875" style="51" customWidth="1"/>
    <col min="7939" max="7939" width="15.88671875" style="51" customWidth="1"/>
    <col min="7940" max="7940" width="10.21875" style="51" customWidth="1"/>
    <col min="7941" max="7941" width="13.109375" style="51" customWidth="1"/>
    <col min="7942" max="7942" width="15.88671875" style="51" customWidth="1"/>
    <col min="7943" max="7943" width="14.88671875" style="51" customWidth="1"/>
    <col min="7944" max="7944" width="10.77734375" style="51" customWidth="1"/>
    <col min="7945" max="7945" width="13.109375" style="51" customWidth="1"/>
    <col min="7946" max="7946" width="13.21875" style="51" customWidth="1"/>
    <col min="7947" max="7947" width="11.109375" style="51" customWidth="1"/>
    <col min="7948" max="7948" width="10.109375" style="51" customWidth="1"/>
    <col min="7949" max="7949" width="14.5546875" style="51" customWidth="1"/>
    <col min="7950" max="7950" width="11.44140625" style="51" customWidth="1"/>
    <col min="7951" max="7951" width="12" style="51" customWidth="1"/>
    <col min="7952" max="7952" width="12.109375" style="51" customWidth="1"/>
    <col min="7953" max="7953" width="13.77734375" style="51" customWidth="1"/>
    <col min="7954" max="7954" width="11.21875" style="51" customWidth="1"/>
    <col min="7955" max="7955" width="11.77734375" style="51" customWidth="1"/>
    <col min="7956" max="7956" width="12.109375" style="51" customWidth="1"/>
    <col min="7957" max="7957" width="11.88671875" style="51" customWidth="1"/>
    <col min="7958" max="7958" width="10.5546875" style="51" customWidth="1"/>
    <col min="7959" max="7959" width="11.77734375" style="51" customWidth="1"/>
    <col min="7960" max="7960" width="12" style="51" customWidth="1"/>
    <col min="7961" max="7961" width="13.88671875" style="51" customWidth="1"/>
    <col min="7962" max="7962" width="11.44140625" style="51" customWidth="1"/>
    <col min="7963" max="7963" width="11.77734375" style="51" customWidth="1"/>
    <col min="7964" max="7964" width="12.109375" style="51" customWidth="1"/>
    <col min="7965" max="7965" width="14.5546875" style="51" customWidth="1"/>
    <col min="7966" max="7967" width="11.77734375" style="51" customWidth="1"/>
    <col min="7968" max="7968" width="12.109375" style="51" customWidth="1"/>
    <col min="7969" max="7969" width="14.44140625" style="51" customWidth="1"/>
    <col min="7970" max="7970" width="11.44140625" style="51" customWidth="1"/>
    <col min="7971" max="7971" width="11.77734375" style="51" customWidth="1"/>
    <col min="7972" max="7972" width="12.109375" style="51" customWidth="1"/>
    <col min="7973" max="7973" width="14.109375" style="51" customWidth="1"/>
    <col min="7974" max="7974" width="12" style="51" customWidth="1"/>
    <col min="7975" max="7975" width="11.77734375" style="51" customWidth="1"/>
    <col min="7976" max="7976" width="12.109375" style="51" customWidth="1"/>
    <col min="7977" max="7977" width="12.88671875" style="51" customWidth="1"/>
    <col min="7978" max="7978" width="12" style="51" customWidth="1"/>
    <col min="7979" max="7979" width="11.77734375" style="51" customWidth="1"/>
    <col min="7980" max="7980" width="12.109375" style="51" customWidth="1"/>
    <col min="7981" max="7981" width="12.88671875" style="51" customWidth="1"/>
    <col min="7982" max="7982" width="12" style="51" customWidth="1"/>
    <col min="7983" max="7983" width="11.77734375" style="51" customWidth="1"/>
    <col min="7984" max="7984" width="12.109375" style="51" customWidth="1"/>
    <col min="7985" max="7985" width="12.88671875" style="51" customWidth="1"/>
    <col min="7986" max="7986" width="12" style="51" customWidth="1"/>
    <col min="7987" max="7987" width="11.77734375" style="51" customWidth="1"/>
    <col min="7988" max="7988" width="12.109375" style="51" customWidth="1"/>
    <col min="7989" max="7989" width="12.88671875" style="51" customWidth="1"/>
    <col min="7990" max="7990" width="12" style="51" customWidth="1"/>
    <col min="7991" max="7991" width="11.77734375" style="51" customWidth="1"/>
    <col min="7992" max="7992" width="12.109375" style="51" customWidth="1"/>
    <col min="7993" max="7993" width="12.88671875" style="51" customWidth="1"/>
    <col min="7994" max="7994" width="12" style="51" customWidth="1"/>
    <col min="7995" max="7995" width="11.77734375" style="51" customWidth="1"/>
    <col min="7996" max="7996" width="12.109375" style="51" customWidth="1"/>
    <col min="7997" max="7997" width="13.5546875" style="51" customWidth="1"/>
    <col min="7998" max="7998" width="12" style="51" customWidth="1"/>
    <col min="7999" max="7999" width="11.77734375" style="51" customWidth="1"/>
    <col min="8000" max="8000" width="12.109375" style="51" customWidth="1"/>
    <col min="8001" max="8001" width="12.88671875" style="51" customWidth="1"/>
    <col min="8002" max="8002" width="12" style="51" customWidth="1"/>
    <col min="8003" max="8003" width="11.77734375" style="51" customWidth="1"/>
    <col min="8004" max="8004" width="12.109375" style="51" customWidth="1"/>
    <col min="8005" max="8005" width="12.88671875" style="51" customWidth="1"/>
    <col min="8006" max="8006" width="12" style="51" customWidth="1"/>
    <col min="8007" max="8007" width="11.77734375" style="51" customWidth="1"/>
    <col min="8008" max="8008" width="12.109375" style="51" customWidth="1"/>
    <col min="8009" max="8009" width="12.88671875" style="51" customWidth="1"/>
    <col min="8010" max="8010" width="12" style="51" customWidth="1"/>
    <col min="8011" max="8011" width="11.77734375" style="51" customWidth="1"/>
    <col min="8012" max="8012" width="12.109375" style="51" customWidth="1"/>
    <col min="8013" max="8013" width="12.88671875" style="51" customWidth="1"/>
    <col min="8014" max="8014" width="12" style="51" customWidth="1"/>
    <col min="8015" max="8015" width="11.77734375" style="51" customWidth="1"/>
    <col min="8016" max="8016" width="12.109375" style="51" customWidth="1"/>
    <col min="8017" max="8017" width="12.88671875" style="51" customWidth="1"/>
    <col min="8018" max="8018" width="12" style="51" customWidth="1"/>
    <col min="8019" max="8019" width="11.77734375" style="51" customWidth="1"/>
    <col min="8020" max="8020" width="12.109375" style="51" customWidth="1"/>
    <col min="8021" max="8021" width="12.88671875" style="51" customWidth="1"/>
    <col min="8022" max="8022" width="12" style="51" customWidth="1"/>
    <col min="8023" max="8023" width="11.77734375" style="51" customWidth="1"/>
    <col min="8024" max="8024" width="12.109375" style="51" customWidth="1"/>
    <col min="8025" max="8025" width="12.88671875" style="51" customWidth="1"/>
    <col min="8026" max="8026" width="12" style="51" customWidth="1"/>
    <col min="8027" max="8027" width="11.77734375" style="51" customWidth="1"/>
    <col min="8028" max="8028" width="12.109375" style="51" customWidth="1"/>
    <col min="8029" max="8029" width="12.88671875" style="51" customWidth="1"/>
    <col min="8030" max="8030" width="12" style="51" customWidth="1"/>
    <col min="8031" max="8031" width="11.77734375" style="51" customWidth="1"/>
    <col min="8032" max="8032" width="12.109375" style="51" customWidth="1"/>
    <col min="8033" max="8033" width="12.88671875" style="51" customWidth="1"/>
    <col min="8034" max="8034" width="12" style="51" customWidth="1"/>
    <col min="8035" max="8035" width="11.77734375" style="51" customWidth="1"/>
    <col min="8036" max="8036" width="12.109375" style="51" customWidth="1"/>
    <col min="8037" max="8037" width="12.88671875" style="51" customWidth="1"/>
    <col min="8038" max="8038" width="12" style="51" customWidth="1"/>
    <col min="8039" max="8039" width="11.77734375" style="51" customWidth="1"/>
    <col min="8040" max="8040" width="12.109375" style="51" customWidth="1"/>
    <col min="8041" max="8041" width="12.88671875" style="51" customWidth="1"/>
    <col min="8042" max="8042" width="12" style="51" customWidth="1"/>
    <col min="8043" max="8043" width="11.77734375" style="51" customWidth="1"/>
    <col min="8044" max="8044" width="12.109375" style="51" customWidth="1"/>
    <col min="8045" max="8045" width="12.88671875" style="51" customWidth="1"/>
    <col min="8046" max="8046" width="12.109375" style="51" customWidth="1"/>
    <col min="8047" max="8047" width="11.77734375" style="51" customWidth="1"/>
    <col min="8048" max="8048" width="12" style="51" customWidth="1"/>
    <col min="8049" max="8049" width="14.44140625" style="51" customWidth="1"/>
    <col min="8050" max="8051" width="17.109375" style="51" customWidth="1"/>
    <col min="8052" max="8052" width="4.88671875" style="51" customWidth="1"/>
    <col min="8053" max="8053" width="23.5546875" style="51" customWidth="1"/>
    <col min="8054" max="8054" width="42.21875" style="51" customWidth="1"/>
    <col min="8055" max="8055" width="8.77734375" style="51" customWidth="1"/>
    <col min="8056" max="8057" width="11" style="51" customWidth="1"/>
    <col min="8058" max="8059" width="9.88671875" style="51"/>
    <col min="8060" max="8060" width="8.77734375" style="51" customWidth="1"/>
    <col min="8061" max="8062" width="9.88671875" style="51"/>
    <col min="8063" max="8063" width="8.77734375" style="51" customWidth="1"/>
    <col min="8064" max="8065" width="9.88671875" style="51"/>
    <col min="8066" max="8066" width="8.77734375" style="51" customWidth="1"/>
    <col min="8067" max="8068" width="9.88671875" style="51"/>
    <col min="8069" max="8069" width="8.77734375" style="51" customWidth="1"/>
    <col min="8070" max="8071" width="9.88671875" style="51"/>
    <col min="8072" max="8072" width="8.77734375" style="51" customWidth="1"/>
    <col min="8073" max="8074" width="9.88671875" style="51"/>
    <col min="8075" max="8075" width="8.77734375" style="51" customWidth="1"/>
    <col min="8076" max="8077" width="9.88671875" style="51"/>
    <col min="8078" max="8078" width="8.77734375" style="51" customWidth="1"/>
    <col min="8079" max="8079" width="9.88671875" style="51"/>
    <col min="8080" max="8080" width="8.77734375" style="51" customWidth="1"/>
    <col min="8081" max="8081" width="11" style="51" customWidth="1"/>
    <col min="8082" max="8083" width="7.5546875" style="51" customWidth="1"/>
    <col min="8084" max="8084" width="11" style="51" customWidth="1"/>
    <col min="8085" max="8085" width="8.77734375" style="51" customWidth="1"/>
    <col min="8086" max="8087" width="11" style="51" customWidth="1"/>
    <col min="8088" max="8089" width="9.88671875" style="51"/>
    <col min="8090" max="8090" width="8.77734375" style="51" customWidth="1"/>
    <col min="8091" max="8092" width="9.88671875" style="51"/>
    <col min="8093" max="8093" width="8.77734375" style="51" customWidth="1"/>
    <col min="8094" max="8095" width="9.88671875" style="51"/>
    <col min="8096" max="8096" width="8.77734375" style="51" customWidth="1"/>
    <col min="8097" max="8192" width="9.88671875" style="51"/>
    <col min="8193" max="8193" width="52.44140625" style="51" customWidth="1"/>
    <col min="8194" max="8194" width="13.88671875" style="51" customWidth="1"/>
    <col min="8195" max="8195" width="15.88671875" style="51" customWidth="1"/>
    <col min="8196" max="8196" width="10.21875" style="51" customWidth="1"/>
    <col min="8197" max="8197" width="13.109375" style="51" customWidth="1"/>
    <col min="8198" max="8198" width="15.88671875" style="51" customWidth="1"/>
    <col min="8199" max="8199" width="14.88671875" style="51" customWidth="1"/>
    <col min="8200" max="8200" width="10.77734375" style="51" customWidth="1"/>
    <col min="8201" max="8201" width="13.109375" style="51" customWidth="1"/>
    <col min="8202" max="8202" width="13.21875" style="51" customWidth="1"/>
    <col min="8203" max="8203" width="11.109375" style="51" customWidth="1"/>
    <col min="8204" max="8204" width="10.109375" style="51" customWidth="1"/>
    <col min="8205" max="8205" width="14.5546875" style="51" customWidth="1"/>
    <col min="8206" max="8206" width="11.44140625" style="51" customWidth="1"/>
    <col min="8207" max="8207" width="12" style="51" customWidth="1"/>
    <col min="8208" max="8208" width="12.109375" style="51" customWidth="1"/>
    <col min="8209" max="8209" width="13.77734375" style="51" customWidth="1"/>
    <col min="8210" max="8210" width="11.21875" style="51" customWidth="1"/>
    <col min="8211" max="8211" width="11.77734375" style="51" customWidth="1"/>
    <col min="8212" max="8212" width="12.109375" style="51" customWidth="1"/>
    <col min="8213" max="8213" width="11.88671875" style="51" customWidth="1"/>
    <col min="8214" max="8214" width="10.5546875" style="51" customWidth="1"/>
    <col min="8215" max="8215" width="11.77734375" style="51" customWidth="1"/>
    <col min="8216" max="8216" width="12" style="51" customWidth="1"/>
    <col min="8217" max="8217" width="13.88671875" style="51" customWidth="1"/>
    <col min="8218" max="8218" width="11.44140625" style="51" customWidth="1"/>
    <col min="8219" max="8219" width="11.77734375" style="51" customWidth="1"/>
    <col min="8220" max="8220" width="12.109375" style="51" customWidth="1"/>
    <col min="8221" max="8221" width="14.5546875" style="51" customWidth="1"/>
    <col min="8222" max="8223" width="11.77734375" style="51" customWidth="1"/>
    <col min="8224" max="8224" width="12.109375" style="51" customWidth="1"/>
    <col min="8225" max="8225" width="14.44140625" style="51" customWidth="1"/>
    <col min="8226" max="8226" width="11.44140625" style="51" customWidth="1"/>
    <col min="8227" max="8227" width="11.77734375" style="51" customWidth="1"/>
    <col min="8228" max="8228" width="12.109375" style="51" customWidth="1"/>
    <col min="8229" max="8229" width="14.109375" style="51" customWidth="1"/>
    <col min="8230" max="8230" width="12" style="51" customWidth="1"/>
    <col min="8231" max="8231" width="11.77734375" style="51" customWidth="1"/>
    <col min="8232" max="8232" width="12.109375" style="51" customWidth="1"/>
    <col min="8233" max="8233" width="12.88671875" style="51" customWidth="1"/>
    <col min="8234" max="8234" width="12" style="51" customWidth="1"/>
    <col min="8235" max="8235" width="11.77734375" style="51" customWidth="1"/>
    <col min="8236" max="8236" width="12.109375" style="51" customWidth="1"/>
    <col min="8237" max="8237" width="12.88671875" style="51" customWidth="1"/>
    <col min="8238" max="8238" width="12" style="51" customWidth="1"/>
    <col min="8239" max="8239" width="11.77734375" style="51" customWidth="1"/>
    <col min="8240" max="8240" width="12.109375" style="51" customWidth="1"/>
    <col min="8241" max="8241" width="12.88671875" style="51" customWidth="1"/>
    <col min="8242" max="8242" width="12" style="51" customWidth="1"/>
    <col min="8243" max="8243" width="11.77734375" style="51" customWidth="1"/>
    <col min="8244" max="8244" width="12.109375" style="51" customWidth="1"/>
    <col min="8245" max="8245" width="12.88671875" style="51" customWidth="1"/>
    <col min="8246" max="8246" width="12" style="51" customWidth="1"/>
    <col min="8247" max="8247" width="11.77734375" style="51" customWidth="1"/>
    <col min="8248" max="8248" width="12.109375" style="51" customWidth="1"/>
    <col min="8249" max="8249" width="12.88671875" style="51" customWidth="1"/>
    <col min="8250" max="8250" width="12" style="51" customWidth="1"/>
    <col min="8251" max="8251" width="11.77734375" style="51" customWidth="1"/>
    <col min="8252" max="8252" width="12.109375" style="51" customWidth="1"/>
    <col min="8253" max="8253" width="13.5546875" style="51" customWidth="1"/>
    <col min="8254" max="8254" width="12" style="51" customWidth="1"/>
    <col min="8255" max="8255" width="11.77734375" style="51" customWidth="1"/>
    <col min="8256" max="8256" width="12.109375" style="51" customWidth="1"/>
    <col min="8257" max="8257" width="12.88671875" style="51" customWidth="1"/>
    <col min="8258" max="8258" width="12" style="51" customWidth="1"/>
    <col min="8259" max="8259" width="11.77734375" style="51" customWidth="1"/>
    <col min="8260" max="8260" width="12.109375" style="51" customWidth="1"/>
    <col min="8261" max="8261" width="12.88671875" style="51" customWidth="1"/>
    <col min="8262" max="8262" width="12" style="51" customWidth="1"/>
    <col min="8263" max="8263" width="11.77734375" style="51" customWidth="1"/>
    <col min="8264" max="8264" width="12.109375" style="51" customWidth="1"/>
    <col min="8265" max="8265" width="12.88671875" style="51" customWidth="1"/>
    <col min="8266" max="8266" width="12" style="51" customWidth="1"/>
    <col min="8267" max="8267" width="11.77734375" style="51" customWidth="1"/>
    <col min="8268" max="8268" width="12.109375" style="51" customWidth="1"/>
    <col min="8269" max="8269" width="12.88671875" style="51" customWidth="1"/>
    <col min="8270" max="8270" width="12" style="51" customWidth="1"/>
    <col min="8271" max="8271" width="11.77734375" style="51" customWidth="1"/>
    <col min="8272" max="8272" width="12.109375" style="51" customWidth="1"/>
    <col min="8273" max="8273" width="12.88671875" style="51" customWidth="1"/>
    <col min="8274" max="8274" width="12" style="51" customWidth="1"/>
    <col min="8275" max="8275" width="11.77734375" style="51" customWidth="1"/>
    <col min="8276" max="8276" width="12.109375" style="51" customWidth="1"/>
    <col min="8277" max="8277" width="12.88671875" style="51" customWidth="1"/>
    <col min="8278" max="8278" width="12" style="51" customWidth="1"/>
    <col min="8279" max="8279" width="11.77734375" style="51" customWidth="1"/>
    <col min="8280" max="8280" width="12.109375" style="51" customWidth="1"/>
    <col min="8281" max="8281" width="12.88671875" style="51" customWidth="1"/>
    <col min="8282" max="8282" width="12" style="51" customWidth="1"/>
    <col min="8283" max="8283" width="11.77734375" style="51" customWidth="1"/>
    <col min="8284" max="8284" width="12.109375" style="51" customWidth="1"/>
    <col min="8285" max="8285" width="12.88671875" style="51" customWidth="1"/>
    <col min="8286" max="8286" width="12" style="51" customWidth="1"/>
    <col min="8287" max="8287" width="11.77734375" style="51" customWidth="1"/>
    <col min="8288" max="8288" width="12.109375" style="51" customWidth="1"/>
    <col min="8289" max="8289" width="12.88671875" style="51" customWidth="1"/>
    <col min="8290" max="8290" width="12" style="51" customWidth="1"/>
    <col min="8291" max="8291" width="11.77734375" style="51" customWidth="1"/>
    <col min="8292" max="8292" width="12.109375" style="51" customWidth="1"/>
    <col min="8293" max="8293" width="12.88671875" style="51" customWidth="1"/>
    <col min="8294" max="8294" width="12" style="51" customWidth="1"/>
    <col min="8295" max="8295" width="11.77734375" style="51" customWidth="1"/>
    <col min="8296" max="8296" width="12.109375" style="51" customWidth="1"/>
    <col min="8297" max="8297" width="12.88671875" style="51" customWidth="1"/>
    <col min="8298" max="8298" width="12" style="51" customWidth="1"/>
    <col min="8299" max="8299" width="11.77734375" style="51" customWidth="1"/>
    <col min="8300" max="8300" width="12.109375" style="51" customWidth="1"/>
    <col min="8301" max="8301" width="12.88671875" style="51" customWidth="1"/>
    <col min="8302" max="8302" width="12.109375" style="51" customWidth="1"/>
    <col min="8303" max="8303" width="11.77734375" style="51" customWidth="1"/>
    <col min="8304" max="8304" width="12" style="51" customWidth="1"/>
    <col min="8305" max="8305" width="14.44140625" style="51" customWidth="1"/>
    <col min="8306" max="8307" width="17.109375" style="51" customWidth="1"/>
    <col min="8308" max="8308" width="4.88671875" style="51" customWidth="1"/>
    <col min="8309" max="8309" width="23.5546875" style="51" customWidth="1"/>
    <col min="8310" max="8310" width="42.21875" style="51" customWidth="1"/>
    <col min="8311" max="8311" width="8.77734375" style="51" customWidth="1"/>
    <col min="8312" max="8313" width="11" style="51" customWidth="1"/>
    <col min="8314" max="8315" width="9.88671875" style="51"/>
    <col min="8316" max="8316" width="8.77734375" style="51" customWidth="1"/>
    <col min="8317" max="8318" width="9.88671875" style="51"/>
    <col min="8319" max="8319" width="8.77734375" style="51" customWidth="1"/>
    <col min="8320" max="8321" width="9.88671875" style="51"/>
    <col min="8322" max="8322" width="8.77734375" style="51" customWidth="1"/>
    <col min="8323" max="8324" width="9.88671875" style="51"/>
    <col min="8325" max="8325" width="8.77734375" style="51" customWidth="1"/>
    <col min="8326" max="8327" width="9.88671875" style="51"/>
    <col min="8328" max="8328" width="8.77734375" style="51" customWidth="1"/>
    <col min="8329" max="8330" width="9.88671875" style="51"/>
    <col min="8331" max="8331" width="8.77734375" style="51" customWidth="1"/>
    <col min="8332" max="8333" width="9.88671875" style="51"/>
    <col min="8334" max="8334" width="8.77734375" style="51" customWidth="1"/>
    <col min="8335" max="8335" width="9.88671875" style="51"/>
    <col min="8336" max="8336" width="8.77734375" style="51" customWidth="1"/>
    <col min="8337" max="8337" width="11" style="51" customWidth="1"/>
    <col min="8338" max="8339" width="7.5546875" style="51" customWidth="1"/>
    <col min="8340" max="8340" width="11" style="51" customWidth="1"/>
    <col min="8341" max="8341" width="8.77734375" style="51" customWidth="1"/>
    <col min="8342" max="8343" width="11" style="51" customWidth="1"/>
    <col min="8344" max="8345" width="9.88671875" style="51"/>
    <col min="8346" max="8346" width="8.77734375" style="51" customWidth="1"/>
    <col min="8347" max="8348" width="9.88671875" style="51"/>
    <col min="8349" max="8349" width="8.77734375" style="51" customWidth="1"/>
    <col min="8350" max="8351" width="9.88671875" style="51"/>
    <col min="8352" max="8352" width="8.77734375" style="51" customWidth="1"/>
    <col min="8353" max="8448" width="9.88671875" style="51"/>
    <col min="8449" max="8449" width="52.44140625" style="51" customWidth="1"/>
    <col min="8450" max="8450" width="13.88671875" style="51" customWidth="1"/>
    <col min="8451" max="8451" width="15.88671875" style="51" customWidth="1"/>
    <col min="8452" max="8452" width="10.21875" style="51" customWidth="1"/>
    <col min="8453" max="8453" width="13.109375" style="51" customWidth="1"/>
    <col min="8454" max="8454" width="15.88671875" style="51" customWidth="1"/>
    <col min="8455" max="8455" width="14.88671875" style="51" customWidth="1"/>
    <col min="8456" max="8456" width="10.77734375" style="51" customWidth="1"/>
    <col min="8457" max="8457" width="13.109375" style="51" customWidth="1"/>
    <col min="8458" max="8458" width="13.21875" style="51" customWidth="1"/>
    <col min="8459" max="8459" width="11.109375" style="51" customWidth="1"/>
    <col min="8460" max="8460" width="10.109375" style="51" customWidth="1"/>
    <col min="8461" max="8461" width="14.5546875" style="51" customWidth="1"/>
    <col min="8462" max="8462" width="11.44140625" style="51" customWidth="1"/>
    <col min="8463" max="8463" width="12" style="51" customWidth="1"/>
    <col min="8464" max="8464" width="12.109375" style="51" customWidth="1"/>
    <col min="8465" max="8465" width="13.77734375" style="51" customWidth="1"/>
    <col min="8466" max="8466" width="11.21875" style="51" customWidth="1"/>
    <col min="8467" max="8467" width="11.77734375" style="51" customWidth="1"/>
    <col min="8468" max="8468" width="12.109375" style="51" customWidth="1"/>
    <col min="8469" max="8469" width="11.88671875" style="51" customWidth="1"/>
    <col min="8470" max="8470" width="10.5546875" style="51" customWidth="1"/>
    <col min="8471" max="8471" width="11.77734375" style="51" customWidth="1"/>
    <col min="8472" max="8472" width="12" style="51" customWidth="1"/>
    <col min="8473" max="8473" width="13.88671875" style="51" customWidth="1"/>
    <col min="8474" max="8474" width="11.44140625" style="51" customWidth="1"/>
    <col min="8475" max="8475" width="11.77734375" style="51" customWidth="1"/>
    <col min="8476" max="8476" width="12.109375" style="51" customWidth="1"/>
    <col min="8477" max="8477" width="14.5546875" style="51" customWidth="1"/>
    <col min="8478" max="8479" width="11.77734375" style="51" customWidth="1"/>
    <col min="8480" max="8480" width="12.109375" style="51" customWidth="1"/>
    <col min="8481" max="8481" width="14.44140625" style="51" customWidth="1"/>
    <col min="8482" max="8482" width="11.44140625" style="51" customWidth="1"/>
    <col min="8483" max="8483" width="11.77734375" style="51" customWidth="1"/>
    <col min="8484" max="8484" width="12.109375" style="51" customWidth="1"/>
    <col min="8485" max="8485" width="14.109375" style="51" customWidth="1"/>
    <col min="8486" max="8486" width="12" style="51" customWidth="1"/>
    <col min="8487" max="8487" width="11.77734375" style="51" customWidth="1"/>
    <col min="8488" max="8488" width="12.109375" style="51" customWidth="1"/>
    <col min="8489" max="8489" width="12.88671875" style="51" customWidth="1"/>
    <col min="8490" max="8490" width="12" style="51" customWidth="1"/>
    <col min="8491" max="8491" width="11.77734375" style="51" customWidth="1"/>
    <col min="8492" max="8492" width="12.109375" style="51" customWidth="1"/>
    <col min="8493" max="8493" width="12.88671875" style="51" customWidth="1"/>
    <col min="8494" max="8494" width="12" style="51" customWidth="1"/>
    <col min="8495" max="8495" width="11.77734375" style="51" customWidth="1"/>
    <col min="8496" max="8496" width="12.109375" style="51" customWidth="1"/>
    <col min="8497" max="8497" width="12.88671875" style="51" customWidth="1"/>
    <col min="8498" max="8498" width="12" style="51" customWidth="1"/>
    <col min="8499" max="8499" width="11.77734375" style="51" customWidth="1"/>
    <col min="8500" max="8500" width="12.109375" style="51" customWidth="1"/>
    <col min="8501" max="8501" width="12.88671875" style="51" customWidth="1"/>
    <col min="8502" max="8502" width="12" style="51" customWidth="1"/>
    <col min="8503" max="8503" width="11.77734375" style="51" customWidth="1"/>
    <col min="8504" max="8504" width="12.109375" style="51" customWidth="1"/>
    <col min="8505" max="8505" width="12.88671875" style="51" customWidth="1"/>
    <col min="8506" max="8506" width="12" style="51" customWidth="1"/>
    <col min="8507" max="8507" width="11.77734375" style="51" customWidth="1"/>
    <col min="8508" max="8508" width="12.109375" style="51" customWidth="1"/>
    <col min="8509" max="8509" width="13.5546875" style="51" customWidth="1"/>
    <col min="8510" max="8510" width="12" style="51" customWidth="1"/>
    <col min="8511" max="8511" width="11.77734375" style="51" customWidth="1"/>
    <col min="8512" max="8512" width="12.109375" style="51" customWidth="1"/>
    <col min="8513" max="8513" width="12.88671875" style="51" customWidth="1"/>
    <col min="8514" max="8514" width="12" style="51" customWidth="1"/>
    <col min="8515" max="8515" width="11.77734375" style="51" customWidth="1"/>
    <col min="8516" max="8516" width="12.109375" style="51" customWidth="1"/>
    <col min="8517" max="8517" width="12.88671875" style="51" customWidth="1"/>
    <col min="8518" max="8518" width="12" style="51" customWidth="1"/>
    <col min="8519" max="8519" width="11.77734375" style="51" customWidth="1"/>
    <col min="8520" max="8520" width="12.109375" style="51" customWidth="1"/>
    <col min="8521" max="8521" width="12.88671875" style="51" customWidth="1"/>
    <col min="8522" max="8522" width="12" style="51" customWidth="1"/>
    <col min="8523" max="8523" width="11.77734375" style="51" customWidth="1"/>
    <col min="8524" max="8524" width="12.109375" style="51" customWidth="1"/>
    <col min="8525" max="8525" width="12.88671875" style="51" customWidth="1"/>
    <col min="8526" max="8526" width="12" style="51" customWidth="1"/>
    <col min="8527" max="8527" width="11.77734375" style="51" customWidth="1"/>
    <col min="8528" max="8528" width="12.109375" style="51" customWidth="1"/>
    <col min="8529" max="8529" width="12.88671875" style="51" customWidth="1"/>
    <col min="8530" max="8530" width="12" style="51" customWidth="1"/>
    <col min="8531" max="8531" width="11.77734375" style="51" customWidth="1"/>
    <col min="8532" max="8532" width="12.109375" style="51" customWidth="1"/>
    <col min="8533" max="8533" width="12.88671875" style="51" customWidth="1"/>
    <col min="8534" max="8534" width="12" style="51" customWidth="1"/>
    <col min="8535" max="8535" width="11.77734375" style="51" customWidth="1"/>
    <col min="8536" max="8536" width="12.109375" style="51" customWidth="1"/>
    <col min="8537" max="8537" width="12.88671875" style="51" customWidth="1"/>
    <col min="8538" max="8538" width="12" style="51" customWidth="1"/>
    <col min="8539" max="8539" width="11.77734375" style="51" customWidth="1"/>
    <col min="8540" max="8540" width="12.109375" style="51" customWidth="1"/>
    <col min="8541" max="8541" width="12.88671875" style="51" customWidth="1"/>
    <col min="8542" max="8542" width="12" style="51" customWidth="1"/>
    <col min="8543" max="8543" width="11.77734375" style="51" customWidth="1"/>
    <col min="8544" max="8544" width="12.109375" style="51" customWidth="1"/>
    <col min="8545" max="8545" width="12.88671875" style="51" customWidth="1"/>
    <col min="8546" max="8546" width="12" style="51" customWidth="1"/>
    <col min="8547" max="8547" width="11.77734375" style="51" customWidth="1"/>
    <col min="8548" max="8548" width="12.109375" style="51" customWidth="1"/>
    <col min="8549" max="8549" width="12.88671875" style="51" customWidth="1"/>
    <col min="8550" max="8550" width="12" style="51" customWidth="1"/>
    <col min="8551" max="8551" width="11.77734375" style="51" customWidth="1"/>
    <col min="8552" max="8552" width="12.109375" style="51" customWidth="1"/>
    <col min="8553" max="8553" width="12.88671875" style="51" customWidth="1"/>
    <col min="8554" max="8554" width="12" style="51" customWidth="1"/>
    <col min="8555" max="8555" width="11.77734375" style="51" customWidth="1"/>
    <col min="8556" max="8556" width="12.109375" style="51" customWidth="1"/>
    <col min="8557" max="8557" width="12.88671875" style="51" customWidth="1"/>
    <col min="8558" max="8558" width="12.109375" style="51" customWidth="1"/>
    <col min="8559" max="8559" width="11.77734375" style="51" customWidth="1"/>
    <col min="8560" max="8560" width="12" style="51" customWidth="1"/>
    <col min="8561" max="8561" width="14.44140625" style="51" customWidth="1"/>
    <col min="8562" max="8563" width="17.109375" style="51" customWidth="1"/>
    <col min="8564" max="8564" width="4.88671875" style="51" customWidth="1"/>
    <col min="8565" max="8565" width="23.5546875" style="51" customWidth="1"/>
    <col min="8566" max="8566" width="42.21875" style="51" customWidth="1"/>
    <col min="8567" max="8567" width="8.77734375" style="51" customWidth="1"/>
    <col min="8568" max="8569" width="11" style="51" customWidth="1"/>
    <col min="8570" max="8571" width="9.88671875" style="51"/>
    <col min="8572" max="8572" width="8.77734375" style="51" customWidth="1"/>
    <col min="8573" max="8574" width="9.88671875" style="51"/>
    <col min="8575" max="8575" width="8.77734375" style="51" customWidth="1"/>
    <col min="8576" max="8577" width="9.88671875" style="51"/>
    <col min="8578" max="8578" width="8.77734375" style="51" customWidth="1"/>
    <col min="8579" max="8580" width="9.88671875" style="51"/>
    <col min="8581" max="8581" width="8.77734375" style="51" customWidth="1"/>
    <col min="8582" max="8583" width="9.88671875" style="51"/>
    <col min="8584" max="8584" width="8.77734375" style="51" customWidth="1"/>
    <col min="8585" max="8586" width="9.88671875" style="51"/>
    <col min="8587" max="8587" width="8.77734375" style="51" customWidth="1"/>
    <col min="8588" max="8589" width="9.88671875" style="51"/>
    <col min="8590" max="8590" width="8.77734375" style="51" customWidth="1"/>
    <col min="8591" max="8591" width="9.88671875" style="51"/>
    <col min="8592" max="8592" width="8.77734375" style="51" customWidth="1"/>
    <col min="8593" max="8593" width="11" style="51" customWidth="1"/>
    <col min="8594" max="8595" width="7.5546875" style="51" customWidth="1"/>
    <col min="8596" max="8596" width="11" style="51" customWidth="1"/>
    <col min="8597" max="8597" width="8.77734375" style="51" customWidth="1"/>
    <col min="8598" max="8599" width="11" style="51" customWidth="1"/>
    <col min="8600" max="8601" width="9.88671875" style="51"/>
    <col min="8602" max="8602" width="8.77734375" style="51" customWidth="1"/>
    <col min="8603" max="8604" width="9.88671875" style="51"/>
    <col min="8605" max="8605" width="8.77734375" style="51" customWidth="1"/>
    <col min="8606" max="8607" width="9.88671875" style="51"/>
    <col min="8608" max="8608" width="8.77734375" style="51" customWidth="1"/>
    <col min="8609" max="8704" width="9.88671875" style="51"/>
    <col min="8705" max="8705" width="52.44140625" style="51" customWidth="1"/>
    <col min="8706" max="8706" width="13.88671875" style="51" customWidth="1"/>
    <col min="8707" max="8707" width="15.88671875" style="51" customWidth="1"/>
    <col min="8708" max="8708" width="10.21875" style="51" customWidth="1"/>
    <col min="8709" max="8709" width="13.109375" style="51" customWidth="1"/>
    <col min="8710" max="8710" width="15.88671875" style="51" customWidth="1"/>
    <col min="8711" max="8711" width="14.88671875" style="51" customWidth="1"/>
    <col min="8712" max="8712" width="10.77734375" style="51" customWidth="1"/>
    <col min="8713" max="8713" width="13.109375" style="51" customWidth="1"/>
    <col min="8714" max="8714" width="13.21875" style="51" customWidth="1"/>
    <col min="8715" max="8715" width="11.109375" style="51" customWidth="1"/>
    <col min="8716" max="8716" width="10.109375" style="51" customWidth="1"/>
    <col min="8717" max="8717" width="14.5546875" style="51" customWidth="1"/>
    <col min="8718" max="8718" width="11.44140625" style="51" customWidth="1"/>
    <col min="8719" max="8719" width="12" style="51" customWidth="1"/>
    <col min="8720" max="8720" width="12.109375" style="51" customWidth="1"/>
    <col min="8721" max="8721" width="13.77734375" style="51" customWidth="1"/>
    <col min="8722" max="8722" width="11.21875" style="51" customWidth="1"/>
    <col min="8723" max="8723" width="11.77734375" style="51" customWidth="1"/>
    <col min="8724" max="8724" width="12.109375" style="51" customWidth="1"/>
    <col min="8725" max="8725" width="11.88671875" style="51" customWidth="1"/>
    <col min="8726" max="8726" width="10.5546875" style="51" customWidth="1"/>
    <col min="8727" max="8727" width="11.77734375" style="51" customWidth="1"/>
    <col min="8728" max="8728" width="12" style="51" customWidth="1"/>
    <col min="8729" max="8729" width="13.88671875" style="51" customWidth="1"/>
    <col min="8730" max="8730" width="11.44140625" style="51" customWidth="1"/>
    <col min="8731" max="8731" width="11.77734375" style="51" customWidth="1"/>
    <col min="8732" max="8732" width="12.109375" style="51" customWidth="1"/>
    <col min="8733" max="8733" width="14.5546875" style="51" customWidth="1"/>
    <col min="8734" max="8735" width="11.77734375" style="51" customWidth="1"/>
    <col min="8736" max="8736" width="12.109375" style="51" customWidth="1"/>
    <col min="8737" max="8737" width="14.44140625" style="51" customWidth="1"/>
    <col min="8738" max="8738" width="11.44140625" style="51" customWidth="1"/>
    <col min="8739" max="8739" width="11.77734375" style="51" customWidth="1"/>
    <col min="8740" max="8740" width="12.109375" style="51" customWidth="1"/>
    <col min="8741" max="8741" width="14.109375" style="51" customWidth="1"/>
    <col min="8742" max="8742" width="12" style="51" customWidth="1"/>
    <col min="8743" max="8743" width="11.77734375" style="51" customWidth="1"/>
    <col min="8744" max="8744" width="12.109375" style="51" customWidth="1"/>
    <col min="8745" max="8745" width="12.88671875" style="51" customWidth="1"/>
    <col min="8746" max="8746" width="12" style="51" customWidth="1"/>
    <col min="8747" max="8747" width="11.77734375" style="51" customWidth="1"/>
    <col min="8748" max="8748" width="12.109375" style="51" customWidth="1"/>
    <col min="8749" max="8749" width="12.88671875" style="51" customWidth="1"/>
    <col min="8750" max="8750" width="12" style="51" customWidth="1"/>
    <col min="8751" max="8751" width="11.77734375" style="51" customWidth="1"/>
    <col min="8752" max="8752" width="12.109375" style="51" customWidth="1"/>
    <col min="8753" max="8753" width="12.88671875" style="51" customWidth="1"/>
    <col min="8754" max="8754" width="12" style="51" customWidth="1"/>
    <col min="8755" max="8755" width="11.77734375" style="51" customWidth="1"/>
    <col min="8756" max="8756" width="12.109375" style="51" customWidth="1"/>
    <col min="8757" max="8757" width="12.88671875" style="51" customWidth="1"/>
    <col min="8758" max="8758" width="12" style="51" customWidth="1"/>
    <col min="8759" max="8759" width="11.77734375" style="51" customWidth="1"/>
    <col min="8760" max="8760" width="12.109375" style="51" customWidth="1"/>
    <col min="8761" max="8761" width="12.88671875" style="51" customWidth="1"/>
    <col min="8762" max="8762" width="12" style="51" customWidth="1"/>
    <col min="8763" max="8763" width="11.77734375" style="51" customWidth="1"/>
    <col min="8764" max="8764" width="12.109375" style="51" customWidth="1"/>
    <col min="8765" max="8765" width="13.5546875" style="51" customWidth="1"/>
    <col min="8766" max="8766" width="12" style="51" customWidth="1"/>
    <col min="8767" max="8767" width="11.77734375" style="51" customWidth="1"/>
    <col min="8768" max="8768" width="12.109375" style="51" customWidth="1"/>
    <col min="8769" max="8769" width="12.88671875" style="51" customWidth="1"/>
    <col min="8770" max="8770" width="12" style="51" customWidth="1"/>
    <col min="8771" max="8771" width="11.77734375" style="51" customWidth="1"/>
    <col min="8772" max="8772" width="12.109375" style="51" customWidth="1"/>
    <col min="8773" max="8773" width="12.88671875" style="51" customWidth="1"/>
    <col min="8774" max="8774" width="12" style="51" customWidth="1"/>
    <col min="8775" max="8775" width="11.77734375" style="51" customWidth="1"/>
    <col min="8776" max="8776" width="12.109375" style="51" customWidth="1"/>
    <col min="8777" max="8777" width="12.88671875" style="51" customWidth="1"/>
    <col min="8778" max="8778" width="12" style="51" customWidth="1"/>
    <col min="8779" max="8779" width="11.77734375" style="51" customWidth="1"/>
    <col min="8780" max="8780" width="12.109375" style="51" customWidth="1"/>
    <col min="8781" max="8781" width="12.88671875" style="51" customWidth="1"/>
    <col min="8782" max="8782" width="12" style="51" customWidth="1"/>
    <col min="8783" max="8783" width="11.77734375" style="51" customWidth="1"/>
    <col min="8784" max="8784" width="12.109375" style="51" customWidth="1"/>
    <col min="8785" max="8785" width="12.88671875" style="51" customWidth="1"/>
    <col min="8786" max="8786" width="12" style="51" customWidth="1"/>
    <col min="8787" max="8787" width="11.77734375" style="51" customWidth="1"/>
    <col min="8788" max="8788" width="12.109375" style="51" customWidth="1"/>
    <col min="8789" max="8789" width="12.88671875" style="51" customWidth="1"/>
    <col min="8790" max="8790" width="12" style="51" customWidth="1"/>
    <col min="8791" max="8791" width="11.77734375" style="51" customWidth="1"/>
    <col min="8792" max="8792" width="12.109375" style="51" customWidth="1"/>
    <col min="8793" max="8793" width="12.88671875" style="51" customWidth="1"/>
    <col min="8794" max="8794" width="12" style="51" customWidth="1"/>
    <col min="8795" max="8795" width="11.77734375" style="51" customWidth="1"/>
    <col min="8796" max="8796" width="12.109375" style="51" customWidth="1"/>
    <col min="8797" max="8797" width="12.88671875" style="51" customWidth="1"/>
    <col min="8798" max="8798" width="12" style="51" customWidth="1"/>
    <col min="8799" max="8799" width="11.77734375" style="51" customWidth="1"/>
    <col min="8800" max="8800" width="12.109375" style="51" customWidth="1"/>
    <col min="8801" max="8801" width="12.88671875" style="51" customWidth="1"/>
    <col min="8802" max="8802" width="12" style="51" customWidth="1"/>
    <col min="8803" max="8803" width="11.77734375" style="51" customWidth="1"/>
    <col min="8804" max="8804" width="12.109375" style="51" customWidth="1"/>
    <col min="8805" max="8805" width="12.88671875" style="51" customWidth="1"/>
    <col min="8806" max="8806" width="12" style="51" customWidth="1"/>
    <col min="8807" max="8807" width="11.77734375" style="51" customWidth="1"/>
    <col min="8808" max="8808" width="12.109375" style="51" customWidth="1"/>
    <col min="8809" max="8809" width="12.88671875" style="51" customWidth="1"/>
    <col min="8810" max="8810" width="12" style="51" customWidth="1"/>
    <col min="8811" max="8811" width="11.77734375" style="51" customWidth="1"/>
    <col min="8812" max="8812" width="12.109375" style="51" customWidth="1"/>
    <col min="8813" max="8813" width="12.88671875" style="51" customWidth="1"/>
    <col min="8814" max="8814" width="12.109375" style="51" customWidth="1"/>
    <col min="8815" max="8815" width="11.77734375" style="51" customWidth="1"/>
    <col min="8816" max="8816" width="12" style="51" customWidth="1"/>
    <col min="8817" max="8817" width="14.44140625" style="51" customWidth="1"/>
    <col min="8818" max="8819" width="17.109375" style="51" customWidth="1"/>
    <col min="8820" max="8820" width="4.88671875" style="51" customWidth="1"/>
    <col min="8821" max="8821" width="23.5546875" style="51" customWidth="1"/>
    <col min="8822" max="8822" width="42.21875" style="51" customWidth="1"/>
    <col min="8823" max="8823" width="8.77734375" style="51" customWidth="1"/>
    <col min="8824" max="8825" width="11" style="51" customWidth="1"/>
    <col min="8826" max="8827" width="9.88671875" style="51"/>
    <col min="8828" max="8828" width="8.77734375" style="51" customWidth="1"/>
    <col min="8829" max="8830" width="9.88671875" style="51"/>
    <col min="8831" max="8831" width="8.77734375" style="51" customWidth="1"/>
    <col min="8832" max="8833" width="9.88671875" style="51"/>
    <col min="8834" max="8834" width="8.77734375" style="51" customWidth="1"/>
    <col min="8835" max="8836" width="9.88671875" style="51"/>
    <col min="8837" max="8837" width="8.77734375" style="51" customWidth="1"/>
    <col min="8838" max="8839" width="9.88671875" style="51"/>
    <col min="8840" max="8840" width="8.77734375" style="51" customWidth="1"/>
    <col min="8841" max="8842" width="9.88671875" style="51"/>
    <col min="8843" max="8843" width="8.77734375" style="51" customWidth="1"/>
    <col min="8844" max="8845" width="9.88671875" style="51"/>
    <col min="8846" max="8846" width="8.77734375" style="51" customWidth="1"/>
    <col min="8847" max="8847" width="9.88671875" style="51"/>
    <col min="8848" max="8848" width="8.77734375" style="51" customWidth="1"/>
    <col min="8849" max="8849" width="11" style="51" customWidth="1"/>
    <col min="8850" max="8851" width="7.5546875" style="51" customWidth="1"/>
    <col min="8852" max="8852" width="11" style="51" customWidth="1"/>
    <col min="8853" max="8853" width="8.77734375" style="51" customWidth="1"/>
    <col min="8854" max="8855" width="11" style="51" customWidth="1"/>
    <col min="8856" max="8857" width="9.88671875" style="51"/>
    <col min="8858" max="8858" width="8.77734375" style="51" customWidth="1"/>
    <col min="8859" max="8860" width="9.88671875" style="51"/>
    <col min="8861" max="8861" width="8.77734375" style="51" customWidth="1"/>
    <col min="8862" max="8863" width="9.88671875" style="51"/>
    <col min="8864" max="8864" width="8.77734375" style="51" customWidth="1"/>
    <col min="8865" max="8960" width="9.88671875" style="51"/>
    <col min="8961" max="8961" width="52.44140625" style="51" customWidth="1"/>
    <col min="8962" max="8962" width="13.88671875" style="51" customWidth="1"/>
    <col min="8963" max="8963" width="15.88671875" style="51" customWidth="1"/>
    <col min="8964" max="8964" width="10.21875" style="51" customWidth="1"/>
    <col min="8965" max="8965" width="13.109375" style="51" customWidth="1"/>
    <col min="8966" max="8966" width="15.88671875" style="51" customWidth="1"/>
    <col min="8967" max="8967" width="14.88671875" style="51" customWidth="1"/>
    <col min="8968" max="8968" width="10.77734375" style="51" customWidth="1"/>
    <col min="8969" max="8969" width="13.109375" style="51" customWidth="1"/>
    <col min="8970" max="8970" width="13.21875" style="51" customWidth="1"/>
    <col min="8971" max="8971" width="11.109375" style="51" customWidth="1"/>
    <col min="8972" max="8972" width="10.109375" style="51" customWidth="1"/>
    <col min="8973" max="8973" width="14.5546875" style="51" customWidth="1"/>
    <col min="8974" max="8974" width="11.44140625" style="51" customWidth="1"/>
    <col min="8975" max="8975" width="12" style="51" customWidth="1"/>
    <col min="8976" max="8976" width="12.109375" style="51" customWidth="1"/>
    <col min="8977" max="8977" width="13.77734375" style="51" customWidth="1"/>
    <col min="8978" max="8978" width="11.21875" style="51" customWidth="1"/>
    <col min="8979" max="8979" width="11.77734375" style="51" customWidth="1"/>
    <col min="8980" max="8980" width="12.109375" style="51" customWidth="1"/>
    <col min="8981" max="8981" width="11.88671875" style="51" customWidth="1"/>
    <col min="8982" max="8982" width="10.5546875" style="51" customWidth="1"/>
    <col min="8983" max="8983" width="11.77734375" style="51" customWidth="1"/>
    <col min="8984" max="8984" width="12" style="51" customWidth="1"/>
    <col min="8985" max="8985" width="13.88671875" style="51" customWidth="1"/>
    <col min="8986" max="8986" width="11.44140625" style="51" customWidth="1"/>
    <col min="8987" max="8987" width="11.77734375" style="51" customWidth="1"/>
    <col min="8988" max="8988" width="12.109375" style="51" customWidth="1"/>
    <col min="8989" max="8989" width="14.5546875" style="51" customWidth="1"/>
    <col min="8990" max="8991" width="11.77734375" style="51" customWidth="1"/>
    <col min="8992" max="8992" width="12.109375" style="51" customWidth="1"/>
    <col min="8993" max="8993" width="14.44140625" style="51" customWidth="1"/>
    <col min="8994" max="8994" width="11.44140625" style="51" customWidth="1"/>
    <col min="8995" max="8995" width="11.77734375" style="51" customWidth="1"/>
    <col min="8996" max="8996" width="12.109375" style="51" customWidth="1"/>
    <col min="8997" max="8997" width="14.109375" style="51" customWidth="1"/>
    <col min="8998" max="8998" width="12" style="51" customWidth="1"/>
    <col min="8999" max="8999" width="11.77734375" style="51" customWidth="1"/>
    <col min="9000" max="9000" width="12.109375" style="51" customWidth="1"/>
    <col min="9001" max="9001" width="12.88671875" style="51" customWidth="1"/>
    <col min="9002" max="9002" width="12" style="51" customWidth="1"/>
    <col min="9003" max="9003" width="11.77734375" style="51" customWidth="1"/>
    <col min="9004" max="9004" width="12.109375" style="51" customWidth="1"/>
    <col min="9005" max="9005" width="12.88671875" style="51" customWidth="1"/>
    <col min="9006" max="9006" width="12" style="51" customWidth="1"/>
    <col min="9007" max="9007" width="11.77734375" style="51" customWidth="1"/>
    <col min="9008" max="9008" width="12.109375" style="51" customWidth="1"/>
    <col min="9009" max="9009" width="12.88671875" style="51" customWidth="1"/>
    <col min="9010" max="9010" width="12" style="51" customWidth="1"/>
    <col min="9011" max="9011" width="11.77734375" style="51" customWidth="1"/>
    <col min="9012" max="9012" width="12.109375" style="51" customWidth="1"/>
    <col min="9013" max="9013" width="12.88671875" style="51" customWidth="1"/>
    <col min="9014" max="9014" width="12" style="51" customWidth="1"/>
    <col min="9015" max="9015" width="11.77734375" style="51" customWidth="1"/>
    <col min="9016" max="9016" width="12.109375" style="51" customWidth="1"/>
    <col min="9017" max="9017" width="12.88671875" style="51" customWidth="1"/>
    <col min="9018" max="9018" width="12" style="51" customWidth="1"/>
    <col min="9019" max="9019" width="11.77734375" style="51" customWidth="1"/>
    <col min="9020" max="9020" width="12.109375" style="51" customWidth="1"/>
    <col min="9021" max="9021" width="13.5546875" style="51" customWidth="1"/>
    <col min="9022" max="9022" width="12" style="51" customWidth="1"/>
    <col min="9023" max="9023" width="11.77734375" style="51" customWidth="1"/>
    <col min="9024" max="9024" width="12.109375" style="51" customWidth="1"/>
    <col min="9025" max="9025" width="12.88671875" style="51" customWidth="1"/>
    <col min="9026" max="9026" width="12" style="51" customWidth="1"/>
    <col min="9027" max="9027" width="11.77734375" style="51" customWidth="1"/>
    <col min="9028" max="9028" width="12.109375" style="51" customWidth="1"/>
    <col min="9029" max="9029" width="12.88671875" style="51" customWidth="1"/>
    <col min="9030" max="9030" width="12" style="51" customWidth="1"/>
    <col min="9031" max="9031" width="11.77734375" style="51" customWidth="1"/>
    <col min="9032" max="9032" width="12.109375" style="51" customWidth="1"/>
    <col min="9033" max="9033" width="12.88671875" style="51" customWidth="1"/>
    <col min="9034" max="9034" width="12" style="51" customWidth="1"/>
    <col min="9035" max="9035" width="11.77734375" style="51" customWidth="1"/>
    <col min="9036" max="9036" width="12.109375" style="51" customWidth="1"/>
    <col min="9037" max="9037" width="12.88671875" style="51" customWidth="1"/>
    <col min="9038" max="9038" width="12" style="51" customWidth="1"/>
    <col min="9039" max="9039" width="11.77734375" style="51" customWidth="1"/>
    <col min="9040" max="9040" width="12.109375" style="51" customWidth="1"/>
    <col min="9041" max="9041" width="12.88671875" style="51" customWidth="1"/>
    <col min="9042" max="9042" width="12" style="51" customWidth="1"/>
    <col min="9043" max="9043" width="11.77734375" style="51" customWidth="1"/>
    <col min="9044" max="9044" width="12.109375" style="51" customWidth="1"/>
    <col min="9045" max="9045" width="12.88671875" style="51" customWidth="1"/>
    <col min="9046" max="9046" width="12" style="51" customWidth="1"/>
    <col min="9047" max="9047" width="11.77734375" style="51" customWidth="1"/>
    <col min="9048" max="9048" width="12.109375" style="51" customWidth="1"/>
    <col min="9049" max="9049" width="12.88671875" style="51" customWidth="1"/>
    <col min="9050" max="9050" width="12" style="51" customWidth="1"/>
    <col min="9051" max="9051" width="11.77734375" style="51" customWidth="1"/>
    <col min="9052" max="9052" width="12.109375" style="51" customWidth="1"/>
    <col min="9053" max="9053" width="12.88671875" style="51" customWidth="1"/>
    <col min="9054" max="9054" width="12" style="51" customWidth="1"/>
    <col min="9055" max="9055" width="11.77734375" style="51" customWidth="1"/>
    <col min="9056" max="9056" width="12.109375" style="51" customWidth="1"/>
    <col min="9057" max="9057" width="12.88671875" style="51" customWidth="1"/>
    <col min="9058" max="9058" width="12" style="51" customWidth="1"/>
    <col min="9059" max="9059" width="11.77734375" style="51" customWidth="1"/>
    <col min="9060" max="9060" width="12.109375" style="51" customWidth="1"/>
    <col min="9061" max="9061" width="12.88671875" style="51" customWidth="1"/>
    <col min="9062" max="9062" width="12" style="51" customWidth="1"/>
    <col min="9063" max="9063" width="11.77734375" style="51" customWidth="1"/>
    <col min="9064" max="9064" width="12.109375" style="51" customWidth="1"/>
    <col min="9065" max="9065" width="12.88671875" style="51" customWidth="1"/>
    <col min="9066" max="9066" width="12" style="51" customWidth="1"/>
    <col min="9067" max="9067" width="11.77734375" style="51" customWidth="1"/>
    <col min="9068" max="9068" width="12.109375" style="51" customWidth="1"/>
    <col min="9069" max="9069" width="12.88671875" style="51" customWidth="1"/>
    <col min="9070" max="9070" width="12.109375" style="51" customWidth="1"/>
    <col min="9071" max="9071" width="11.77734375" style="51" customWidth="1"/>
    <col min="9072" max="9072" width="12" style="51" customWidth="1"/>
    <col min="9073" max="9073" width="14.44140625" style="51" customWidth="1"/>
    <col min="9074" max="9075" width="17.109375" style="51" customWidth="1"/>
    <col min="9076" max="9076" width="4.88671875" style="51" customWidth="1"/>
    <col min="9077" max="9077" width="23.5546875" style="51" customWidth="1"/>
    <col min="9078" max="9078" width="42.21875" style="51" customWidth="1"/>
    <col min="9079" max="9079" width="8.77734375" style="51" customWidth="1"/>
    <col min="9080" max="9081" width="11" style="51" customWidth="1"/>
    <col min="9082" max="9083" width="9.88671875" style="51"/>
    <col min="9084" max="9084" width="8.77734375" style="51" customWidth="1"/>
    <col min="9085" max="9086" width="9.88671875" style="51"/>
    <col min="9087" max="9087" width="8.77734375" style="51" customWidth="1"/>
    <col min="9088" max="9089" width="9.88671875" style="51"/>
    <col min="9090" max="9090" width="8.77734375" style="51" customWidth="1"/>
    <col min="9091" max="9092" width="9.88671875" style="51"/>
    <col min="9093" max="9093" width="8.77734375" style="51" customWidth="1"/>
    <col min="9094" max="9095" width="9.88671875" style="51"/>
    <col min="9096" max="9096" width="8.77734375" style="51" customWidth="1"/>
    <col min="9097" max="9098" width="9.88671875" style="51"/>
    <col min="9099" max="9099" width="8.77734375" style="51" customWidth="1"/>
    <col min="9100" max="9101" width="9.88671875" style="51"/>
    <col min="9102" max="9102" width="8.77734375" style="51" customWidth="1"/>
    <col min="9103" max="9103" width="9.88671875" style="51"/>
    <col min="9104" max="9104" width="8.77734375" style="51" customWidth="1"/>
    <col min="9105" max="9105" width="11" style="51" customWidth="1"/>
    <col min="9106" max="9107" width="7.5546875" style="51" customWidth="1"/>
    <col min="9108" max="9108" width="11" style="51" customWidth="1"/>
    <col min="9109" max="9109" width="8.77734375" style="51" customWidth="1"/>
    <col min="9110" max="9111" width="11" style="51" customWidth="1"/>
    <col min="9112" max="9113" width="9.88671875" style="51"/>
    <col min="9114" max="9114" width="8.77734375" style="51" customWidth="1"/>
    <col min="9115" max="9116" width="9.88671875" style="51"/>
    <col min="9117" max="9117" width="8.77734375" style="51" customWidth="1"/>
    <col min="9118" max="9119" width="9.88671875" style="51"/>
    <col min="9120" max="9120" width="8.77734375" style="51" customWidth="1"/>
    <col min="9121" max="9216" width="9.88671875" style="51"/>
    <col min="9217" max="9217" width="52.44140625" style="51" customWidth="1"/>
    <col min="9218" max="9218" width="13.88671875" style="51" customWidth="1"/>
    <col min="9219" max="9219" width="15.88671875" style="51" customWidth="1"/>
    <col min="9220" max="9220" width="10.21875" style="51" customWidth="1"/>
    <col min="9221" max="9221" width="13.109375" style="51" customWidth="1"/>
    <col min="9222" max="9222" width="15.88671875" style="51" customWidth="1"/>
    <col min="9223" max="9223" width="14.88671875" style="51" customWidth="1"/>
    <col min="9224" max="9224" width="10.77734375" style="51" customWidth="1"/>
    <col min="9225" max="9225" width="13.109375" style="51" customWidth="1"/>
    <col min="9226" max="9226" width="13.21875" style="51" customWidth="1"/>
    <col min="9227" max="9227" width="11.109375" style="51" customWidth="1"/>
    <col min="9228" max="9228" width="10.109375" style="51" customWidth="1"/>
    <col min="9229" max="9229" width="14.5546875" style="51" customWidth="1"/>
    <col min="9230" max="9230" width="11.44140625" style="51" customWidth="1"/>
    <col min="9231" max="9231" width="12" style="51" customWidth="1"/>
    <col min="9232" max="9232" width="12.109375" style="51" customWidth="1"/>
    <col min="9233" max="9233" width="13.77734375" style="51" customWidth="1"/>
    <col min="9234" max="9234" width="11.21875" style="51" customWidth="1"/>
    <col min="9235" max="9235" width="11.77734375" style="51" customWidth="1"/>
    <col min="9236" max="9236" width="12.109375" style="51" customWidth="1"/>
    <col min="9237" max="9237" width="11.88671875" style="51" customWidth="1"/>
    <col min="9238" max="9238" width="10.5546875" style="51" customWidth="1"/>
    <col min="9239" max="9239" width="11.77734375" style="51" customWidth="1"/>
    <col min="9240" max="9240" width="12" style="51" customWidth="1"/>
    <col min="9241" max="9241" width="13.88671875" style="51" customWidth="1"/>
    <col min="9242" max="9242" width="11.44140625" style="51" customWidth="1"/>
    <col min="9243" max="9243" width="11.77734375" style="51" customWidth="1"/>
    <col min="9244" max="9244" width="12.109375" style="51" customWidth="1"/>
    <col min="9245" max="9245" width="14.5546875" style="51" customWidth="1"/>
    <col min="9246" max="9247" width="11.77734375" style="51" customWidth="1"/>
    <col min="9248" max="9248" width="12.109375" style="51" customWidth="1"/>
    <col min="9249" max="9249" width="14.44140625" style="51" customWidth="1"/>
    <col min="9250" max="9250" width="11.44140625" style="51" customWidth="1"/>
    <col min="9251" max="9251" width="11.77734375" style="51" customWidth="1"/>
    <col min="9252" max="9252" width="12.109375" style="51" customWidth="1"/>
    <col min="9253" max="9253" width="14.109375" style="51" customWidth="1"/>
    <col min="9254" max="9254" width="12" style="51" customWidth="1"/>
    <col min="9255" max="9255" width="11.77734375" style="51" customWidth="1"/>
    <col min="9256" max="9256" width="12.109375" style="51" customWidth="1"/>
    <col min="9257" max="9257" width="12.88671875" style="51" customWidth="1"/>
    <col min="9258" max="9258" width="12" style="51" customWidth="1"/>
    <col min="9259" max="9259" width="11.77734375" style="51" customWidth="1"/>
    <col min="9260" max="9260" width="12.109375" style="51" customWidth="1"/>
    <col min="9261" max="9261" width="12.88671875" style="51" customWidth="1"/>
    <col min="9262" max="9262" width="12" style="51" customWidth="1"/>
    <col min="9263" max="9263" width="11.77734375" style="51" customWidth="1"/>
    <col min="9264" max="9264" width="12.109375" style="51" customWidth="1"/>
    <col min="9265" max="9265" width="12.88671875" style="51" customWidth="1"/>
    <col min="9266" max="9266" width="12" style="51" customWidth="1"/>
    <col min="9267" max="9267" width="11.77734375" style="51" customWidth="1"/>
    <col min="9268" max="9268" width="12.109375" style="51" customWidth="1"/>
    <col min="9269" max="9269" width="12.88671875" style="51" customWidth="1"/>
    <col min="9270" max="9270" width="12" style="51" customWidth="1"/>
    <col min="9271" max="9271" width="11.77734375" style="51" customWidth="1"/>
    <col min="9272" max="9272" width="12.109375" style="51" customWidth="1"/>
    <col min="9273" max="9273" width="12.88671875" style="51" customWidth="1"/>
    <col min="9274" max="9274" width="12" style="51" customWidth="1"/>
    <col min="9275" max="9275" width="11.77734375" style="51" customWidth="1"/>
    <col min="9276" max="9276" width="12.109375" style="51" customWidth="1"/>
    <col min="9277" max="9277" width="13.5546875" style="51" customWidth="1"/>
    <col min="9278" max="9278" width="12" style="51" customWidth="1"/>
    <col min="9279" max="9279" width="11.77734375" style="51" customWidth="1"/>
    <col min="9280" max="9280" width="12.109375" style="51" customWidth="1"/>
    <col min="9281" max="9281" width="12.88671875" style="51" customWidth="1"/>
    <col min="9282" max="9282" width="12" style="51" customWidth="1"/>
    <col min="9283" max="9283" width="11.77734375" style="51" customWidth="1"/>
    <col min="9284" max="9284" width="12.109375" style="51" customWidth="1"/>
    <col min="9285" max="9285" width="12.88671875" style="51" customWidth="1"/>
    <col min="9286" max="9286" width="12" style="51" customWidth="1"/>
    <col min="9287" max="9287" width="11.77734375" style="51" customWidth="1"/>
    <col min="9288" max="9288" width="12.109375" style="51" customWidth="1"/>
    <col min="9289" max="9289" width="12.88671875" style="51" customWidth="1"/>
    <col min="9290" max="9290" width="12" style="51" customWidth="1"/>
    <col min="9291" max="9291" width="11.77734375" style="51" customWidth="1"/>
    <col min="9292" max="9292" width="12.109375" style="51" customWidth="1"/>
    <col min="9293" max="9293" width="12.88671875" style="51" customWidth="1"/>
    <col min="9294" max="9294" width="12" style="51" customWidth="1"/>
    <col min="9295" max="9295" width="11.77734375" style="51" customWidth="1"/>
    <col min="9296" max="9296" width="12.109375" style="51" customWidth="1"/>
    <col min="9297" max="9297" width="12.88671875" style="51" customWidth="1"/>
    <col min="9298" max="9298" width="12" style="51" customWidth="1"/>
    <col min="9299" max="9299" width="11.77734375" style="51" customWidth="1"/>
    <col min="9300" max="9300" width="12.109375" style="51" customWidth="1"/>
    <col min="9301" max="9301" width="12.88671875" style="51" customWidth="1"/>
    <col min="9302" max="9302" width="12" style="51" customWidth="1"/>
    <col min="9303" max="9303" width="11.77734375" style="51" customWidth="1"/>
    <col min="9304" max="9304" width="12.109375" style="51" customWidth="1"/>
    <col min="9305" max="9305" width="12.88671875" style="51" customWidth="1"/>
    <col min="9306" max="9306" width="12" style="51" customWidth="1"/>
    <col min="9307" max="9307" width="11.77734375" style="51" customWidth="1"/>
    <col min="9308" max="9308" width="12.109375" style="51" customWidth="1"/>
    <col min="9309" max="9309" width="12.88671875" style="51" customWidth="1"/>
    <col min="9310" max="9310" width="12" style="51" customWidth="1"/>
    <col min="9311" max="9311" width="11.77734375" style="51" customWidth="1"/>
    <col min="9312" max="9312" width="12.109375" style="51" customWidth="1"/>
    <col min="9313" max="9313" width="12.88671875" style="51" customWidth="1"/>
    <col min="9314" max="9314" width="12" style="51" customWidth="1"/>
    <col min="9315" max="9315" width="11.77734375" style="51" customWidth="1"/>
    <col min="9316" max="9316" width="12.109375" style="51" customWidth="1"/>
    <col min="9317" max="9317" width="12.88671875" style="51" customWidth="1"/>
    <col min="9318" max="9318" width="12" style="51" customWidth="1"/>
    <col min="9319" max="9319" width="11.77734375" style="51" customWidth="1"/>
    <col min="9320" max="9320" width="12.109375" style="51" customWidth="1"/>
    <col min="9321" max="9321" width="12.88671875" style="51" customWidth="1"/>
    <col min="9322" max="9322" width="12" style="51" customWidth="1"/>
    <col min="9323" max="9323" width="11.77734375" style="51" customWidth="1"/>
    <col min="9324" max="9324" width="12.109375" style="51" customWidth="1"/>
    <col min="9325" max="9325" width="12.88671875" style="51" customWidth="1"/>
    <col min="9326" max="9326" width="12.109375" style="51" customWidth="1"/>
    <col min="9327" max="9327" width="11.77734375" style="51" customWidth="1"/>
    <col min="9328" max="9328" width="12" style="51" customWidth="1"/>
    <col min="9329" max="9329" width="14.44140625" style="51" customWidth="1"/>
    <col min="9330" max="9331" width="17.109375" style="51" customWidth="1"/>
    <col min="9332" max="9332" width="4.88671875" style="51" customWidth="1"/>
    <col min="9333" max="9333" width="23.5546875" style="51" customWidth="1"/>
    <col min="9334" max="9334" width="42.21875" style="51" customWidth="1"/>
    <col min="9335" max="9335" width="8.77734375" style="51" customWidth="1"/>
    <col min="9336" max="9337" width="11" style="51" customWidth="1"/>
    <col min="9338" max="9339" width="9.88671875" style="51"/>
    <col min="9340" max="9340" width="8.77734375" style="51" customWidth="1"/>
    <col min="9341" max="9342" width="9.88671875" style="51"/>
    <col min="9343" max="9343" width="8.77734375" style="51" customWidth="1"/>
    <col min="9344" max="9345" width="9.88671875" style="51"/>
    <col min="9346" max="9346" width="8.77734375" style="51" customWidth="1"/>
    <col min="9347" max="9348" width="9.88671875" style="51"/>
    <col min="9349" max="9349" width="8.77734375" style="51" customWidth="1"/>
    <col min="9350" max="9351" width="9.88671875" style="51"/>
    <col min="9352" max="9352" width="8.77734375" style="51" customWidth="1"/>
    <col min="9353" max="9354" width="9.88671875" style="51"/>
    <col min="9355" max="9355" width="8.77734375" style="51" customWidth="1"/>
    <col min="9356" max="9357" width="9.88671875" style="51"/>
    <col min="9358" max="9358" width="8.77734375" style="51" customWidth="1"/>
    <col min="9359" max="9359" width="9.88671875" style="51"/>
    <col min="9360" max="9360" width="8.77734375" style="51" customWidth="1"/>
    <col min="9361" max="9361" width="11" style="51" customWidth="1"/>
    <col min="9362" max="9363" width="7.5546875" style="51" customWidth="1"/>
    <col min="9364" max="9364" width="11" style="51" customWidth="1"/>
    <col min="9365" max="9365" width="8.77734375" style="51" customWidth="1"/>
    <col min="9366" max="9367" width="11" style="51" customWidth="1"/>
    <col min="9368" max="9369" width="9.88671875" style="51"/>
    <col min="9370" max="9370" width="8.77734375" style="51" customWidth="1"/>
    <col min="9371" max="9372" width="9.88671875" style="51"/>
    <col min="9373" max="9373" width="8.77734375" style="51" customWidth="1"/>
    <col min="9374" max="9375" width="9.88671875" style="51"/>
    <col min="9376" max="9376" width="8.77734375" style="51" customWidth="1"/>
    <col min="9377" max="9472" width="9.88671875" style="51"/>
    <col min="9473" max="9473" width="52.44140625" style="51" customWidth="1"/>
    <col min="9474" max="9474" width="13.88671875" style="51" customWidth="1"/>
    <col min="9475" max="9475" width="15.88671875" style="51" customWidth="1"/>
    <col min="9476" max="9476" width="10.21875" style="51" customWidth="1"/>
    <col min="9477" max="9477" width="13.109375" style="51" customWidth="1"/>
    <col min="9478" max="9478" width="15.88671875" style="51" customWidth="1"/>
    <col min="9479" max="9479" width="14.88671875" style="51" customWidth="1"/>
    <col min="9480" max="9480" width="10.77734375" style="51" customWidth="1"/>
    <col min="9481" max="9481" width="13.109375" style="51" customWidth="1"/>
    <col min="9482" max="9482" width="13.21875" style="51" customWidth="1"/>
    <col min="9483" max="9483" width="11.109375" style="51" customWidth="1"/>
    <col min="9484" max="9484" width="10.109375" style="51" customWidth="1"/>
    <col min="9485" max="9485" width="14.5546875" style="51" customWidth="1"/>
    <col min="9486" max="9486" width="11.44140625" style="51" customWidth="1"/>
    <col min="9487" max="9487" width="12" style="51" customWidth="1"/>
    <col min="9488" max="9488" width="12.109375" style="51" customWidth="1"/>
    <col min="9489" max="9489" width="13.77734375" style="51" customWidth="1"/>
    <col min="9490" max="9490" width="11.21875" style="51" customWidth="1"/>
    <col min="9491" max="9491" width="11.77734375" style="51" customWidth="1"/>
    <col min="9492" max="9492" width="12.109375" style="51" customWidth="1"/>
    <col min="9493" max="9493" width="11.88671875" style="51" customWidth="1"/>
    <col min="9494" max="9494" width="10.5546875" style="51" customWidth="1"/>
    <col min="9495" max="9495" width="11.77734375" style="51" customWidth="1"/>
    <col min="9496" max="9496" width="12" style="51" customWidth="1"/>
    <col min="9497" max="9497" width="13.88671875" style="51" customWidth="1"/>
    <col min="9498" max="9498" width="11.44140625" style="51" customWidth="1"/>
    <col min="9499" max="9499" width="11.77734375" style="51" customWidth="1"/>
    <col min="9500" max="9500" width="12.109375" style="51" customWidth="1"/>
    <col min="9501" max="9501" width="14.5546875" style="51" customWidth="1"/>
    <col min="9502" max="9503" width="11.77734375" style="51" customWidth="1"/>
    <col min="9504" max="9504" width="12.109375" style="51" customWidth="1"/>
    <col min="9505" max="9505" width="14.44140625" style="51" customWidth="1"/>
    <col min="9506" max="9506" width="11.44140625" style="51" customWidth="1"/>
    <col min="9507" max="9507" width="11.77734375" style="51" customWidth="1"/>
    <col min="9508" max="9508" width="12.109375" style="51" customWidth="1"/>
    <col min="9509" max="9509" width="14.109375" style="51" customWidth="1"/>
    <col min="9510" max="9510" width="12" style="51" customWidth="1"/>
    <col min="9511" max="9511" width="11.77734375" style="51" customWidth="1"/>
    <col min="9512" max="9512" width="12.109375" style="51" customWidth="1"/>
    <col min="9513" max="9513" width="12.88671875" style="51" customWidth="1"/>
    <col min="9514" max="9514" width="12" style="51" customWidth="1"/>
    <col min="9515" max="9515" width="11.77734375" style="51" customWidth="1"/>
    <col min="9516" max="9516" width="12.109375" style="51" customWidth="1"/>
    <col min="9517" max="9517" width="12.88671875" style="51" customWidth="1"/>
    <col min="9518" max="9518" width="12" style="51" customWidth="1"/>
    <col min="9519" max="9519" width="11.77734375" style="51" customWidth="1"/>
    <col min="9520" max="9520" width="12.109375" style="51" customWidth="1"/>
    <col min="9521" max="9521" width="12.88671875" style="51" customWidth="1"/>
    <col min="9522" max="9522" width="12" style="51" customWidth="1"/>
    <col min="9523" max="9523" width="11.77734375" style="51" customWidth="1"/>
    <col min="9524" max="9524" width="12.109375" style="51" customWidth="1"/>
    <col min="9525" max="9525" width="12.88671875" style="51" customWidth="1"/>
    <col min="9526" max="9526" width="12" style="51" customWidth="1"/>
    <col min="9527" max="9527" width="11.77734375" style="51" customWidth="1"/>
    <col min="9528" max="9528" width="12.109375" style="51" customWidth="1"/>
    <col min="9529" max="9529" width="12.88671875" style="51" customWidth="1"/>
    <col min="9530" max="9530" width="12" style="51" customWidth="1"/>
    <col min="9531" max="9531" width="11.77734375" style="51" customWidth="1"/>
    <col min="9532" max="9532" width="12.109375" style="51" customWidth="1"/>
    <col min="9533" max="9533" width="13.5546875" style="51" customWidth="1"/>
    <col min="9534" max="9534" width="12" style="51" customWidth="1"/>
    <col min="9535" max="9535" width="11.77734375" style="51" customWidth="1"/>
    <col min="9536" max="9536" width="12.109375" style="51" customWidth="1"/>
    <col min="9537" max="9537" width="12.88671875" style="51" customWidth="1"/>
    <col min="9538" max="9538" width="12" style="51" customWidth="1"/>
    <col min="9539" max="9539" width="11.77734375" style="51" customWidth="1"/>
    <col min="9540" max="9540" width="12.109375" style="51" customWidth="1"/>
    <col min="9541" max="9541" width="12.88671875" style="51" customWidth="1"/>
    <col min="9542" max="9542" width="12" style="51" customWidth="1"/>
    <col min="9543" max="9543" width="11.77734375" style="51" customWidth="1"/>
    <col min="9544" max="9544" width="12.109375" style="51" customWidth="1"/>
    <col min="9545" max="9545" width="12.88671875" style="51" customWidth="1"/>
    <col min="9546" max="9546" width="12" style="51" customWidth="1"/>
    <col min="9547" max="9547" width="11.77734375" style="51" customWidth="1"/>
    <col min="9548" max="9548" width="12.109375" style="51" customWidth="1"/>
    <col min="9549" max="9549" width="12.88671875" style="51" customWidth="1"/>
    <col min="9550" max="9550" width="12" style="51" customWidth="1"/>
    <col min="9551" max="9551" width="11.77734375" style="51" customWidth="1"/>
    <col min="9552" max="9552" width="12.109375" style="51" customWidth="1"/>
    <col min="9553" max="9553" width="12.88671875" style="51" customWidth="1"/>
    <col min="9554" max="9554" width="12" style="51" customWidth="1"/>
    <col min="9555" max="9555" width="11.77734375" style="51" customWidth="1"/>
    <col min="9556" max="9556" width="12.109375" style="51" customWidth="1"/>
    <col min="9557" max="9557" width="12.88671875" style="51" customWidth="1"/>
    <col min="9558" max="9558" width="12" style="51" customWidth="1"/>
    <col min="9559" max="9559" width="11.77734375" style="51" customWidth="1"/>
    <col min="9560" max="9560" width="12.109375" style="51" customWidth="1"/>
    <col min="9561" max="9561" width="12.88671875" style="51" customWidth="1"/>
    <col min="9562" max="9562" width="12" style="51" customWidth="1"/>
    <col min="9563" max="9563" width="11.77734375" style="51" customWidth="1"/>
    <col min="9564" max="9564" width="12.109375" style="51" customWidth="1"/>
    <col min="9565" max="9565" width="12.88671875" style="51" customWidth="1"/>
    <col min="9566" max="9566" width="12" style="51" customWidth="1"/>
    <col min="9567" max="9567" width="11.77734375" style="51" customWidth="1"/>
    <col min="9568" max="9568" width="12.109375" style="51" customWidth="1"/>
    <col min="9569" max="9569" width="12.88671875" style="51" customWidth="1"/>
    <col min="9570" max="9570" width="12" style="51" customWidth="1"/>
    <col min="9571" max="9571" width="11.77734375" style="51" customWidth="1"/>
    <col min="9572" max="9572" width="12.109375" style="51" customWidth="1"/>
    <col min="9573" max="9573" width="12.88671875" style="51" customWidth="1"/>
    <col min="9574" max="9574" width="12" style="51" customWidth="1"/>
    <col min="9575" max="9575" width="11.77734375" style="51" customWidth="1"/>
    <col min="9576" max="9576" width="12.109375" style="51" customWidth="1"/>
    <col min="9577" max="9577" width="12.88671875" style="51" customWidth="1"/>
    <col min="9578" max="9578" width="12" style="51" customWidth="1"/>
    <col min="9579" max="9579" width="11.77734375" style="51" customWidth="1"/>
    <col min="9580" max="9580" width="12.109375" style="51" customWidth="1"/>
    <col min="9581" max="9581" width="12.88671875" style="51" customWidth="1"/>
    <col min="9582" max="9582" width="12.109375" style="51" customWidth="1"/>
    <col min="9583" max="9583" width="11.77734375" style="51" customWidth="1"/>
    <col min="9584" max="9584" width="12" style="51" customWidth="1"/>
    <col min="9585" max="9585" width="14.44140625" style="51" customWidth="1"/>
    <col min="9586" max="9587" width="17.109375" style="51" customWidth="1"/>
    <col min="9588" max="9588" width="4.88671875" style="51" customWidth="1"/>
    <col min="9589" max="9589" width="23.5546875" style="51" customWidth="1"/>
    <col min="9590" max="9590" width="42.21875" style="51" customWidth="1"/>
    <col min="9591" max="9591" width="8.77734375" style="51" customWidth="1"/>
    <col min="9592" max="9593" width="11" style="51" customWidth="1"/>
    <col min="9594" max="9595" width="9.88671875" style="51"/>
    <col min="9596" max="9596" width="8.77734375" style="51" customWidth="1"/>
    <col min="9597" max="9598" width="9.88671875" style="51"/>
    <col min="9599" max="9599" width="8.77734375" style="51" customWidth="1"/>
    <col min="9600" max="9601" width="9.88671875" style="51"/>
    <col min="9602" max="9602" width="8.77734375" style="51" customWidth="1"/>
    <col min="9603" max="9604" width="9.88671875" style="51"/>
    <col min="9605" max="9605" width="8.77734375" style="51" customWidth="1"/>
    <col min="9606" max="9607" width="9.88671875" style="51"/>
    <col min="9608" max="9608" width="8.77734375" style="51" customWidth="1"/>
    <col min="9609" max="9610" width="9.88671875" style="51"/>
    <col min="9611" max="9611" width="8.77734375" style="51" customWidth="1"/>
    <col min="9612" max="9613" width="9.88671875" style="51"/>
    <col min="9614" max="9614" width="8.77734375" style="51" customWidth="1"/>
    <col min="9615" max="9615" width="9.88671875" style="51"/>
    <col min="9616" max="9616" width="8.77734375" style="51" customWidth="1"/>
    <col min="9617" max="9617" width="11" style="51" customWidth="1"/>
    <col min="9618" max="9619" width="7.5546875" style="51" customWidth="1"/>
    <col min="9620" max="9620" width="11" style="51" customWidth="1"/>
    <col min="9621" max="9621" width="8.77734375" style="51" customWidth="1"/>
    <col min="9622" max="9623" width="11" style="51" customWidth="1"/>
    <col min="9624" max="9625" width="9.88671875" style="51"/>
    <col min="9626" max="9626" width="8.77734375" style="51" customWidth="1"/>
    <col min="9627" max="9628" width="9.88671875" style="51"/>
    <col min="9629" max="9629" width="8.77734375" style="51" customWidth="1"/>
    <col min="9630" max="9631" width="9.88671875" style="51"/>
    <col min="9632" max="9632" width="8.77734375" style="51" customWidth="1"/>
    <col min="9633" max="9728" width="9.88671875" style="51"/>
    <col min="9729" max="9729" width="52.44140625" style="51" customWidth="1"/>
    <col min="9730" max="9730" width="13.88671875" style="51" customWidth="1"/>
    <col min="9731" max="9731" width="15.88671875" style="51" customWidth="1"/>
    <col min="9732" max="9732" width="10.21875" style="51" customWidth="1"/>
    <col min="9733" max="9733" width="13.109375" style="51" customWidth="1"/>
    <col min="9734" max="9734" width="15.88671875" style="51" customWidth="1"/>
    <col min="9735" max="9735" width="14.88671875" style="51" customWidth="1"/>
    <col min="9736" max="9736" width="10.77734375" style="51" customWidth="1"/>
    <col min="9737" max="9737" width="13.109375" style="51" customWidth="1"/>
    <col min="9738" max="9738" width="13.21875" style="51" customWidth="1"/>
    <col min="9739" max="9739" width="11.109375" style="51" customWidth="1"/>
    <col min="9740" max="9740" width="10.109375" style="51" customWidth="1"/>
    <col min="9741" max="9741" width="14.5546875" style="51" customWidth="1"/>
    <col min="9742" max="9742" width="11.44140625" style="51" customWidth="1"/>
    <col min="9743" max="9743" width="12" style="51" customWidth="1"/>
    <col min="9744" max="9744" width="12.109375" style="51" customWidth="1"/>
    <col min="9745" max="9745" width="13.77734375" style="51" customWidth="1"/>
    <col min="9746" max="9746" width="11.21875" style="51" customWidth="1"/>
    <col min="9747" max="9747" width="11.77734375" style="51" customWidth="1"/>
    <col min="9748" max="9748" width="12.109375" style="51" customWidth="1"/>
    <col min="9749" max="9749" width="11.88671875" style="51" customWidth="1"/>
    <col min="9750" max="9750" width="10.5546875" style="51" customWidth="1"/>
    <col min="9751" max="9751" width="11.77734375" style="51" customWidth="1"/>
    <col min="9752" max="9752" width="12" style="51" customWidth="1"/>
    <col min="9753" max="9753" width="13.88671875" style="51" customWidth="1"/>
    <col min="9754" max="9754" width="11.44140625" style="51" customWidth="1"/>
    <col min="9755" max="9755" width="11.77734375" style="51" customWidth="1"/>
    <col min="9756" max="9756" width="12.109375" style="51" customWidth="1"/>
    <col min="9757" max="9757" width="14.5546875" style="51" customWidth="1"/>
    <col min="9758" max="9759" width="11.77734375" style="51" customWidth="1"/>
    <col min="9760" max="9760" width="12.109375" style="51" customWidth="1"/>
    <col min="9761" max="9761" width="14.44140625" style="51" customWidth="1"/>
    <col min="9762" max="9762" width="11.44140625" style="51" customWidth="1"/>
    <col min="9763" max="9763" width="11.77734375" style="51" customWidth="1"/>
    <col min="9764" max="9764" width="12.109375" style="51" customWidth="1"/>
    <col min="9765" max="9765" width="14.109375" style="51" customWidth="1"/>
    <col min="9766" max="9766" width="12" style="51" customWidth="1"/>
    <col min="9767" max="9767" width="11.77734375" style="51" customWidth="1"/>
    <col min="9768" max="9768" width="12.109375" style="51" customWidth="1"/>
    <col min="9769" max="9769" width="12.88671875" style="51" customWidth="1"/>
    <col min="9770" max="9770" width="12" style="51" customWidth="1"/>
    <col min="9771" max="9771" width="11.77734375" style="51" customWidth="1"/>
    <col min="9772" max="9772" width="12.109375" style="51" customWidth="1"/>
    <col min="9773" max="9773" width="12.88671875" style="51" customWidth="1"/>
    <col min="9774" max="9774" width="12" style="51" customWidth="1"/>
    <col min="9775" max="9775" width="11.77734375" style="51" customWidth="1"/>
    <col min="9776" max="9776" width="12.109375" style="51" customWidth="1"/>
    <col min="9777" max="9777" width="12.88671875" style="51" customWidth="1"/>
    <col min="9778" max="9778" width="12" style="51" customWidth="1"/>
    <col min="9779" max="9779" width="11.77734375" style="51" customWidth="1"/>
    <col min="9780" max="9780" width="12.109375" style="51" customWidth="1"/>
    <col min="9781" max="9781" width="12.88671875" style="51" customWidth="1"/>
    <col min="9782" max="9782" width="12" style="51" customWidth="1"/>
    <col min="9783" max="9783" width="11.77734375" style="51" customWidth="1"/>
    <col min="9784" max="9784" width="12.109375" style="51" customWidth="1"/>
    <col min="9785" max="9785" width="12.88671875" style="51" customWidth="1"/>
    <col min="9786" max="9786" width="12" style="51" customWidth="1"/>
    <col min="9787" max="9787" width="11.77734375" style="51" customWidth="1"/>
    <col min="9788" max="9788" width="12.109375" style="51" customWidth="1"/>
    <col min="9789" max="9789" width="13.5546875" style="51" customWidth="1"/>
    <col min="9790" max="9790" width="12" style="51" customWidth="1"/>
    <col min="9791" max="9791" width="11.77734375" style="51" customWidth="1"/>
    <col min="9792" max="9792" width="12.109375" style="51" customWidth="1"/>
    <col min="9793" max="9793" width="12.88671875" style="51" customWidth="1"/>
    <col min="9794" max="9794" width="12" style="51" customWidth="1"/>
    <col min="9795" max="9795" width="11.77734375" style="51" customWidth="1"/>
    <col min="9796" max="9796" width="12.109375" style="51" customWidth="1"/>
    <col min="9797" max="9797" width="12.88671875" style="51" customWidth="1"/>
    <col min="9798" max="9798" width="12" style="51" customWidth="1"/>
    <col min="9799" max="9799" width="11.77734375" style="51" customWidth="1"/>
    <col min="9800" max="9800" width="12.109375" style="51" customWidth="1"/>
    <col min="9801" max="9801" width="12.88671875" style="51" customWidth="1"/>
    <col min="9802" max="9802" width="12" style="51" customWidth="1"/>
    <col min="9803" max="9803" width="11.77734375" style="51" customWidth="1"/>
    <col min="9804" max="9804" width="12.109375" style="51" customWidth="1"/>
    <col min="9805" max="9805" width="12.88671875" style="51" customWidth="1"/>
    <col min="9806" max="9806" width="12" style="51" customWidth="1"/>
    <col min="9807" max="9807" width="11.77734375" style="51" customWidth="1"/>
    <col min="9808" max="9808" width="12.109375" style="51" customWidth="1"/>
    <col min="9809" max="9809" width="12.88671875" style="51" customWidth="1"/>
    <col min="9810" max="9810" width="12" style="51" customWidth="1"/>
    <col min="9811" max="9811" width="11.77734375" style="51" customWidth="1"/>
    <col min="9812" max="9812" width="12.109375" style="51" customWidth="1"/>
    <col min="9813" max="9813" width="12.88671875" style="51" customWidth="1"/>
    <col min="9814" max="9814" width="12" style="51" customWidth="1"/>
    <col min="9815" max="9815" width="11.77734375" style="51" customWidth="1"/>
    <col min="9816" max="9816" width="12.109375" style="51" customWidth="1"/>
    <col min="9817" max="9817" width="12.88671875" style="51" customWidth="1"/>
    <col min="9818" max="9818" width="12" style="51" customWidth="1"/>
    <col min="9819" max="9819" width="11.77734375" style="51" customWidth="1"/>
    <col min="9820" max="9820" width="12.109375" style="51" customWidth="1"/>
    <col min="9821" max="9821" width="12.88671875" style="51" customWidth="1"/>
    <col min="9822" max="9822" width="12" style="51" customWidth="1"/>
    <col min="9823" max="9823" width="11.77734375" style="51" customWidth="1"/>
    <col min="9824" max="9824" width="12.109375" style="51" customWidth="1"/>
    <col min="9825" max="9825" width="12.88671875" style="51" customWidth="1"/>
    <col min="9826" max="9826" width="12" style="51" customWidth="1"/>
    <col min="9827" max="9827" width="11.77734375" style="51" customWidth="1"/>
    <col min="9828" max="9828" width="12.109375" style="51" customWidth="1"/>
    <col min="9829" max="9829" width="12.88671875" style="51" customWidth="1"/>
    <col min="9830" max="9830" width="12" style="51" customWidth="1"/>
    <col min="9831" max="9831" width="11.77734375" style="51" customWidth="1"/>
    <col min="9832" max="9832" width="12.109375" style="51" customWidth="1"/>
    <col min="9833" max="9833" width="12.88671875" style="51" customWidth="1"/>
    <col min="9834" max="9834" width="12" style="51" customWidth="1"/>
    <col min="9835" max="9835" width="11.77734375" style="51" customWidth="1"/>
    <col min="9836" max="9836" width="12.109375" style="51" customWidth="1"/>
    <col min="9837" max="9837" width="12.88671875" style="51" customWidth="1"/>
    <col min="9838" max="9838" width="12.109375" style="51" customWidth="1"/>
    <col min="9839" max="9839" width="11.77734375" style="51" customWidth="1"/>
    <col min="9840" max="9840" width="12" style="51" customWidth="1"/>
    <col min="9841" max="9841" width="14.44140625" style="51" customWidth="1"/>
    <col min="9842" max="9843" width="17.109375" style="51" customWidth="1"/>
    <col min="9844" max="9844" width="4.88671875" style="51" customWidth="1"/>
    <col min="9845" max="9845" width="23.5546875" style="51" customWidth="1"/>
    <col min="9846" max="9846" width="42.21875" style="51" customWidth="1"/>
    <col min="9847" max="9847" width="8.77734375" style="51" customWidth="1"/>
    <col min="9848" max="9849" width="11" style="51" customWidth="1"/>
    <col min="9850" max="9851" width="9.88671875" style="51"/>
    <col min="9852" max="9852" width="8.77734375" style="51" customWidth="1"/>
    <col min="9853" max="9854" width="9.88671875" style="51"/>
    <col min="9855" max="9855" width="8.77734375" style="51" customWidth="1"/>
    <col min="9856" max="9857" width="9.88671875" style="51"/>
    <col min="9858" max="9858" width="8.77734375" style="51" customWidth="1"/>
    <col min="9859" max="9860" width="9.88671875" style="51"/>
    <col min="9861" max="9861" width="8.77734375" style="51" customWidth="1"/>
    <col min="9862" max="9863" width="9.88671875" style="51"/>
    <col min="9864" max="9864" width="8.77734375" style="51" customWidth="1"/>
    <col min="9865" max="9866" width="9.88671875" style="51"/>
    <col min="9867" max="9867" width="8.77734375" style="51" customWidth="1"/>
    <col min="9868" max="9869" width="9.88671875" style="51"/>
    <col min="9870" max="9870" width="8.77734375" style="51" customWidth="1"/>
    <col min="9871" max="9871" width="9.88671875" style="51"/>
    <col min="9872" max="9872" width="8.77734375" style="51" customWidth="1"/>
    <col min="9873" max="9873" width="11" style="51" customWidth="1"/>
    <col min="9874" max="9875" width="7.5546875" style="51" customWidth="1"/>
    <col min="9876" max="9876" width="11" style="51" customWidth="1"/>
    <col min="9877" max="9877" width="8.77734375" style="51" customWidth="1"/>
    <col min="9878" max="9879" width="11" style="51" customWidth="1"/>
    <col min="9880" max="9881" width="9.88671875" style="51"/>
    <col min="9882" max="9882" width="8.77734375" style="51" customWidth="1"/>
    <col min="9883" max="9884" width="9.88671875" style="51"/>
    <col min="9885" max="9885" width="8.77734375" style="51" customWidth="1"/>
    <col min="9886" max="9887" width="9.88671875" style="51"/>
    <col min="9888" max="9888" width="8.77734375" style="51" customWidth="1"/>
    <col min="9889" max="9984" width="9.88671875" style="51"/>
    <col min="9985" max="9985" width="52.44140625" style="51" customWidth="1"/>
    <col min="9986" max="9986" width="13.88671875" style="51" customWidth="1"/>
    <col min="9987" max="9987" width="15.88671875" style="51" customWidth="1"/>
    <col min="9988" max="9988" width="10.21875" style="51" customWidth="1"/>
    <col min="9989" max="9989" width="13.109375" style="51" customWidth="1"/>
    <col min="9990" max="9990" width="15.88671875" style="51" customWidth="1"/>
    <col min="9991" max="9991" width="14.88671875" style="51" customWidth="1"/>
    <col min="9992" max="9992" width="10.77734375" style="51" customWidth="1"/>
    <col min="9993" max="9993" width="13.109375" style="51" customWidth="1"/>
    <col min="9994" max="9994" width="13.21875" style="51" customWidth="1"/>
    <col min="9995" max="9995" width="11.109375" style="51" customWidth="1"/>
    <col min="9996" max="9996" width="10.109375" style="51" customWidth="1"/>
    <col min="9997" max="9997" width="14.5546875" style="51" customWidth="1"/>
    <col min="9998" max="9998" width="11.44140625" style="51" customWidth="1"/>
    <col min="9999" max="9999" width="12" style="51" customWidth="1"/>
    <col min="10000" max="10000" width="12.109375" style="51" customWidth="1"/>
    <col min="10001" max="10001" width="13.77734375" style="51" customWidth="1"/>
    <col min="10002" max="10002" width="11.21875" style="51" customWidth="1"/>
    <col min="10003" max="10003" width="11.77734375" style="51" customWidth="1"/>
    <col min="10004" max="10004" width="12.109375" style="51" customWidth="1"/>
    <col min="10005" max="10005" width="11.88671875" style="51" customWidth="1"/>
    <col min="10006" max="10006" width="10.5546875" style="51" customWidth="1"/>
    <col min="10007" max="10007" width="11.77734375" style="51" customWidth="1"/>
    <col min="10008" max="10008" width="12" style="51" customWidth="1"/>
    <col min="10009" max="10009" width="13.88671875" style="51" customWidth="1"/>
    <col min="10010" max="10010" width="11.44140625" style="51" customWidth="1"/>
    <col min="10011" max="10011" width="11.77734375" style="51" customWidth="1"/>
    <col min="10012" max="10012" width="12.109375" style="51" customWidth="1"/>
    <col min="10013" max="10013" width="14.5546875" style="51" customWidth="1"/>
    <col min="10014" max="10015" width="11.77734375" style="51" customWidth="1"/>
    <col min="10016" max="10016" width="12.109375" style="51" customWidth="1"/>
    <col min="10017" max="10017" width="14.44140625" style="51" customWidth="1"/>
    <col min="10018" max="10018" width="11.44140625" style="51" customWidth="1"/>
    <col min="10019" max="10019" width="11.77734375" style="51" customWidth="1"/>
    <col min="10020" max="10020" width="12.109375" style="51" customWidth="1"/>
    <col min="10021" max="10021" width="14.109375" style="51" customWidth="1"/>
    <col min="10022" max="10022" width="12" style="51" customWidth="1"/>
    <col min="10023" max="10023" width="11.77734375" style="51" customWidth="1"/>
    <col min="10024" max="10024" width="12.109375" style="51" customWidth="1"/>
    <col min="10025" max="10025" width="12.88671875" style="51" customWidth="1"/>
    <col min="10026" max="10026" width="12" style="51" customWidth="1"/>
    <col min="10027" max="10027" width="11.77734375" style="51" customWidth="1"/>
    <col min="10028" max="10028" width="12.109375" style="51" customWidth="1"/>
    <col min="10029" max="10029" width="12.88671875" style="51" customWidth="1"/>
    <col min="10030" max="10030" width="12" style="51" customWidth="1"/>
    <col min="10031" max="10031" width="11.77734375" style="51" customWidth="1"/>
    <col min="10032" max="10032" width="12.109375" style="51" customWidth="1"/>
    <col min="10033" max="10033" width="12.88671875" style="51" customWidth="1"/>
    <col min="10034" max="10034" width="12" style="51" customWidth="1"/>
    <col min="10035" max="10035" width="11.77734375" style="51" customWidth="1"/>
    <col min="10036" max="10036" width="12.109375" style="51" customWidth="1"/>
    <col min="10037" max="10037" width="12.88671875" style="51" customWidth="1"/>
    <col min="10038" max="10038" width="12" style="51" customWidth="1"/>
    <col min="10039" max="10039" width="11.77734375" style="51" customWidth="1"/>
    <col min="10040" max="10040" width="12.109375" style="51" customWidth="1"/>
    <col min="10041" max="10041" width="12.88671875" style="51" customWidth="1"/>
    <col min="10042" max="10042" width="12" style="51" customWidth="1"/>
    <col min="10043" max="10043" width="11.77734375" style="51" customWidth="1"/>
    <col min="10044" max="10044" width="12.109375" style="51" customWidth="1"/>
    <col min="10045" max="10045" width="13.5546875" style="51" customWidth="1"/>
    <col min="10046" max="10046" width="12" style="51" customWidth="1"/>
    <col min="10047" max="10047" width="11.77734375" style="51" customWidth="1"/>
    <col min="10048" max="10048" width="12.109375" style="51" customWidth="1"/>
    <col min="10049" max="10049" width="12.88671875" style="51" customWidth="1"/>
    <col min="10050" max="10050" width="12" style="51" customWidth="1"/>
    <col min="10051" max="10051" width="11.77734375" style="51" customWidth="1"/>
    <col min="10052" max="10052" width="12.109375" style="51" customWidth="1"/>
    <col min="10053" max="10053" width="12.88671875" style="51" customWidth="1"/>
    <col min="10054" max="10054" width="12" style="51" customWidth="1"/>
    <col min="10055" max="10055" width="11.77734375" style="51" customWidth="1"/>
    <col min="10056" max="10056" width="12.109375" style="51" customWidth="1"/>
    <col min="10057" max="10057" width="12.88671875" style="51" customWidth="1"/>
    <col min="10058" max="10058" width="12" style="51" customWidth="1"/>
    <col min="10059" max="10059" width="11.77734375" style="51" customWidth="1"/>
    <col min="10060" max="10060" width="12.109375" style="51" customWidth="1"/>
    <col min="10061" max="10061" width="12.88671875" style="51" customWidth="1"/>
    <col min="10062" max="10062" width="12" style="51" customWidth="1"/>
    <col min="10063" max="10063" width="11.77734375" style="51" customWidth="1"/>
    <col min="10064" max="10064" width="12.109375" style="51" customWidth="1"/>
    <col min="10065" max="10065" width="12.88671875" style="51" customWidth="1"/>
    <col min="10066" max="10066" width="12" style="51" customWidth="1"/>
    <col min="10067" max="10067" width="11.77734375" style="51" customWidth="1"/>
    <col min="10068" max="10068" width="12.109375" style="51" customWidth="1"/>
    <col min="10069" max="10069" width="12.88671875" style="51" customWidth="1"/>
    <col min="10070" max="10070" width="12" style="51" customWidth="1"/>
    <col min="10071" max="10071" width="11.77734375" style="51" customWidth="1"/>
    <col min="10072" max="10072" width="12.109375" style="51" customWidth="1"/>
    <col min="10073" max="10073" width="12.88671875" style="51" customWidth="1"/>
    <col min="10074" max="10074" width="12" style="51" customWidth="1"/>
    <col min="10075" max="10075" width="11.77734375" style="51" customWidth="1"/>
    <col min="10076" max="10076" width="12.109375" style="51" customWidth="1"/>
    <col min="10077" max="10077" width="12.88671875" style="51" customWidth="1"/>
    <col min="10078" max="10078" width="12" style="51" customWidth="1"/>
    <col min="10079" max="10079" width="11.77734375" style="51" customWidth="1"/>
    <col min="10080" max="10080" width="12.109375" style="51" customWidth="1"/>
    <col min="10081" max="10081" width="12.88671875" style="51" customWidth="1"/>
    <col min="10082" max="10082" width="12" style="51" customWidth="1"/>
    <col min="10083" max="10083" width="11.77734375" style="51" customWidth="1"/>
    <col min="10084" max="10084" width="12.109375" style="51" customWidth="1"/>
    <col min="10085" max="10085" width="12.88671875" style="51" customWidth="1"/>
    <col min="10086" max="10086" width="12" style="51" customWidth="1"/>
    <col min="10087" max="10087" width="11.77734375" style="51" customWidth="1"/>
    <col min="10088" max="10088" width="12.109375" style="51" customWidth="1"/>
    <col min="10089" max="10089" width="12.88671875" style="51" customWidth="1"/>
    <col min="10090" max="10090" width="12" style="51" customWidth="1"/>
    <col min="10091" max="10091" width="11.77734375" style="51" customWidth="1"/>
    <col min="10092" max="10092" width="12.109375" style="51" customWidth="1"/>
    <col min="10093" max="10093" width="12.88671875" style="51" customWidth="1"/>
    <col min="10094" max="10094" width="12.109375" style="51" customWidth="1"/>
    <col min="10095" max="10095" width="11.77734375" style="51" customWidth="1"/>
    <col min="10096" max="10096" width="12" style="51" customWidth="1"/>
    <col min="10097" max="10097" width="14.44140625" style="51" customWidth="1"/>
    <col min="10098" max="10099" width="17.109375" style="51" customWidth="1"/>
    <col min="10100" max="10100" width="4.88671875" style="51" customWidth="1"/>
    <col min="10101" max="10101" width="23.5546875" style="51" customWidth="1"/>
    <col min="10102" max="10102" width="42.21875" style="51" customWidth="1"/>
    <col min="10103" max="10103" width="8.77734375" style="51" customWidth="1"/>
    <col min="10104" max="10105" width="11" style="51" customWidth="1"/>
    <col min="10106" max="10107" width="9.88671875" style="51"/>
    <col min="10108" max="10108" width="8.77734375" style="51" customWidth="1"/>
    <col min="10109" max="10110" width="9.88671875" style="51"/>
    <col min="10111" max="10111" width="8.77734375" style="51" customWidth="1"/>
    <col min="10112" max="10113" width="9.88671875" style="51"/>
    <col min="10114" max="10114" width="8.77734375" style="51" customWidth="1"/>
    <col min="10115" max="10116" width="9.88671875" style="51"/>
    <col min="10117" max="10117" width="8.77734375" style="51" customWidth="1"/>
    <col min="10118" max="10119" width="9.88671875" style="51"/>
    <col min="10120" max="10120" width="8.77734375" style="51" customWidth="1"/>
    <col min="10121" max="10122" width="9.88671875" style="51"/>
    <col min="10123" max="10123" width="8.77734375" style="51" customWidth="1"/>
    <col min="10124" max="10125" width="9.88671875" style="51"/>
    <col min="10126" max="10126" width="8.77734375" style="51" customWidth="1"/>
    <col min="10127" max="10127" width="9.88671875" style="51"/>
    <col min="10128" max="10128" width="8.77734375" style="51" customWidth="1"/>
    <col min="10129" max="10129" width="11" style="51" customWidth="1"/>
    <col min="10130" max="10131" width="7.5546875" style="51" customWidth="1"/>
    <col min="10132" max="10132" width="11" style="51" customWidth="1"/>
    <col min="10133" max="10133" width="8.77734375" style="51" customWidth="1"/>
    <col min="10134" max="10135" width="11" style="51" customWidth="1"/>
    <col min="10136" max="10137" width="9.88671875" style="51"/>
    <col min="10138" max="10138" width="8.77734375" style="51" customWidth="1"/>
    <col min="10139" max="10140" width="9.88671875" style="51"/>
    <col min="10141" max="10141" width="8.77734375" style="51" customWidth="1"/>
    <col min="10142" max="10143" width="9.88671875" style="51"/>
    <col min="10144" max="10144" width="8.77734375" style="51" customWidth="1"/>
    <col min="10145" max="10240" width="9.88671875" style="51"/>
    <col min="10241" max="10241" width="52.44140625" style="51" customWidth="1"/>
    <col min="10242" max="10242" width="13.88671875" style="51" customWidth="1"/>
    <col min="10243" max="10243" width="15.88671875" style="51" customWidth="1"/>
    <col min="10244" max="10244" width="10.21875" style="51" customWidth="1"/>
    <col min="10245" max="10245" width="13.109375" style="51" customWidth="1"/>
    <col min="10246" max="10246" width="15.88671875" style="51" customWidth="1"/>
    <col min="10247" max="10247" width="14.88671875" style="51" customWidth="1"/>
    <col min="10248" max="10248" width="10.77734375" style="51" customWidth="1"/>
    <col min="10249" max="10249" width="13.109375" style="51" customWidth="1"/>
    <col min="10250" max="10250" width="13.21875" style="51" customWidth="1"/>
    <col min="10251" max="10251" width="11.109375" style="51" customWidth="1"/>
    <col min="10252" max="10252" width="10.109375" style="51" customWidth="1"/>
    <col min="10253" max="10253" width="14.5546875" style="51" customWidth="1"/>
    <col min="10254" max="10254" width="11.44140625" style="51" customWidth="1"/>
    <col min="10255" max="10255" width="12" style="51" customWidth="1"/>
    <col min="10256" max="10256" width="12.109375" style="51" customWidth="1"/>
    <col min="10257" max="10257" width="13.77734375" style="51" customWidth="1"/>
    <col min="10258" max="10258" width="11.21875" style="51" customWidth="1"/>
    <col min="10259" max="10259" width="11.77734375" style="51" customWidth="1"/>
    <col min="10260" max="10260" width="12.109375" style="51" customWidth="1"/>
    <col min="10261" max="10261" width="11.88671875" style="51" customWidth="1"/>
    <col min="10262" max="10262" width="10.5546875" style="51" customWidth="1"/>
    <col min="10263" max="10263" width="11.77734375" style="51" customWidth="1"/>
    <col min="10264" max="10264" width="12" style="51" customWidth="1"/>
    <col min="10265" max="10265" width="13.88671875" style="51" customWidth="1"/>
    <col min="10266" max="10266" width="11.44140625" style="51" customWidth="1"/>
    <col min="10267" max="10267" width="11.77734375" style="51" customWidth="1"/>
    <col min="10268" max="10268" width="12.109375" style="51" customWidth="1"/>
    <col min="10269" max="10269" width="14.5546875" style="51" customWidth="1"/>
    <col min="10270" max="10271" width="11.77734375" style="51" customWidth="1"/>
    <col min="10272" max="10272" width="12.109375" style="51" customWidth="1"/>
    <col min="10273" max="10273" width="14.44140625" style="51" customWidth="1"/>
    <col min="10274" max="10274" width="11.44140625" style="51" customWidth="1"/>
    <col min="10275" max="10275" width="11.77734375" style="51" customWidth="1"/>
    <col min="10276" max="10276" width="12.109375" style="51" customWidth="1"/>
    <col min="10277" max="10277" width="14.109375" style="51" customWidth="1"/>
    <col min="10278" max="10278" width="12" style="51" customWidth="1"/>
    <col min="10279" max="10279" width="11.77734375" style="51" customWidth="1"/>
    <col min="10280" max="10280" width="12.109375" style="51" customWidth="1"/>
    <col min="10281" max="10281" width="12.88671875" style="51" customWidth="1"/>
    <col min="10282" max="10282" width="12" style="51" customWidth="1"/>
    <col min="10283" max="10283" width="11.77734375" style="51" customWidth="1"/>
    <col min="10284" max="10284" width="12.109375" style="51" customWidth="1"/>
    <col min="10285" max="10285" width="12.88671875" style="51" customWidth="1"/>
    <col min="10286" max="10286" width="12" style="51" customWidth="1"/>
    <col min="10287" max="10287" width="11.77734375" style="51" customWidth="1"/>
    <col min="10288" max="10288" width="12.109375" style="51" customWidth="1"/>
    <col min="10289" max="10289" width="12.88671875" style="51" customWidth="1"/>
    <col min="10290" max="10290" width="12" style="51" customWidth="1"/>
    <col min="10291" max="10291" width="11.77734375" style="51" customWidth="1"/>
    <col min="10292" max="10292" width="12.109375" style="51" customWidth="1"/>
    <col min="10293" max="10293" width="12.88671875" style="51" customWidth="1"/>
    <col min="10294" max="10294" width="12" style="51" customWidth="1"/>
    <col min="10295" max="10295" width="11.77734375" style="51" customWidth="1"/>
    <col min="10296" max="10296" width="12.109375" style="51" customWidth="1"/>
    <col min="10297" max="10297" width="12.88671875" style="51" customWidth="1"/>
    <col min="10298" max="10298" width="12" style="51" customWidth="1"/>
    <col min="10299" max="10299" width="11.77734375" style="51" customWidth="1"/>
    <col min="10300" max="10300" width="12.109375" style="51" customWidth="1"/>
    <col min="10301" max="10301" width="13.5546875" style="51" customWidth="1"/>
    <col min="10302" max="10302" width="12" style="51" customWidth="1"/>
    <col min="10303" max="10303" width="11.77734375" style="51" customWidth="1"/>
    <col min="10304" max="10304" width="12.109375" style="51" customWidth="1"/>
    <col min="10305" max="10305" width="12.88671875" style="51" customWidth="1"/>
    <col min="10306" max="10306" width="12" style="51" customWidth="1"/>
    <col min="10307" max="10307" width="11.77734375" style="51" customWidth="1"/>
    <col min="10308" max="10308" width="12.109375" style="51" customWidth="1"/>
    <col min="10309" max="10309" width="12.88671875" style="51" customWidth="1"/>
    <col min="10310" max="10310" width="12" style="51" customWidth="1"/>
    <col min="10311" max="10311" width="11.77734375" style="51" customWidth="1"/>
    <col min="10312" max="10312" width="12.109375" style="51" customWidth="1"/>
    <col min="10313" max="10313" width="12.88671875" style="51" customWidth="1"/>
    <col min="10314" max="10314" width="12" style="51" customWidth="1"/>
    <col min="10315" max="10315" width="11.77734375" style="51" customWidth="1"/>
    <col min="10316" max="10316" width="12.109375" style="51" customWidth="1"/>
    <col min="10317" max="10317" width="12.88671875" style="51" customWidth="1"/>
    <col min="10318" max="10318" width="12" style="51" customWidth="1"/>
    <col min="10319" max="10319" width="11.77734375" style="51" customWidth="1"/>
    <col min="10320" max="10320" width="12.109375" style="51" customWidth="1"/>
    <col min="10321" max="10321" width="12.88671875" style="51" customWidth="1"/>
    <col min="10322" max="10322" width="12" style="51" customWidth="1"/>
    <col min="10323" max="10323" width="11.77734375" style="51" customWidth="1"/>
    <col min="10324" max="10324" width="12.109375" style="51" customWidth="1"/>
    <col min="10325" max="10325" width="12.88671875" style="51" customWidth="1"/>
    <col min="10326" max="10326" width="12" style="51" customWidth="1"/>
    <col min="10327" max="10327" width="11.77734375" style="51" customWidth="1"/>
    <col min="10328" max="10328" width="12.109375" style="51" customWidth="1"/>
    <col min="10329" max="10329" width="12.88671875" style="51" customWidth="1"/>
    <col min="10330" max="10330" width="12" style="51" customWidth="1"/>
    <col min="10331" max="10331" width="11.77734375" style="51" customWidth="1"/>
    <col min="10332" max="10332" width="12.109375" style="51" customWidth="1"/>
    <col min="10333" max="10333" width="12.88671875" style="51" customWidth="1"/>
    <col min="10334" max="10334" width="12" style="51" customWidth="1"/>
    <col min="10335" max="10335" width="11.77734375" style="51" customWidth="1"/>
    <col min="10336" max="10336" width="12.109375" style="51" customWidth="1"/>
    <col min="10337" max="10337" width="12.88671875" style="51" customWidth="1"/>
    <col min="10338" max="10338" width="12" style="51" customWidth="1"/>
    <col min="10339" max="10339" width="11.77734375" style="51" customWidth="1"/>
    <col min="10340" max="10340" width="12.109375" style="51" customWidth="1"/>
    <col min="10341" max="10341" width="12.88671875" style="51" customWidth="1"/>
    <col min="10342" max="10342" width="12" style="51" customWidth="1"/>
    <col min="10343" max="10343" width="11.77734375" style="51" customWidth="1"/>
    <col min="10344" max="10344" width="12.109375" style="51" customWidth="1"/>
    <col min="10345" max="10345" width="12.88671875" style="51" customWidth="1"/>
    <col min="10346" max="10346" width="12" style="51" customWidth="1"/>
    <col min="10347" max="10347" width="11.77734375" style="51" customWidth="1"/>
    <col min="10348" max="10348" width="12.109375" style="51" customWidth="1"/>
    <col min="10349" max="10349" width="12.88671875" style="51" customWidth="1"/>
    <col min="10350" max="10350" width="12.109375" style="51" customWidth="1"/>
    <col min="10351" max="10351" width="11.77734375" style="51" customWidth="1"/>
    <col min="10352" max="10352" width="12" style="51" customWidth="1"/>
    <col min="10353" max="10353" width="14.44140625" style="51" customWidth="1"/>
    <col min="10354" max="10355" width="17.109375" style="51" customWidth="1"/>
    <col min="10356" max="10356" width="4.88671875" style="51" customWidth="1"/>
    <col min="10357" max="10357" width="23.5546875" style="51" customWidth="1"/>
    <col min="10358" max="10358" width="42.21875" style="51" customWidth="1"/>
    <col min="10359" max="10359" width="8.77734375" style="51" customWidth="1"/>
    <col min="10360" max="10361" width="11" style="51" customWidth="1"/>
    <col min="10362" max="10363" width="9.88671875" style="51"/>
    <col min="10364" max="10364" width="8.77734375" style="51" customWidth="1"/>
    <col min="10365" max="10366" width="9.88671875" style="51"/>
    <col min="10367" max="10367" width="8.77734375" style="51" customWidth="1"/>
    <col min="10368" max="10369" width="9.88671875" style="51"/>
    <col min="10370" max="10370" width="8.77734375" style="51" customWidth="1"/>
    <col min="10371" max="10372" width="9.88671875" style="51"/>
    <col min="10373" max="10373" width="8.77734375" style="51" customWidth="1"/>
    <col min="10374" max="10375" width="9.88671875" style="51"/>
    <col min="10376" max="10376" width="8.77734375" style="51" customWidth="1"/>
    <col min="10377" max="10378" width="9.88671875" style="51"/>
    <col min="10379" max="10379" width="8.77734375" style="51" customWidth="1"/>
    <col min="10380" max="10381" width="9.88671875" style="51"/>
    <col min="10382" max="10382" width="8.77734375" style="51" customWidth="1"/>
    <col min="10383" max="10383" width="9.88671875" style="51"/>
    <col min="10384" max="10384" width="8.77734375" style="51" customWidth="1"/>
    <col min="10385" max="10385" width="11" style="51" customWidth="1"/>
    <col min="10386" max="10387" width="7.5546875" style="51" customWidth="1"/>
    <col min="10388" max="10388" width="11" style="51" customWidth="1"/>
    <col min="10389" max="10389" width="8.77734375" style="51" customWidth="1"/>
    <col min="10390" max="10391" width="11" style="51" customWidth="1"/>
    <col min="10392" max="10393" width="9.88671875" style="51"/>
    <col min="10394" max="10394" width="8.77734375" style="51" customWidth="1"/>
    <col min="10395" max="10396" width="9.88671875" style="51"/>
    <col min="10397" max="10397" width="8.77734375" style="51" customWidth="1"/>
    <col min="10398" max="10399" width="9.88671875" style="51"/>
    <col min="10400" max="10400" width="8.77734375" style="51" customWidth="1"/>
    <col min="10401" max="10496" width="9.88671875" style="51"/>
    <col min="10497" max="10497" width="52.44140625" style="51" customWidth="1"/>
    <col min="10498" max="10498" width="13.88671875" style="51" customWidth="1"/>
    <col min="10499" max="10499" width="15.88671875" style="51" customWidth="1"/>
    <col min="10500" max="10500" width="10.21875" style="51" customWidth="1"/>
    <col min="10501" max="10501" width="13.109375" style="51" customWidth="1"/>
    <col min="10502" max="10502" width="15.88671875" style="51" customWidth="1"/>
    <col min="10503" max="10503" width="14.88671875" style="51" customWidth="1"/>
    <col min="10504" max="10504" width="10.77734375" style="51" customWidth="1"/>
    <col min="10505" max="10505" width="13.109375" style="51" customWidth="1"/>
    <col min="10506" max="10506" width="13.21875" style="51" customWidth="1"/>
    <col min="10507" max="10507" width="11.109375" style="51" customWidth="1"/>
    <col min="10508" max="10508" width="10.109375" style="51" customWidth="1"/>
    <col min="10509" max="10509" width="14.5546875" style="51" customWidth="1"/>
    <col min="10510" max="10510" width="11.44140625" style="51" customWidth="1"/>
    <col min="10511" max="10511" width="12" style="51" customWidth="1"/>
    <col min="10512" max="10512" width="12.109375" style="51" customWidth="1"/>
    <col min="10513" max="10513" width="13.77734375" style="51" customWidth="1"/>
    <col min="10514" max="10514" width="11.21875" style="51" customWidth="1"/>
    <col min="10515" max="10515" width="11.77734375" style="51" customWidth="1"/>
    <col min="10516" max="10516" width="12.109375" style="51" customWidth="1"/>
    <col min="10517" max="10517" width="11.88671875" style="51" customWidth="1"/>
    <col min="10518" max="10518" width="10.5546875" style="51" customWidth="1"/>
    <col min="10519" max="10519" width="11.77734375" style="51" customWidth="1"/>
    <col min="10520" max="10520" width="12" style="51" customWidth="1"/>
    <col min="10521" max="10521" width="13.88671875" style="51" customWidth="1"/>
    <col min="10522" max="10522" width="11.44140625" style="51" customWidth="1"/>
    <col min="10523" max="10523" width="11.77734375" style="51" customWidth="1"/>
    <col min="10524" max="10524" width="12.109375" style="51" customWidth="1"/>
    <col min="10525" max="10525" width="14.5546875" style="51" customWidth="1"/>
    <col min="10526" max="10527" width="11.77734375" style="51" customWidth="1"/>
    <col min="10528" max="10528" width="12.109375" style="51" customWidth="1"/>
    <col min="10529" max="10529" width="14.44140625" style="51" customWidth="1"/>
    <col min="10530" max="10530" width="11.44140625" style="51" customWidth="1"/>
    <col min="10531" max="10531" width="11.77734375" style="51" customWidth="1"/>
    <col min="10532" max="10532" width="12.109375" style="51" customWidth="1"/>
    <col min="10533" max="10533" width="14.109375" style="51" customWidth="1"/>
    <col min="10534" max="10534" width="12" style="51" customWidth="1"/>
    <col min="10535" max="10535" width="11.77734375" style="51" customWidth="1"/>
    <col min="10536" max="10536" width="12.109375" style="51" customWidth="1"/>
    <col min="10537" max="10537" width="12.88671875" style="51" customWidth="1"/>
    <col min="10538" max="10538" width="12" style="51" customWidth="1"/>
    <col min="10539" max="10539" width="11.77734375" style="51" customWidth="1"/>
    <col min="10540" max="10540" width="12.109375" style="51" customWidth="1"/>
    <col min="10541" max="10541" width="12.88671875" style="51" customWidth="1"/>
    <col min="10542" max="10542" width="12" style="51" customWidth="1"/>
    <col min="10543" max="10543" width="11.77734375" style="51" customWidth="1"/>
    <col min="10544" max="10544" width="12.109375" style="51" customWidth="1"/>
    <col min="10545" max="10545" width="12.88671875" style="51" customWidth="1"/>
    <col min="10546" max="10546" width="12" style="51" customWidth="1"/>
    <col min="10547" max="10547" width="11.77734375" style="51" customWidth="1"/>
    <col min="10548" max="10548" width="12.109375" style="51" customWidth="1"/>
    <col min="10549" max="10549" width="12.88671875" style="51" customWidth="1"/>
    <col min="10550" max="10550" width="12" style="51" customWidth="1"/>
    <col min="10551" max="10551" width="11.77734375" style="51" customWidth="1"/>
    <col min="10552" max="10552" width="12.109375" style="51" customWidth="1"/>
    <col min="10553" max="10553" width="12.88671875" style="51" customWidth="1"/>
    <col min="10554" max="10554" width="12" style="51" customWidth="1"/>
    <col min="10555" max="10555" width="11.77734375" style="51" customWidth="1"/>
    <col min="10556" max="10556" width="12.109375" style="51" customWidth="1"/>
    <col min="10557" max="10557" width="13.5546875" style="51" customWidth="1"/>
    <col min="10558" max="10558" width="12" style="51" customWidth="1"/>
    <col min="10559" max="10559" width="11.77734375" style="51" customWidth="1"/>
    <col min="10560" max="10560" width="12.109375" style="51" customWidth="1"/>
    <col min="10561" max="10561" width="12.88671875" style="51" customWidth="1"/>
    <col min="10562" max="10562" width="12" style="51" customWidth="1"/>
    <col min="10563" max="10563" width="11.77734375" style="51" customWidth="1"/>
    <col min="10564" max="10564" width="12.109375" style="51" customWidth="1"/>
    <col min="10565" max="10565" width="12.88671875" style="51" customWidth="1"/>
    <col min="10566" max="10566" width="12" style="51" customWidth="1"/>
    <col min="10567" max="10567" width="11.77734375" style="51" customWidth="1"/>
    <col min="10568" max="10568" width="12.109375" style="51" customWidth="1"/>
    <col min="10569" max="10569" width="12.88671875" style="51" customWidth="1"/>
    <col min="10570" max="10570" width="12" style="51" customWidth="1"/>
    <col min="10571" max="10571" width="11.77734375" style="51" customWidth="1"/>
    <col min="10572" max="10572" width="12.109375" style="51" customWidth="1"/>
    <col min="10573" max="10573" width="12.88671875" style="51" customWidth="1"/>
    <col min="10574" max="10574" width="12" style="51" customWidth="1"/>
    <col min="10575" max="10575" width="11.77734375" style="51" customWidth="1"/>
    <col min="10576" max="10576" width="12.109375" style="51" customWidth="1"/>
    <col min="10577" max="10577" width="12.88671875" style="51" customWidth="1"/>
    <col min="10578" max="10578" width="12" style="51" customWidth="1"/>
    <col min="10579" max="10579" width="11.77734375" style="51" customWidth="1"/>
    <col min="10580" max="10580" width="12.109375" style="51" customWidth="1"/>
    <col min="10581" max="10581" width="12.88671875" style="51" customWidth="1"/>
    <col min="10582" max="10582" width="12" style="51" customWidth="1"/>
    <col min="10583" max="10583" width="11.77734375" style="51" customWidth="1"/>
    <col min="10584" max="10584" width="12.109375" style="51" customWidth="1"/>
    <col min="10585" max="10585" width="12.88671875" style="51" customWidth="1"/>
    <col min="10586" max="10586" width="12" style="51" customWidth="1"/>
    <col min="10587" max="10587" width="11.77734375" style="51" customWidth="1"/>
    <col min="10588" max="10588" width="12.109375" style="51" customWidth="1"/>
    <col min="10589" max="10589" width="12.88671875" style="51" customWidth="1"/>
    <col min="10590" max="10590" width="12" style="51" customWidth="1"/>
    <col min="10591" max="10591" width="11.77734375" style="51" customWidth="1"/>
    <col min="10592" max="10592" width="12.109375" style="51" customWidth="1"/>
    <col min="10593" max="10593" width="12.88671875" style="51" customWidth="1"/>
    <col min="10594" max="10594" width="12" style="51" customWidth="1"/>
    <col min="10595" max="10595" width="11.77734375" style="51" customWidth="1"/>
    <col min="10596" max="10596" width="12.109375" style="51" customWidth="1"/>
    <col min="10597" max="10597" width="12.88671875" style="51" customWidth="1"/>
    <col min="10598" max="10598" width="12" style="51" customWidth="1"/>
    <col min="10599" max="10599" width="11.77734375" style="51" customWidth="1"/>
    <col min="10600" max="10600" width="12.109375" style="51" customWidth="1"/>
    <col min="10601" max="10601" width="12.88671875" style="51" customWidth="1"/>
    <col min="10602" max="10602" width="12" style="51" customWidth="1"/>
    <col min="10603" max="10603" width="11.77734375" style="51" customWidth="1"/>
    <col min="10604" max="10604" width="12.109375" style="51" customWidth="1"/>
    <col min="10605" max="10605" width="12.88671875" style="51" customWidth="1"/>
    <col min="10606" max="10606" width="12.109375" style="51" customWidth="1"/>
    <col min="10607" max="10607" width="11.77734375" style="51" customWidth="1"/>
    <col min="10608" max="10608" width="12" style="51" customWidth="1"/>
    <col min="10609" max="10609" width="14.44140625" style="51" customWidth="1"/>
    <col min="10610" max="10611" width="17.109375" style="51" customWidth="1"/>
    <col min="10612" max="10612" width="4.88671875" style="51" customWidth="1"/>
    <col min="10613" max="10613" width="23.5546875" style="51" customWidth="1"/>
    <col min="10614" max="10614" width="42.21875" style="51" customWidth="1"/>
    <col min="10615" max="10615" width="8.77734375" style="51" customWidth="1"/>
    <col min="10616" max="10617" width="11" style="51" customWidth="1"/>
    <col min="10618" max="10619" width="9.88671875" style="51"/>
    <col min="10620" max="10620" width="8.77734375" style="51" customWidth="1"/>
    <col min="10621" max="10622" width="9.88671875" style="51"/>
    <col min="10623" max="10623" width="8.77734375" style="51" customWidth="1"/>
    <col min="10624" max="10625" width="9.88671875" style="51"/>
    <col min="10626" max="10626" width="8.77734375" style="51" customWidth="1"/>
    <col min="10627" max="10628" width="9.88671875" style="51"/>
    <col min="10629" max="10629" width="8.77734375" style="51" customWidth="1"/>
    <col min="10630" max="10631" width="9.88671875" style="51"/>
    <col min="10632" max="10632" width="8.77734375" style="51" customWidth="1"/>
    <col min="10633" max="10634" width="9.88671875" style="51"/>
    <col min="10635" max="10635" width="8.77734375" style="51" customWidth="1"/>
    <col min="10636" max="10637" width="9.88671875" style="51"/>
    <col min="10638" max="10638" width="8.77734375" style="51" customWidth="1"/>
    <col min="10639" max="10639" width="9.88671875" style="51"/>
    <col min="10640" max="10640" width="8.77734375" style="51" customWidth="1"/>
    <col min="10641" max="10641" width="11" style="51" customWidth="1"/>
    <col min="10642" max="10643" width="7.5546875" style="51" customWidth="1"/>
    <col min="10644" max="10644" width="11" style="51" customWidth="1"/>
    <col min="10645" max="10645" width="8.77734375" style="51" customWidth="1"/>
    <col min="10646" max="10647" width="11" style="51" customWidth="1"/>
    <col min="10648" max="10649" width="9.88671875" style="51"/>
    <col min="10650" max="10650" width="8.77734375" style="51" customWidth="1"/>
    <col min="10651" max="10652" width="9.88671875" style="51"/>
    <col min="10653" max="10653" width="8.77734375" style="51" customWidth="1"/>
    <col min="10654" max="10655" width="9.88671875" style="51"/>
    <col min="10656" max="10656" width="8.77734375" style="51" customWidth="1"/>
    <col min="10657" max="10752" width="9.88671875" style="51"/>
    <col min="10753" max="10753" width="52.44140625" style="51" customWidth="1"/>
    <col min="10754" max="10754" width="13.88671875" style="51" customWidth="1"/>
    <col min="10755" max="10755" width="15.88671875" style="51" customWidth="1"/>
    <col min="10756" max="10756" width="10.21875" style="51" customWidth="1"/>
    <col min="10757" max="10757" width="13.109375" style="51" customWidth="1"/>
    <col min="10758" max="10758" width="15.88671875" style="51" customWidth="1"/>
    <col min="10759" max="10759" width="14.88671875" style="51" customWidth="1"/>
    <col min="10760" max="10760" width="10.77734375" style="51" customWidth="1"/>
    <col min="10761" max="10761" width="13.109375" style="51" customWidth="1"/>
    <col min="10762" max="10762" width="13.21875" style="51" customWidth="1"/>
    <col min="10763" max="10763" width="11.109375" style="51" customWidth="1"/>
    <col min="10764" max="10764" width="10.109375" style="51" customWidth="1"/>
    <col min="10765" max="10765" width="14.5546875" style="51" customWidth="1"/>
    <col min="10766" max="10766" width="11.44140625" style="51" customWidth="1"/>
    <col min="10767" max="10767" width="12" style="51" customWidth="1"/>
    <col min="10768" max="10768" width="12.109375" style="51" customWidth="1"/>
    <col min="10769" max="10769" width="13.77734375" style="51" customWidth="1"/>
    <col min="10770" max="10770" width="11.21875" style="51" customWidth="1"/>
    <col min="10771" max="10771" width="11.77734375" style="51" customWidth="1"/>
    <col min="10772" max="10772" width="12.109375" style="51" customWidth="1"/>
    <col min="10773" max="10773" width="11.88671875" style="51" customWidth="1"/>
    <col min="10774" max="10774" width="10.5546875" style="51" customWidth="1"/>
    <col min="10775" max="10775" width="11.77734375" style="51" customWidth="1"/>
    <col min="10776" max="10776" width="12" style="51" customWidth="1"/>
    <col min="10777" max="10777" width="13.88671875" style="51" customWidth="1"/>
    <col min="10778" max="10778" width="11.44140625" style="51" customWidth="1"/>
    <col min="10779" max="10779" width="11.77734375" style="51" customWidth="1"/>
    <col min="10780" max="10780" width="12.109375" style="51" customWidth="1"/>
    <col min="10781" max="10781" width="14.5546875" style="51" customWidth="1"/>
    <col min="10782" max="10783" width="11.77734375" style="51" customWidth="1"/>
    <col min="10784" max="10784" width="12.109375" style="51" customWidth="1"/>
    <col min="10785" max="10785" width="14.44140625" style="51" customWidth="1"/>
    <col min="10786" max="10786" width="11.44140625" style="51" customWidth="1"/>
    <col min="10787" max="10787" width="11.77734375" style="51" customWidth="1"/>
    <col min="10788" max="10788" width="12.109375" style="51" customWidth="1"/>
    <col min="10789" max="10789" width="14.109375" style="51" customWidth="1"/>
    <col min="10790" max="10790" width="12" style="51" customWidth="1"/>
    <col min="10791" max="10791" width="11.77734375" style="51" customWidth="1"/>
    <col min="10792" max="10792" width="12.109375" style="51" customWidth="1"/>
    <col min="10793" max="10793" width="12.88671875" style="51" customWidth="1"/>
    <col min="10794" max="10794" width="12" style="51" customWidth="1"/>
    <col min="10795" max="10795" width="11.77734375" style="51" customWidth="1"/>
    <col min="10796" max="10796" width="12.109375" style="51" customWidth="1"/>
    <col min="10797" max="10797" width="12.88671875" style="51" customWidth="1"/>
    <col min="10798" max="10798" width="12" style="51" customWidth="1"/>
    <col min="10799" max="10799" width="11.77734375" style="51" customWidth="1"/>
    <col min="10800" max="10800" width="12.109375" style="51" customWidth="1"/>
    <col min="10801" max="10801" width="12.88671875" style="51" customWidth="1"/>
    <col min="10802" max="10802" width="12" style="51" customWidth="1"/>
    <col min="10803" max="10803" width="11.77734375" style="51" customWidth="1"/>
    <col min="10804" max="10804" width="12.109375" style="51" customWidth="1"/>
    <col min="10805" max="10805" width="12.88671875" style="51" customWidth="1"/>
    <col min="10806" max="10806" width="12" style="51" customWidth="1"/>
    <col min="10807" max="10807" width="11.77734375" style="51" customWidth="1"/>
    <col min="10808" max="10808" width="12.109375" style="51" customWidth="1"/>
    <col min="10809" max="10809" width="12.88671875" style="51" customWidth="1"/>
    <col min="10810" max="10810" width="12" style="51" customWidth="1"/>
    <col min="10811" max="10811" width="11.77734375" style="51" customWidth="1"/>
    <col min="10812" max="10812" width="12.109375" style="51" customWidth="1"/>
    <col min="10813" max="10813" width="13.5546875" style="51" customWidth="1"/>
    <col min="10814" max="10814" width="12" style="51" customWidth="1"/>
    <col min="10815" max="10815" width="11.77734375" style="51" customWidth="1"/>
    <col min="10816" max="10816" width="12.109375" style="51" customWidth="1"/>
    <col min="10817" max="10817" width="12.88671875" style="51" customWidth="1"/>
    <col min="10818" max="10818" width="12" style="51" customWidth="1"/>
    <col min="10819" max="10819" width="11.77734375" style="51" customWidth="1"/>
    <col min="10820" max="10820" width="12.109375" style="51" customWidth="1"/>
    <col min="10821" max="10821" width="12.88671875" style="51" customWidth="1"/>
    <col min="10822" max="10822" width="12" style="51" customWidth="1"/>
    <col min="10823" max="10823" width="11.77734375" style="51" customWidth="1"/>
    <col min="10824" max="10824" width="12.109375" style="51" customWidth="1"/>
    <col min="10825" max="10825" width="12.88671875" style="51" customWidth="1"/>
    <col min="10826" max="10826" width="12" style="51" customWidth="1"/>
    <col min="10827" max="10827" width="11.77734375" style="51" customWidth="1"/>
    <col min="10828" max="10828" width="12.109375" style="51" customWidth="1"/>
    <col min="10829" max="10829" width="12.88671875" style="51" customWidth="1"/>
    <col min="10830" max="10830" width="12" style="51" customWidth="1"/>
    <col min="10831" max="10831" width="11.77734375" style="51" customWidth="1"/>
    <col min="10832" max="10832" width="12.109375" style="51" customWidth="1"/>
    <col min="10833" max="10833" width="12.88671875" style="51" customWidth="1"/>
    <col min="10834" max="10834" width="12" style="51" customWidth="1"/>
    <col min="10835" max="10835" width="11.77734375" style="51" customWidth="1"/>
    <col min="10836" max="10836" width="12.109375" style="51" customWidth="1"/>
    <col min="10837" max="10837" width="12.88671875" style="51" customWidth="1"/>
    <col min="10838" max="10838" width="12" style="51" customWidth="1"/>
    <col min="10839" max="10839" width="11.77734375" style="51" customWidth="1"/>
    <col min="10840" max="10840" width="12.109375" style="51" customWidth="1"/>
    <col min="10841" max="10841" width="12.88671875" style="51" customWidth="1"/>
    <col min="10842" max="10842" width="12" style="51" customWidth="1"/>
    <col min="10843" max="10843" width="11.77734375" style="51" customWidth="1"/>
    <col min="10844" max="10844" width="12.109375" style="51" customWidth="1"/>
    <col min="10845" max="10845" width="12.88671875" style="51" customWidth="1"/>
    <col min="10846" max="10846" width="12" style="51" customWidth="1"/>
    <col min="10847" max="10847" width="11.77734375" style="51" customWidth="1"/>
    <col min="10848" max="10848" width="12.109375" style="51" customWidth="1"/>
    <col min="10849" max="10849" width="12.88671875" style="51" customWidth="1"/>
    <col min="10850" max="10850" width="12" style="51" customWidth="1"/>
    <col min="10851" max="10851" width="11.77734375" style="51" customWidth="1"/>
    <col min="10852" max="10852" width="12.109375" style="51" customWidth="1"/>
    <col min="10853" max="10853" width="12.88671875" style="51" customWidth="1"/>
    <col min="10854" max="10854" width="12" style="51" customWidth="1"/>
    <col min="10855" max="10855" width="11.77734375" style="51" customWidth="1"/>
    <col min="10856" max="10856" width="12.109375" style="51" customWidth="1"/>
    <col min="10857" max="10857" width="12.88671875" style="51" customWidth="1"/>
    <col min="10858" max="10858" width="12" style="51" customWidth="1"/>
    <col min="10859" max="10859" width="11.77734375" style="51" customWidth="1"/>
    <col min="10860" max="10860" width="12.109375" style="51" customWidth="1"/>
    <col min="10861" max="10861" width="12.88671875" style="51" customWidth="1"/>
    <col min="10862" max="10862" width="12.109375" style="51" customWidth="1"/>
    <col min="10863" max="10863" width="11.77734375" style="51" customWidth="1"/>
    <col min="10864" max="10864" width="12" style="51" customWidth="1"/>
    <col min="10865" max="10865" width="14.44140625" style="51" customWidth="1"/>
    <col min="10866" max="10867" width="17.109375" style="51" customWidth="1"/>
    <col min="10868" max="10868" width="4.88671875" style="51" customWidth="1"/>
    <col min="10869" max="10869" width="23.5546875" style="51" customWidth="1"/>
    <col min="10870" max="10870" width="42.21875" style="51" customWidth="1"/>
    <col min="10871" max="10871" width="8.77734375" style="51" customWidth="1"/>
    <col min="10872" max="10873" width="11" style="51" customWidth="1"/>
    <col min="10874" max="10875" width="9.88671875" style="51"/>
    <col min="10876" max="10876" width="8.77734375" style="51" customWidth="1"/>
    <col min="10877" max="10878" width="9.88671875" style="51"/>
    <col min="10879" max="10879" width="8.77734375" style="51" customWidth="1"/>
    <col min="10880" max="10881" width="9.88671875" style="51"/>
    <col min="10882" max="10882" width="8.77734375" style="51" customWidth="1"/>
    <col min="10883" max="10884" width="9.88671875" style="51"/>
    <col min="10885" max="10885" width="8.77734375" style="51" customWidth="1"/>
    <col min="10886" max="10887" width="9.88671875" style="51"/>
    <col min="10888" max="10888" width="8.77734375" style="51" customWidth="1"/>
    <col min="10889" max="10890" width="9.88671875" style="51"/>
    <col min="10891" max="10891" width="8.77734375" style="51" customWidth="1"/>
    <col min="10892" max="10893" width="9.88671875" style="51"/>
    <col min="10894" max="10894" width="8.77734375" style="51" customWidth="1"/>
    <col min="10895" max="10895" width="9.88671875" style="51"/>
    <col min="10896" max="10896" width="8.77734375" style="51" customWidth="1"/>
    <col min="10897" max="10897" width="11" style="51" customWidth="1"/>
    <col min="10898" max="10899" width="7.5546875" style="51" customWidth="1"/>
    <col min="10900" max="10900" width="11" style="51" customWidth="1"/>
    <col min="10901" max="10901" width="8.77734375" style="51" customWidth="1"/>
    <col min="10902" max="10903" width="11" style="51" customWidth="1"/>
    <col min="10904" max="10905" width="9.88671875" style="51"/>
    <col min="10906" max="10906" width="8.77734375" style="51" customWidth="1"/>
    <col min="10907" max="10908" width="9.88671875" style="51"/>
    <col min="10909" max="10909" width="8.77734375" style="51" customWidth="1"/>
    <col min="10910" max="10911" width="9.88671875" style="51"/>
    <col min="10912" max="10912" width="8.77734375" style="51" customWidth="1"/>
    <col min="10913" max="11008" width="9.88671875" style="51"/>
    <col min="11009" max="11009" width="52.44140625" style="51" customWidth="1"/>
    <col min="11010" max="11010" width="13.88671875" style="51" customWidth="1"/>
    <col min="11011" max="11011" width="15.88671875" style="51" customWidth="1"/>
    <col min="11012" max="11012" width="10.21875" style="51" customWidth="1"/>
    <col min="11013" max="11013" width="13.109375" style="51" customWidth="1"/>
    <col min="11014" max="11014" width="15.88671875" style="51" customWidth="1"/>
    <col min="11015" max="11015" width="14.88671875" style="51" customWidth="1"/>
    <col min="11016" max="11016" width="10.77734375" style="51" customWidth="1"/>
    <col min="11017" max="11017" width="13.109375" style="51" customWidth="1"/>
    <col min="11018" max="11018" width="13.21875" style="51" customWidth="1"/>
    <col min="11019" max="11019" width="11.109375" style="51" customWidth="1"/>
    <col min="11020" max="11020" width="10.109375" style="51" customWidth="1"/>
    <col min="11021" max="11021" width="14.5546875" style="51" customWidth="1"/>
    <col min="11022" max="11022" width="11.44140625" style="51" customWidth="1"/>
    <col min="11023" max="11023" width="12" style="51" customWidth="1"/>
    <col min="11024" max="11024" width="12.109375" style="51" customWidth="1"/>
    <col min="11025" max="11025" width="13.77734375" style="51" customWidth="1"/>
    <col min="11026" max="11026" width="11.21875" style="51" customWidth="1"/>
    <col min="11027" max="11027" width="11.77734375" style="51" customWidth="1"/>
    <col min="11028" max="11028" width="12.109375" style="51" customWidth="1"/>
    <col min="11029" max="11029" width="11.88671875" style="51" customWidth="1"/>
    <col min="11030" max="11030" width="10.5546875" style="51" customWidth="1"/>
    <col min="11031" max="11031" width="11.77734375" style="51" customWidth="1"/>
    <col min="11032" max="11032" width="12" style="51" customWidth="1"/>
    <col min="11033" max="11033" width="13.88671875" style="51" customWidth="1"/>
    <col min="11034" max="11034" width="11.44140625" style="51" customWidth="1"/>
    <col min="11035" max="11035" width="11.77734375" style="51" customWidth="1"/>
    <col min="11036" max="11036" width="12.109375" style="51" customWidth="1"/>
    <col min="11037" max="11037" width="14.5546875" style="51" customWidth="1"/>
    <col min="11038" max="11039" width="11.77734375" style="51" customWidth="1"/>
    <col min="11040" max="11040" width="12.109375" style="51" customWidth="1"/>
    <col min="11041" max="11041" width="14.44140625" style="51" customWidth="1"/>
    <col min="11042" max="11042" width="11.44140625" style="51" customWidth="1"/>
    <col min="11043" max="11043" width="11.77734375" style="51" customWidth="1"/>
    <col min="11044" max="11044" width="12.109375" style="51" customWidth="1"/>
    <col min="11045" max="11045" width="14.109375" style="51" customWidth="1"/>
    <col min="11046" max="11046" width="12" style="51" customWidth="1"/>
    <col min="11047" max="11047" width="11.77734375" style="51" customWidth="1"/>
    <col min="11048" max="11048" width="12.109375" style="51" customWidth="1"/>
    <col min="11049" max="11049" width="12.88671875" style="51" customWidth="1"/>
    <col min="11050" max="11050" width="12" style="51" customWidth="1"/>
    <col min="11051" max="11051" width="11.77734375" style="51" customWidth="1"/>
    <col min="11052" max="11052" width="12.109375" style="51" customWidth="1"/>
    <col min="11053" max="11053" width="12.88671875" style="51" customWidth="1"/>
    <col min="11054" max="11054" width="12" style="51" customWidth="1"/>
    <col min="11055" max="11055" width="11.77734375" style="51" customWidth="1"/>
    <col min="11056" max="11056" width="12.109375" style="51" customWidth="1"/>
    <col min="11057" max="11057" width="12.88671875" style="51" customWidth="1"/>
    <col min="11058" max="11058" width="12" style="51" customWidth="1"/>
    <col min="11059" max="11059" width="11.77734375" style="51" customWidth="1"/>
    <col min="11060" max="11060" width="12.109375" style="51" customWidth="1"/>
    <col min="11061" max="11061" width="12.88671875" style="51" customWidth="1"/>
    <col min="11062" max="11062" width="12" style="51" customWidth="1"/>
    <col min="11063" max="11063" width="11.77734375" style="51" customWidth="1"/>
    <col min="11064" max="11064" width="12.109375" style="51" customWidth="1"/>
    <col min="11065" max="11065" width="12.88671875" style="51" customWidth="1"/>
    <col min="11066" max="11066" width="12" style="51" customWidth="1"/>
    <col min="11067" max="11067" width="11.77734375" style="51" customWidth="1"/>
    <col min="11068" max="11068" width="12.109375" style="51" customWidth="1"/>
    <col min="11069" max="11069" width="13.5546875" style="51" customWidth="1"/>
    <col min="11070" max="11070" width="12" style="51" customWidth="1"/>
    <col min="11071" max="11071" width="11.77734375" style="51" customWidth="1"/>
    <col min="11072" max="11072" width="12.109375" style="51" customWidth="1"/>
    <col min="11073" max="11073" width="12.88671875" style="51" customWidth="1"/>
    <col min="11074" max="11074" width="12" style="51" customWidth="1"/>
    <col min="11075" max="11075" width="11.77734375" style="51" customWidth="1"/>
    <col min="11076" max="11076" width="12.109375" style="51" customWidth="1"/>
    <col min="11077" max="11077" width="12.88671875" style="51" customWidth="1"/>
    <col min="11078" max="11078" width="12" style="51" customWidth="1"/>
    <col min="11079" max="11079" width="11.77734375" style="51" customWidth="1"/>
    <col min="11080" max="11080" width="12.109375" style="51" customWidth="1"/>
    <col min="11081" max="11081" width="12.88671875" style="51" customWidth="1"/>
    <col min="11082" max="11082" width="12" style="51" customWidth="1"/>
    <col min="11083" max="11083" width="11.77734375" style="51" customWidth="1"/>
    <col min="11084" max="11084" width="12.109375" style="51" customWidth="1"/>
    <col min="11085" max="11085" width="12.88671875" style="51" customWidth="1"/>
    <col min="11086" max="11086" width="12" style="51" customWidth="1"/>
    <col min="11087" max="11087" width="11.77734375" style="51" customWidth="1"/>
    <col min="11088" max="11088" width="12.109375" style="51" customWidth="1"/>
    <col min="11089" max="11089" width="12.88671875" style="51" customWidth="1"/>
    <col min="11090" max="11090" width="12" style="51" customWidth="1"/>
    <col min="11091" max="11091" width="11.77734375" style="51" customWidth="1"/>
    <col min="11092" max="11092" width="12.109375" style="51" customWidth="1"/>
    <col min="11093" max="11093" width="12.88671875" style="51" customWidth="1"/>
    <col min="11094" max="11094" width="12" style="51" customWidth="1"/>
    <col min="11095" max="11095" width="11.77734375" style="51" customWidth="1"/>
    <col min="11096" max="11096" width="12.109375" style="51" customWidth="1"/>
    <col min="11097" max="11097" width="12.88671875" style="51" customWidth="1"/>
    <col min="11098" max="11098" width="12" style="51" customWidth="1"/>
    <col min="11099" max="11099" width="11.77734375" style="51" customWidth="1"/>
    <col min="11100" max="11100" width="12.109375" style="51" customWidth="1"/>
    <col min="11101" max="11101" width="12.88671875" style="51" customWidth="1"/>
    <col min="11102" max="11102" width="12" style="51" customWidth="1"/>
    <col min="11103" max="11103" width="11.77734375" style="51" customWidth="1"/>
    <col min="11104" max="11104" width="12.109375" style="51" customWidth="1"/>
    <col min="11105" max="11105" width="12.88671875" style="51" customWidth="1"/>
    <col min="11106" max="11106" width="12" style="51" customWidth="1"/>
    <col min="11107" max="11107" width="11.77734375" style="51" customWidth="1"/>
    <col min="11108" max="11108" width="12.109375" style="51" customWidth="1"/>
    <col min="11109" max="11109" width="12.88671875" style="51" customWidth="1"/>
    <col min="11110" max="11110" width="12" style="51" customWidth="1"/>
    <col min="11111" max="11111" width="11.77734375" style="51" customWidth="1"/>
    <col min="11112" max="11112" width="12.109375" style="51" customWidth="1"/>
    <col min="11113" max="11113" width="12.88671875" style="51" customWidth="1"/>
    <col min="11114" max="11114" width="12" style="51" customWidth="1"/>
    <col min="11115" max="11115" width="11.77734375" style="51" customWidth="1"/>
    <col min="11116" max="11116" width="12.109375" style="51" customWidth="1"/>
    <col min="11117" max="11117" width="12.88671875" style="51" customWidth="1"/>
    <col min="11118" max="11118" width="12.109375" style="51" customWidth="1"/>
    <col min="11119" max="11119" width="11.77734375" style="51" customWidth="1"/>
    <col min="11120" max="11120" width="12" style="51" customWidth="1"/>
    <col min="11121" max="11121" width="14.44140625" style="51" customWidth="1"/>
    <col min="11122" max="11123" width="17.109375" style="51" customWidth="1"/>
    <col min="11124" max="11124" width="4.88671875" style="51" customWidth="1"/>
    <col min="11125" max="11125" width="23.5546875" style="51" customWidth="1"/>
    <col min="11126" max="11126" width="42.21875" style="51" customWidth="1"/>
    <col min="11127" max="11127" width="8.77734375" style="51" customWidth="1"/>
    <col min="11128" max="11129" width="11" style="51" customWidth="1"/>
    <col min="11130" max="11131" width="9.88671875" style="51"/>
    <col min="11132" max="11132" width="8.77734375" style="51" customWidth="1"/>
    <col min="11133" max="11134" width="9.88671875" style="51"/>
    <col min="11135" max="11135" width="8.77734375" style="51" customWidth="1"/>
    <col min="11136" max="11137" width="9.88671875" style="51"/>
    <col min="11138" max="11138" width="8.77734375" style="51" customWidth="1"/>
    <col min="11139" max="11140" width="9.88671875" style="51"/>
    <col min="11141" max="11141" width="8.77734375" style="51" customWidth="1"/>
    <col min="11142" max="11143" width="9.88671875" style="51"/>
    <col min="11144" max="11144" width="8.77734375" style="51" customWidth="1"/>
    <col min="11145" max="11146" width="9.88671875" style="51"/>
    <col min="11147" max="11147" width="8.77734375" style="51" customWidth="1"/>
    <col min="11148" max="11149" width="9.88671875" style="51"/>
    <col min="11150" max="11150" width="8.77734375" style="51" customWidth="1"/>
    <col min="11151" max="11151" width="9.88671875" style="51"/>
    <col min="11152" max="11152" width="8.77734375" style="51" customWidth="1"/>
    <col min="11153" max="11153" width="11" style="51" customWidth="1"/>
    <col min="11154" max="11155" width="7.5546875" style="51" customWidth="1"/>
    <col min="11156" max="11156" width="11" style="51" customWidth="1"/>
    <col min="11157" max="11157" width="8.77734375" style="51" customWidth="1"/>
    <col min="11158" max="11159" width="11" style="51" customWidth="1"/>
    <col min="11160" max="11161" width="9.88671875" style="51"/>
    <col min="11162" max="11162" width="8.77734375" style="51" customWidth="1"/>
    <col min="11163" max="11164" width="9.88671875" style="51"/>
    <col min="11165" max="11165" width="8.77734375" style="51" customWidth="1"/>
    <col min="11166" max="11167" width="9.88671875" style="51"/>
    <col min="11168" max="11168" width="8.77734375" style="51" customWidth="1"/>
    <col min="11169" max="11264" width="9.88671875" style="51"/>
    <col min="11265" max="11265" width="52.44140625" style="51" customWidth="1"/>
    <col min="11266" max="11266" width="13.88671875" style="51" customWidth="1"/>
    <col min="11267" max="11267" width="15.88671875" style="51" customWidth="1"/>
    <col min="11268" max="11268" width="10.21875" style="51" customWidth="1"/>
    <col min="11269" max="11269" width="13.109375" style="51" customWidth="1"/>
    <col min="11270" max="11270" width="15.88671875" style="51" customWidth="1"/>
    <col min="11271" max="11271" width="14.88671875" style="51" customWidth="1"/>
    <col min="11272" max="11272" width="10.77734375" style="51" customWidth="1"/>
    <col min="11273" max="11273" width="13.109375" style="51" customWidth="1"/>
    <col min="11274" max="11274" width="13.21875" style="51" customWidth="1"/>
    <col min="11275" max="11275" width="11.109375" style="51" customWidth="1"/>
    <col min="11276" max="11276" width="10.109375" style="51" customWidth="1"/>
    <col min="11277" max="11277" width="14.5546875" style="51" customWidth="1"/>
    <col min="11278" max="11278" width="11.44140625" style="51" customWidth="1"/>
    <col min="11279" max="11279" width="12" style="51" customWidth="1"/>
    <col min="11280" max="11280" width="12.109375" style="51" customWidth="1"/>
    <col min="11281" max="11281" width="13.77734375" style="51" customWidth="1"/>
    <col min="11282" max="11282" width="11.21875" style="51" customWidth="1"/>
    <col min="11283" max="11283" width="11.77734375" style="51" customWidth="1"/>
    <col min="11284" max="11284" width="12.109375" style="51" customWidth="1"/>
    <col min="11285" max="11285" width="11.88671875" style="51" customWidth="1"/>
    <col min="11286" max="11286" width="10.5546875" style="51" customWidth="1"/>
    <col min="11287" max="11287" width="11.77734375" style="51" customWidth="1"/>
    <col min="11288" max="11288" width="12" style="51" customWidth="1"/>
    <col min="11289" max="11289" width="13.88671875" style="51" customWidth="1"/>
    <col min="11290" max="11290" width="11.44140625" style="51" customWidth="1"/>
    <col min="11291" max="11291" width="11.77734375" style="51" customWidth="1"/>
    <col min="11292" max="11292" width="12.109375" style="51" customWidth="1"/>
    <col min="11293" max="11293" width="14.5546875" style="51" customWidth="1"/>
    <col min="11294" max="11295" width="11.77734375" style="51" customWidth="1"/>
    <col min="11296" max="11296" width="12.109375" style="51" customWidth="1"/>
    <col min="11297" max="11297" width="14.44140625" style="51" customWidth="1"/>
    <col min="11298" max="11298" width="11.44140625" style="51" customWidth="1"/>
    <col min="11299" max="11299" width="11.77734375" style="51" customWidth="1"/>
    <col min="11300" max="11300" width="12.109375" style="51" customWidth="1"/>
    <col min="11301" max="11301" width="14.109375" style="51" customWidth="1"/>
    <col min="11302" max="11302" width="12" style="51" customWidth="1"/>
    <col min="11303" max="11303" width="11.77734375" style="51" customWidth="1"/>
    <col min="11304" max="11304" width="12.109375" style="51" customWidth="1"/>
    <col min="11305" max="11305" width="12.88671875" style="51" customWidth="1"/>
    <col min="11306" max="11306" width="12" style="51" customWidth="1"/>
    <col min="11307" max="11307" width="11.77734375" style="51" customWidth="1"/>
    <col min="11308" max="11308" width="12.109375" style="51" customWidth="1"/>
    <col min="11309" max="11309" width="12.88671875" style="51" customWidth="1"/>
    <col min="11310" max="11310" width="12" style="51" customWidth="1"/>
    <col min="11311" max="11311" width="11.77734375" style="51" customWidth="1"/>
    <col min="11312" max="11312" width="12.109375" style="51" customWidth="1"/>
    <col min="11313" max="11313" width="12.88671875" style="51" customWidth="1"/>
    <col min="11314" max="11314" width="12" style="51" customWidth="1"/>
    <col min="11315" max="11315" width="11.77734375" style="51" customWidth="1"/>
    <col min="11316" max="11316" width="12.109375" style="51" customWidth="1"/>
    <col min="11317" max="11317" width="12.88671875" style="51" customWidth="1"/>
    <col min="11318" max="11318" width="12" style="51" customWidth="1"/>
    <col min="11319" max="11319" width="11.77734375" style="51" customWidth="1"/>
    <col min="11320" max="11320" width="12.109375" style="51" customWidth="1"/>
    <col min="11321" max="11321" width="12.88671875" style="51" customWidth="1"/>
    <col min="11322" max="11322" width="12" style="51" customWidth="1"/>
    <col min="11323" max="11323" width="11.77734375" style="51" customWidth="1"/>
    <col min="11324" max="11324" width="12.109375" style="51" customWidth="1"/>
    <col min="11325" max="11325" width="13.5546875" style="51" customWidth="1"/>
    <col min="11326" max="11326" width="12" style="51" customWidth="1"/>
    <col min="11327" max="11327" width="11.77734375" style="51" customWidth="1"/>
    <col min="11328" max="11328" width="12.109375" style="51" customWidth="1"/>
    <col min="11329" max="11329" width="12.88671875" style="51" customWidth="1"/>
    <col min="11330" max="11330" width="12" style="51" customWidth="1"/>
    <col min="11331" max="11331" width="11.77734375" style="51" customWidth="1"/>
    <col min="11332" max="11332" width="12.109375" style="51" customWidth="1"/>
    <col min="11333" max="11333" width="12.88671875" style="51" customWidth="1"/>
    <col min="11334" max="11334" width="12" style="51" customWidth="1"/>
    <col min="11335" max="11335" width="11.77734375" style="51" customWidth="1"/>
    <col min="11336" max="11336" width="12.109375" style="51" customWidth="1"/>
    <col min="11337" max="11337" width="12.88671875" style="51" customWidth="1"/>
    <col min="11338" max="11338" width="12" style="51" customWidth="1"/>
    <col min="11339" max="11339" width="11.77734375" style="51" customWidth="1"/>
    <col min="11340" max="11340" width="12.109375" style="51" customWidth="1"/>
    <col min="11341" max="11341" width="12.88671875" style="51" customWidth="1"/>
    <col min="11342" max="11342" width="12" style="51" customWidth="1"/>
    <col min="11343" max="11343" width="11.77734375" style="51" customWidth="1"/>
    <col min="11344" max="11344" width="12.109375" style="51" customWidth="1"/>
    <col min="11345" max="11345" width="12.88671875" style="51" customWidth="1"/>
    <col min="11346" max="11346" width="12" style="51" customWidth="1"/>
    <col min="11347" max="11347" width="11.77734375" style="51" customWidth="1"/>
    <col min="11348" max="11348" width="12.109375" style="51" customWidth="1"/>
    <col min="11349" max="11349" width="12.88671875" style="51" customWidth="1"/>
    <col min="11350" max="11350" width="12" style="51" customWidth="1"/>
    <col min="11351" max="11351" width="11.77734375" style="51" customWidth="1"/>
    <col min="11352" max="11352" width="12.109375" style="51" customWidth="1"/>
    <col min="11353" max="11353" width="12.88671875" style="51" customWidth="1"/>
    <col min="11354" max="11354" width="12" style="51" customWidth="1"/>
    <col min="11355" max="11355" width="11.77734375" style="51" customWidth="1"/>
    <col min="11356" max="11356" width="12.109375" style="51" customWidth="1"/>
    <col min="11357" max="11357" width="12.88671875" style="51" customWidth="1"/>
    <col min="11358" max="11358" width="12" style="51" customWidth="1"/>
    <col min="11359" max="11359" width="11.77734375" style="51" customWidth="1"/>
    <col min="11360" max="11360" width="12.109375" style="51" customWidth="1"/>
    <col min="11361" max="11361" width="12.88671875" style="51" customWidth="1"/>
    <col min="11362" max="11362" width="12" style="51" customWidth="1"/>
    <col min="11363" max="11363" width="11.77734375" style="51" customWidth="1"/>
    <col min="11364" max="11364" width="12.109375" style="51" customWidth="1"/>
    <col min="11365" max="11365" width="12.88671875" style="51" customWidth="1"/>
    <col min="11366" max="11366" width="12" style="51" customWidth="1"/>
    <col min="11367" max="11367" width="11.77734375" style="51" customWidth="1"/>
    <col min="11368" max="11368" width="12.109375" style="51" customWidth="1"/>
    <col min="11369" max="11369" width="12.88671875" style="51" customWidth="1"/>
    <col min="11370" max="11370" width="12" style="51" customWidth="1"/>
    <col min="11371" max="11371" width="11.77734375" style="51" customWidth="1"/>
    <col min="11372" max="11372" width="12.109375" style="51" customWidth="1"/>
    <col min="11373" max="11373" width="12.88671875" style="51" customWidth="1"/>
    <col min="11374" max="11374" width="12.109375" style="51" customWidth="1"/>
    <col min="11375" max="11375" width="11.77734375" style="51" customWidth="1"/>
    <col min="11376" max="11376" width="12" style="51" customWidth="1"/>
    <col min="11377" max="11377" width="14.44140625" style="51" customWidth="1"/>
    <col min="11378" max="11379" width="17.109375" style="51" customWidth="1"/>
    <col min="11380" max="11380" width="4.88671875" style="51" customWidth="1"/>
    <col min="11381" max="11381" width="23.5546875" style="51" customWidth="1"/>
    <col min="11382" max="11382" width="42.21875" style="51" customWidth="1"/>
    <col min="11383" max="11383" width="8.77734375" style="51" customWidth="1"/>
    <col min="11384" max="11385" width="11" style="51" customWidth="1"/>
    <col min="11386" max="11387" width="9.88671875" style="51"/>
    <col min="11388" max="11388" width="8.77734375" style="51" customWidth="1"/>
    <col min="11389" max="11390" width="9.88671875" style="51"/>
    <col min="11391" max="11391" width="8.77734375" style="51" customWidth="1"/>
    <col min="11392" max="11393" width="9.88671875" style="51"/>
    <col min="11394" max="11394" width="8.77734375" style="51" customWidth="1"/>
    <col min="11395" max="11396" width="9.88671875" style="51"/>
    <col min="11397" max="11397" width="8.77734375" style="51" customWidth="1"/>
    <col min="11398" max="11399" width="9.88671875" style="51"/>
    <col min="11400" max="11400" width="8.77734375" style="51" customWidth="1"/>
    <col min="11401" max="11402" width="9.88671875" style="51"/>
    <col min="11403" max="11403" width="8.77734375" style="51" customWidth="1"/>
    <col min="11404" max="11405" width="9.88671875" style="51"/>
    <col min="11406" max="11406" width="8.77734375" style="51" customWidth="1"/>
    <col min="11407" max="11407" width="9.88671875" style="51"/>
    <col min="11408" max="11408" width="8.77734375" style="51" customWidth="1"/>
    <col min="11409" max="11409" width="11" style="51" customWidth="1"/>
    <col min="11410" max="11411" width="7.5546875" style="51" customWidth="1"/>
    <col min="11412" max="11412" width="11" style="51" customWidth="1"/>
    <col min="11413" max="11413" width="8.77734375" style="51" customWidth="1"/>
    <col min="11414" max="11415" width="11" style="51" customWidth="1"/>
    <col min="11416" max="11417" width="9.88671875" style="51"/>
    <col min="11418" max="11418" width="8.77734375" style="51" customWidth="1"/>
    <col min="11419" max="11420" width="9.88671875" style="51"/>
    <col min="11421" max="11421" width="8.77734375" style="51" customWidth="1"/>
    <col min="11422" max="11423" width="9.88671875" style="51"/>
    <col min="11424" max="11424" width="8.77734375" style="51" customWidth="1"/>
    <col min="11425" max="11520" width="9.88671875" style="51"/>
    <col min="11521" max="11521" width="52.44140625" style="51" customWidth="1"/>
    <col min="11522" max="11522" width="13.88671875" style="51" customWidth="1"/>
    <col min="11523" max="11523" width="15.88671875" style="51" customWidth="1"/>
    <col min="11524" max="11524" width="10.21875" style="51" customWidth="1"/>
    <col min="11525" max="11525" width="13.109375" style="51" customWidth="1"/>
    <col min="11526" max="11526" width="15.88671875" style="51" customWidth="1"/>
    <col min="11527" max="11527" width="14.88671875" style="51" customWidth="1"/>
    <col min="11528" max="11528" width="10.77734375" style="51" customWidth="1"/>
    <col min="11529" max="11529" width="13.109375" style="51" customWidth="1"/>
    <col min="11530" max="11530" width="13.21875" style="51" customWidth="1"/>
    <col min="11531" max="11531" width="11.109375" style="51" customWidth="1"/>
    <col min="11532" max="11532" width="10.109375" style="51" customWidth="1"/>
    <col min="11533" max="11533" width="14.5546875" style="51" customWidth="1"/>
    <col min="11534" max="11534" width="11.44140625" style="51" customWidth="1"/>
    <col min="11535" max="11535" width="12" style="51" customWidth="1"/>
    <col min="11536" max="11536" width="12.109375" style="51" customWidth="1"/>
    <col min="11537" max="11537" width="13.77734375" style="51" customWidth="1"/>
    <col min="11538" max="11538" width="11.21875" style="51" customWidth="1"/>
    <col min="11539" max="11539" width="11.77734375" style="51" customWidth="1"/>
    <col min="11540" max="11540" width="12.109375" style="51" customWidth="1"/>
    <col min="11541" max="11541" width="11.88671875" style="51" customWidth="1"/>
    <col min="11542" max="11542" width="10.5546875" style="51" customWidth="1"/>
    <col min="11543" max="11543" width="11.77734375" style="51" customWidth="1"/>
    <col min="11544" max="11544" width="12" style="51" customWidth="1"/>
    <col min="11545" max="11545" width="13.88671875" style="51" customWidth="1"/>
    <col min="11546" max="11546" width="11.44140625" style="51" customWidth="1"/>
    <col min="11547" max="11547" width="11.77734375" style="51" customWidth="1"/>
    <col min="11548" max="11548" width="12.109375" style="51" customWidth="1"/>
    <col min="11549" max="11549" width="14.5546875" style="51" customWidth="1"/>
    <col min="11550" max="11551" width="11.77734375" style="51" customWidth="1"/>
    <col min="11552" max="11552" width="12.109375" style="51" customWidth="1"/>
    <col min="11553" max="11553" width="14.44140625" style="51" customWidth="1"/>
    <col min="11554" max="11554" width="11.44140625" style="51" customWidth="1"/>
    <col min="11555" max="11555" width="11.77734375" style="51" customWidth="1"/>
    <col min="11556" max="11556" width="12.109375" style="51" customWidth="1"/>
    <col min="11557" max="11557" width="14.109375" style="51" customWidth="1"/>
    <col min="11558" max="11558" width="12" style="51" customWidth="1"/>
    <col min="11559" max="11559" width="11.77734375" style="51" customWidth="1"/>
    <col min="11560" max="11560" width="12.109375" style="51" customWidth="1"/>
    <col min="11561" max="11561" width="12.88671875" style="51" customWidth="1"/>
    <col min="11562" max="11562" width="12" style="51" customWidth="1"/>
    <col min="11563" max="11563" width="11.77734375" style="51" customWidth="1"/>
    <col min="11564" max="11564" width="12.109375" style="51" customWidth="1"/>
    <col min="11565" max="11565" width="12.88671875" style="51" customWidth="1"/>
    <col min="11566" max="11566" width="12" style="51" customWidth="1"/>
    <col min="11567" max="11567" width="11.77734375" style="51" customWidth="1"/>
    <col min="11568" max="11568" width="12.109375" style="51" customWidth="1"/>
    <col min="11569" max="11569" width="12.88671875" style="51" customWidth="1"/>
    <col min="11570" max="11570" width="12" style="51" customWidth="1"/>
    <col min="11571" max="11571" width="11.77734375" style="51" customWidth="1"/>
    <col min="11572" max="11572" width="12.109375" style="51" customWidth="1"/>
    <col min="11573" max="11573" width="12.88671875" style="51" customWidth="1"/>
    <col min="11574" max="11574" width="12" style="51" customWidth="1"/>
    <col min="11575" max="11575" width="11.77734375" style="51" customWidth="1"/>
    <col min="11576" max="11576" width="12.109375" style="51" customWidth="1"/>
    <col min="11577" max="11577" width="12.88671875" style="51" customWidth="1"/>
    <col min="11578" max="11578" width="12" style="51" customWidth="1"/>
    <col min="11579" max="11579" width="11.77734375" style="51" customWidth="1"/>
    <col min="11580" max="11580" width="12.109375" style="51" customWidth="1"/>
    <col min="11581" max="11581" width="13.5546875" style="51" customWidth="1"/>
    <col min="11582" max="11582" width="12" style="51" customWidth="1"/>
    <col min="11583" max="11583" width="11.77734375" style="51" customWidth="1"/>
    <col min="11584" max="11584" width="12.109375" style="51" customWidth="1"/>
    <col min="11585" max="11585" width="12.88671875" style="51" customWidth="1"/>
    <col min="11586" max="11586" width="12" style="51" customWidth="1"/>
    <col min="11587" max="11587" width="11.77734375" style="51" customWidth="1"/>
    <col min="11588" max="11588" width="12.109375" style="51" customWidth="1"/>
    <col min="11589" max="11589" width="12.88671875" style="51" customWidth="1"/>
    <col min="11590" max="11590" width="12" style="51" customWidth="1"/>
    <col min="11591" max="11591" width="11.77734375" style="51" customWidth="1"/>
    <col min="11592" max="11592" width="12.109375" style="51" customWidth="1"/>
    <col min="11593" max="11593" width="12.88671875" style="51" customWidth="1"/>
    <col min="11594" max="11594" width="12" style="51" customWidth="1"/>
    <col min="11595" max="11595" width="11.77734375" style="51" customWidth="1"/>
    <col min="11596" max="11596" width="12.109375" style="51" customWidth="1"/>
    <col min="11597" max="11597" width="12.88671875" style="51" customWidth="1"/>
    <col min="11598" max="11598" width="12" style="51" customWidth="1"/>
    <col min="11599" max="11599" width="11.77734375" style="51" customWidth="1"/>
    <col min="11600" max="11600" width="12.109375" style="51" customWidth="1"/>
    <col min="11601" max="11601" width="12.88671875" style="51" customWidth="1"/>
    <col min="11602" max="11602" width="12" style="51" customWidth="1"/>
    <col min="11603" max="11603" width="11.77734375" style="51" customWidth="1"/>
    <col min="11604" max="11604" width="12.109375" style="51" customWidth="1"/>
    <col min="11605" max="11605" width="12.88671875" style="51" customWidth="1"/>
    <col min="11606" max="11606" width="12" style="51" customWidth="1"/>
    <col min="11607" max="11607" width="11.77734375" style="51" customWidth="1"/>
    <col min="11608" max="11608" width="12.109375" style="51" customWidth="1"/>
    <col min="11609" max="11609" width="12.88671875" style="51" customWidth="1"/>
    <col min="11610" max="11610" width="12" style="51" customWidth="1"/>
    <col min="11611" max="11611" width="11.77734375" style="51" customWidth="1"/>
    <col min="11612" max="11612" width="12.109375" style="51" customWidth="1"/>
    <col min="11613" max="11613" width="12.88671875" style="51" customWidth="1"/>
    <col min="11614" max="11614" width="12" style="51" customWidth="1"/>
    <col min="11615" max="11615" width="11.77734375" style="51" customWidth="1"/>
    <col min="11616" max="11616" width="12.109375" style="51" customWidth="1"/>
    <col min="11617" max="11617" width="12.88671875" style="51" customWidth="1"/>
    <col min="11618" max="11618" width="12" style="51" customWidth="1"/>
    <col min="11619" max="11619" width="11.77734375" style="51" customWidth="1"/>
    <col min="11620" max="11620" width="12.109375" style="51" customWidth="1"/>
    <col min="11621" max="11621" width="12.88671875" style="51" customWidth="1"/>
    <col min="11622" max="11622" width="12" style="51" customWidth="1"/>
    <col min="11623" max="11623" width="11.77734375" style="51" customWidth="1"/>
    <col min="11624" max="11624" width="12.109375" style="51" customWidth="1"/>
    <col min="11625" max="11625" width="12.88671875" style="51" customWidth="1"/>
    <col min="11626" max="11626" width="12" style="51" customWidth="1"/>
    <col min="11627" max="11627" width="11.77734375" style="51" customWidth="1"/>
    <col min="11628" max="11628" width="12.109375" style="51" customWidth="1"/>
    <col min="11629" max="11629" width="12.88671875" style="51" customWidth="1"/>
    <col min="11630" max="11630" width="12.109375" style="51" customWidth="1"/>
    <col min="11631" max="11631" width="11.77734375" style="51" customWidth="1"/>
    <col min="11632" max="11632" width="12" style="51" customWidth="1"/>
    <col min="11633" max="11633" width="14.44140625" style="51" customWidth="1"/>
    <col min="11634" max="11635" width="17.109375" style="51" customWidth="1"/>
    <col min="11636" max="11636" width="4.88671875" style="51" customWidth="1"/>
    <col min="11637" max="11637" width="23.5546875" style="51" customWidth="1"/>
    <col min="11638" max="11638" width="42.21875" style="51" customWidth="1"/>
    <col min="11639" max="11639" width="8.77734375" style="51" customWidth="1"/>
    <col min="11640" max="11641" width="11" style="51" customWidth="1"/>
    <col min="11642" max="11643" width="9.88671875" style="51"/>
    <col min="11644" max="11644" width="8.77734375" style="51" customWidth="1"/>
    <col min="11645" max="11646" width="9.88671875" style="51"/>
    <col min="11647" max="11647" width="8.77734375" style="51" customWidth="1"/>
    <col min="11648" max="11649" width="9.88671875" style="51"/>
    <col min="11650" max="11650" width="8.77734375" style="51" customWidth="1"/>
    <col min="11651" max="11652" width="9.88671875" style="51"/>
    <col min="11653" max="11653" width="8.77734375" style="51" customWidth="1"/>
    <col min="11654" max="11655" width="9.88671875" style="51"/>
    <col min="11656" max="11656" width="8.77734375" style="51" customWidth="1"/>
    <col min="11657" max="11658" width="9.88671875" style="51"/>
    <col min="11659" max="11659" width="8.77734375" style="51" customWidth="1"/>
    <col min="11660" max="11661" width="9.88671875" style="51"/>
    <col min="11662" max="11662" width="8.77734375" style="51" customWidth="1"/>
    <col min="11663" max="11663" width="9.88671875" style="51"/>
    <col min="11664" max="11664" width="8.77734375" style="51" customWidth="1"/>
    <col min="11665" max="11665" width="11" style="51" customWidth="1"/>
    <col min="11666" max="11667" width="7.5546875" style="51" customWidth="1"/>
    <col min="11668" max="11668" width="11" style="51" customWidth="1"/>
    <col min="11669" max="11669" width="8.77734375" style="51" customWidth="1"/>
    <col min="11670" max="11671" width="11" style="51" customWidth="1"/>
    <col min="11672" max="11673" width="9.88671875" style="51"/>
    <col min="11674" max="11674" width="8.77734375" style="51" customWidth="1"/>
    <col min="11675" max="11676" width="9.88671875" style="51"/>
    <col min="11677" max="11677" width="8.77734375" style="51" customWidth="1"/>
    <col min="11678" max="11679" width="9.88671875" style="51"/>
    <col min="11680" max="11680" width="8.77734375" style="51" customWidth="1"/>
    <col min="11681" max="11776" width="9.88671875" style="51"/>
    <col min="11777" max="11777" width="52.44140625" style="51" customWidth="1"/>
    <col min="11778" max="11778" width="13.88671875" style="51" customWidth="1"/>
    <col min="11779" max="11779" width="15.88671875" style="51" customWidth="1"/>
    <col min="11780" max="11780" width="10.21875" style="51" customWidth="1"/>
    <col min="11781" max="11781" width="13.109375" style="51" customWidth="1"/>
    <col min="11782" max="11782" width="15.88671875" style="51" customWidth="1"/>
    <col min="11783" max="11783" width="14.88671875" style="51" customWidth="1"/>
    <col min="11784" max="11784" width="10.77734375" style="51" customWidth="1"/>
    <col min="11785" max="11785" width="13.109375" style="51" customWidth="1"/>
    <col min="11786" max="11786" width="13.21875" style="51" customWidth="1"/>
    <col min="11787" max="11787" width="11.109375" style="51" customWidth="1"/>
    <col min="11788" max="11788" width="10.109375" style="51" customWidth="1"/>
    <col min="11789" max="11789" width="14.5546875" style="51" customWidth="1"/>
    <col min="11790" max="11790" width="11.44140625" style="51" customWidth="1"/>
    <col min="11791" max="11791" width="12" style="51" customWidth="1"/>
    <col min="11792" max="11792" width="12.109375" style="51" customWidth="1"/>
    <col min="11793" max="11793" width="13.77734375" style="51" customWidth="1"/>
    <col min="11794" max="11794" width="11.21875" style="51" customWidth="1"/>
    <col min="11795" max="11795" width="11.77734375" style="51" customWidth="1"/>
    <col min="11796" max="11796" width="12.109375" style="51" customWidth="1"/>
    <col min="11797" max="11797" width="11.88671875" style="51" customWidth="1"/>
    <col min="11798" max="11798" width="10.5546875" style="51" customWidth="1"/>
    <col min="11799" max="11799" width="11.77734375" style="51" customWidth="1"/>
    <col min="11800" max="11800" width="12" style="51" customWidth="1"/>
    <col min="11801" max="11801" width="13.88671875" style="51" customWidth="1"/>
    <col min="11802" max="11802" width="11.44140625" style="51" customWidth="1"/>
    <col min="11803" max="11803" width="11.77734375" style="51" customWidth="1"/>
    <col min="11804" max="11804" width="12.109375" style="51" customWidth="1"/>
    <col min="11805" max="11805" width="14.5546875" style="51" customWidth="1"/>
    <col min="11806" max="11807" width="11.77734375" style="51" customWidth="1"/>
    <col min="11808" max="11808" width="12.109375" style="51" customWidth="1"/>
    <col min="11809" max="11809" width="14.44140625" style="51" customWidth="1"/>
    <col min="11810" max="11810" width="11.44140625" style="51" customWidth="1"/>
    <col min="11811" max="11811" width="11.77734375" style="51" customWidth="1"/>
    <col min="11812" max="11812" width="12.109375" style="51" customWidth="1"/>
    <col min="11813" max="11813" width="14.109375" style="51" customWidth="1"/>
    <col min="11814" max="11814" width="12" style="51" customWidth="1"/>
    <col min="11815" max="11815" width="11.77734375" style="51" customWidth="1"/>
    <col min="11816" max="11816" width="12.109375" style="51" customWidth="1"/>
    <col min="11817" max="11817" width="12.88671875" style="51" customWidth="1"/>
    <col min="11818" max="11818" width="12" style="51" customWidth="1"/>
    <col min="11819" max="11819" width="11.77734375" style="51" customWidth="1"/>
    <col min="11820" max="11820" width="12.109375" style="51" customWidth="1"/>
    <col min="11821" max="11821" width="12.88671875" style="51" customWidth="1"/>
    <col min="11822" max="11822" width="12" style="51" customWidth="1"/>
    <col min="11823" max="11823" width="11.77734375" style="51" customWidth="1"/>
    <col min="11824" max="11824" width="12.109375" style="51" customWidth="1"/>
    <col min="11825" max="11825" width="12.88671875" style="51" customWidth="1"/>
    <col min="11826" max="11826" width="12" style="51" customWidth="1"/>
    <col min="11827" max="11827" width="11.77734375" style="51" customWidth="1"/>
    <col min="11828" max="11828" width="12.109375" style="51" customWidth="1"/>
    <col min="11829" max="11829" width="12.88671875" style="51" customWidth="1"/>
    <col min="11830" max="11830" width="12" style="51" customWidth="1"/>
    <col min="11831" max="11831" width="11.77734375" style="51" customWidth="1"/>
    <col min="11832" max="11832" width="12.109375" style="51" customWidth="1"/>
    <col min="11833" max="11833" width="12.88671875" style="51" customWidth="1"/>
    <col min="11834" max="11834" width="12" style="51" customWidth="1"/>
    <col min="11835" max="11835" width="11.77734375" style="51" customWidth="1"/>
    <col min="11836" max="11836" width="12.109375" style="51" customWidth="1"/>
    <col min="11837" max="11837" width="13.5546875" style="51" customWidth="1"/>
    <col min="11838" max="11838" width="12" style="51" customWidth="1"/>
    <col min="11839" max="11839" width="11.77734375" style="51" customWidth="1"/>
    <col min="11840" max="11840" width="12.109375" style="51" customWidth="1"/>
    <col min="11841" max="11841" width="12.88671875" style="51" customWidth="1"/>
    <col min="11842" max="11842" width="12" style="51" customWidth="1"/>
    <col min="11843" max="11843" width="11.77734375" style="51" customWidth="1"/>
    <col min="11844" max="11844" width="12.109375" style="51" customWidth="1"/>
    <col min="11845" max="11845" width="12.88671875" style="51" customWidth="1"/>
    <col min="11846" max="11846" width="12" style="51" customWidth="1"/>
    <col min="11847" max="11847" width="11.77734375" style="51" customWidth="1"/>
    <col min="11848" max="11848" width="12.109375" style="51" customWidth="1"/>
    <col min="11849" max="11849" width="12.88671875" style="51" customWidth="1"/>
    <col min="11850" max="11850" width="12" style="51" customWidth="1"/>
    <col min="11851" max="11851" width="11.77734375" style="51" customWidth="1"/>
    <col min="11852" max="11852" width="12.109375" style="51" customWidth="1"/>
    <col min="11853" max="11853" width="12.88671875" style="51" customWidth="1"/>
    <col min="11854" max="11854" width="12" style="51" customWidth="1"/>
    <col min="11855" max="11855" width="11.77734375" style="51" customWidth="1"/>
    <col min="11856" max="11856" width="12.109375" style="51" customWidth="1"/>
    <col min="11857" max="11857" width="12.88671875" style="51" customWidth="1"/>
    <col min="11858" max="11858" width="12" style="51" customWidth="1"/>
    <col min="11859" max="11859" width="11.77734375" style="51" customWidth="1"/>
    <col min="11860" max="11860" width="12.109375" style="51" customWidth="1"/>
    <col min="11861" max="11861" width="12.88671875" style="51" customWidth="1"/>
    <col min="11862" max="11862" width="12" style="51" customWidth="1"/>
    <col min="11863" max="11863" width="11.77734375" style="51" customWidth="1"/>
    <col min="11864" max="11864" width="12.109375" style="51" customWidth="1"/>
    <col min="11865" max="11865" width="12.88671875" style="51" customWidth="1"/>
    <col min="11866" max="11866" width="12" style="51" customWidth="1"/>
    <col min="11867" max="11867" width="11.77734375" style="51" customWidth="1"/>
    <col min="11868" max="11868" width="12.109375" style="51" customWidth="1"/>
    <col min="11869" max="11869" width="12.88671875" style="51" customWidth="1"/>
    <col min="11870" max="11870" width="12" style="51" customWidth="1"/>
    <col min="11871" max="11871" width="11.77734375" style="51" customWidth="1"/>
    <col min="11872" max="11872" width="12.109375" style="51" customWidth="1"/>
    <col min="11873" max="11873" width="12.88671875" style="51" customWidth="1"/>
    <col min="11874" max="11874" width="12" style="51" customWidth="1"/>
    <col min="11875" max="11875" width="11.77734375" style="51" customWidth="1"/>
    <col min="11876" max="11876" width="12.109375" style="51" customWidth="1"/>
    <col min="11877" max="11877" width="12.88671875" style="51" customWidth="1"/>
    <col min="11878" max="11878" width="12" style="51" customWidth="1"/>
    <col min="11879" max="11879" width="11.77734375" style="51" customWidth="1"/>
    <col min="11880" max="11880" width="12.109375" style="51" customWidth="1"/>
    <col min="11881" max="11881" width="12.88671875" style="51" customWidth="1"/>
    <col min="11882" max="11882" width="12" style="51" customWidth="1"/>
    <col min="11883" max="11883" width="11.77734375" style="51" customWidth="1"/>
    <col min="11884" max="11884" width="12.109375" style="51" customWidth="1"/>
    <col min="11885" max="11885" width="12.88671875" style="51" customWidth="1"/>
    <col min="11886" max="11886" width="12.109375" style="51" customWidth="1"/>
    <col min="11887" max="11887" width="11.77734375" style="51" customWidth="1"/>
    <col min="11888" max="11888" width="12" style="51" customWidth="1"/>
    <col min="11889" max="11889" width="14.44140625" style="51" customWidth="1"/>
    <col min="11890" max="11891" width="17.109375" style="51" customWidth="1"/>
    <col min="11892" max="11892" width="4.88671875" style="51" customWidth="1"/>
    <col min="11893" max="11893" width="23.5546875" style="51" customWidth="1"/>
    <col min="11894" max="11894" width="42.21875" style="51" customWidth="1"/>
    <col min="11895" max="11895" width="8.77734375" style="51" customWidth="1"/>
    <col min="11896" max="11897" width="11" style="51" customWidth="1"/>
    <col min="11898" max="11899" width="9.88671875" style="51"/>
    <col min="11900" max="11900" width="8.77734375" style="51" customWidth="1"/>
    <col min="11901" max="11902" width="9.88671875" style="51"/>
    <col min="11903" max="11903" width="8.77734375" style="51" customWidth="1"/>
    <col min="11904" max="11905" width="9.88671875" style="51"/>
    <col min="11906" max="11906" width="8.77734375" style="51" customWidth="1"/>
    <col min="11907" max="11908" width="9.88671875" style="51"/>
    <col min="11909" max="11909" width="8.77734375" style="51" customWidth="1"/>
    <col min="11910" max="11911" width="9.88671875" style="51"/>
    <col min="11912" max="11912" width="8.77734375" style="51" customWidth="1"/>
    <col min="11913" max="11914" width="9.88671875" style="51"/>
    <col min="11915" max="11915" width="8.77734375" style="51" customWidth="1"/>
    <col min="11916" max="11917" width="9.88671875" style="51"/>
    <col min="11918" max="11918" width="8.77734375" style="51" customWidth="1"/>
    <col min="11919" max="11919" width="9.88671875" style="51"/>
    <col min="11920" max="11920" width="8.77734375" style="51" customWidth="1"/>
    <col min="11921" max="11921" width="11" style="51" customWidth="1"/>
    <col min="11922" max="11923" width="7.5546875" style="51" customWidth="1"/>
    <col min="11924" max="11924" width="11" style="51" customWidth="1"/>
    <col min="11925" max="11925" width="8.77734375" style="51" customWidth="1"/>
    <col min="11926" max="11927" width="11" style="51" customWidth="1"/>
    <col min="11928" max="11929" width="9.88671875" style="51"/>
    <col min="11930" max="11930" width="8.77734375" style="51" customWidth="1"/>
    <col min="11931" max="11932" width="9.88671875" style="51"/>
    <col min="11933" max="11933" width="8.77734375" style="51" customWidth="1"/>
    <col min="11934" max="11935" width="9.88671875" style="51"/>
    <col min="11936" max="11936" width="8.77734375" style="51" customWidth="1"/>
    <col min="11937" max="12032" width="9.88671875" style="51"/>
    <col min="12033" max="12033" width="52.44140625" style="51" customWidth="1"/>
    <col min="12034" max="12034" width="13.88671875" style="51" customWidth="1"/>
    <col min="12035" max="12035" width="15.88671875" style="51" customWidth="1"/>
    <col min="12036" max="12036" width="10.21875" style="51" customWidth="1"/>
    <col min="12037" max="12037" width="13.109375" style="51" customWidth="1"/>
    <col min="12038" max="12038" width="15.88671875" style="51" customWidth="1"/>
    <col min="12039" max="12039" width="14.88671875" style="51" customWidth="1"/>
    <col min="12040" max="12040" width="10.77734375" style="51" customWidth="1"/>
    <col min="12041" max="12041" width="13.109375" style="51" customWidth="1"/>
    <col min="12042" max="12042" width="13.21875" style="51" customWidth="1"/>
    <col min="12043" max="12043" width="11.109375" style="51" customWidth="1"/>
    <col min="12044" max="12044" width="10.109375" style="51" customWidth="1"/>
    <col min="12045" max="12045" width="14.5546875" style="51" customWidth="1"/>
    <col min="12046" max="12046" width="11.44140625" style="51" customWidth="1"/>
    <col min="12047" max="12047" width="12" style="51" customWidth="1"/>
    <col min="12048" max="12048" width="12.109375" style="51" customWidth="1"/>
    <col min="12049" max="12049" width="13.77734375" style="51" customWidth="1"/>
    <col min="12050" max="12050" width="11.21875" style="51" customWidth="1"/>
    <col min="12051" max="12051" width="11.77734375" style="51" customWidth="1"/>
    <col min="12052" max="12052" width="12.109375" style="51" customWidth="1"/>
    <col min="12053" max="12053" width="11.88671875" style="51" customWidth="1"/>
    <col min="12054" max="12054" width="10.5546875" style="51" customWidth="1"/>
    <col min="12055" max="12055" width="11.77734375" style="51" customWidth="1"/>
    <col min="12056" max="12056" width="12" style="51" customWidth="1"/>
    <col min="12057" max="12057" width="13.88671875" style="51" customWidth="1"/>
    <col min="12058" max="12058" width="11.44140625" style="51" customWidth="1"/>
    <col min="12059" max="12059" width="11.77734375" style="51" customWidth="1"/>
    <col min="12060" max="12060" width="12.109375" style="51" customWidth="1"/>
    <col min="12061" max="12061" width="14.5546875" style="51" customWidth="1"/>
    <col min="12062" max="12063" width="11.77734375" style="51" customWidth="1"/>
    <col min="12064" max="12064" width="12.109375" style="51" customWidth="1"/>
    <col min="12065" max="12065" width="14.44140625" style="51" customWidth="1"/>
    <col min="12066" max="12066" width="11.44140625" style="51" customWidth="1"/>
    <col min="12067" max="12067" width="11.77734375" style="51" customWidth="1"/>
    <col min="12068" max="12068" width="12.109375" style="51" customWidth="1"/>
    <col min="12069" max="12069" width="14.109375" style="51" customWidth="1"/>
    <col min="12070" max="12070" width="12" style="51" customWidth="1"/>
    <col min="12071" max="12071" width="11.77734375" style="51" customWidth="1"/>
    <col min="12072" max="12072" width="12.109375" style="51" customWidth="1"/>
    <col min="12073" max="12073" width="12.88671875" style="51" customWidth="1"/>
    <col min="12074" max="12074" width="12" style="51" customWidth="1"/>
    <col min="12075" max="12075" width="11.77734375" style="51" customWidth="1"/>
    <col min="12076" max="12076" width="12.109375" style="51" customWidth="1"/>
    <col min="12077" max="12077" width="12.88671875" style="51" customWidth="1"/>
    <col min="12078" max="12078" width="12" style="51" customWidth="1"/>
    <col min="12079" max="12079" width="11.77734375" style="51" customWidth="1"/>
    <col min="12080" max="12080" width="12.109375" style="51" customWidth="1"/>
    <col min="12081" max="12081" width="12.88671875" style="51" customWidth="1"/>
    <col min="12082" max="12082" width="12" style="51" customWidth="1"/>
    <col min="12083" max="12083" width="11.77734375" style="51" customWidth="1"/>
    <col min="12084" max="12084" width="12.109375" style="51" customWidth="1"/>
    <col min="12085" max="12085" width="12.88671875" style="51" customWidth="1"/>
    <col min="12086" max="12086" width="12" style="51" customWidth="1"/>
    <col min="12087" max="12087" width="11.77734375" style="51" customWidth="1"/>
    <col min="12088" max="12088" width="12.109375" style="51" customWidth="1"/>
    <col min="12089" max="12089" width="12.88671875" style="51" customWidth="1"/>
    <col min="12090" max="12090" width="12" style="51" customWidth="1"/>
    <col min="12091" max="12091" width="11.77734375" style="51" customWidth="1"/>
    <col min="12092" max="12092" width="12.109375" style="51" customWidth="1"/>
    <col min="12093" max="12093" width="13.5546875" style="51" customWidth="1"/>
    <col min="12094" max="12094" width="12" style="51" customWidth="1"/>
    <col min="12095" max="12095" width="11.77734375" style="51" customWidth="1"/>
    <col min="12096" max="12096" width="12.109375" style="51" customWidth="1"/>
    <col min="12097" max="12097" width="12.88671875" style="51" customWidth="1"/>
    <col min="12098" max="12098" width="12" style="51" customWidth="1"/>
    <col min="12099" max="12099" width="11.77734375" style="51" customWidth="1"/>
    <col min="12100" max="12100" width="12.109375" style="51" customWidth="1"/>
    <col min="12101" max="12101" width="12.88671875" style="51" customWidth="1"/>
    <col min="12102" max="12102" width="12" style="51" customWidth="1"/>
    <col min="12103" max="12103" width="11.77734375" style="51" customWidth="1"/>
    <col min="12104" max="12104" width="12.109375" style="51" customWidth="1"/>
    <col min="12105" max="12105" width="12.88671875" style="51" customWidth="1"/>
    <col min="12106" max="12106" width="12" style="51" customWidth="1"/>
    <col min="12107" max="12107" width="11.77734375" style="51" customWidth="1"/>
    <col min="12108" max="12108" width="12.109375" style="51" customWidth="1"/>
    <col min="12109" max="12109" width="12.88671875" style="51" customWidth="1"/>
    <col min="12110" max="12110" width="12" style="51" customWidth="1"/>
    <col min="12111" max="12111" width="11.77734375" style="51" customWidth="1"/>
    <col min="12112" max="12112" width="12.109375" style="51" customWidth="1"/>
    <col min="12113" max="12113" width="12.88671875" style="51" customWidth="1"/>
    <col min="12114" max="12114" width="12" style="51" customWidth="1"/>
    <col min="12115" max="12115" width="11.77734375" style="51" customWidth="1"/>
    <col min="12116" max="12116" width="12.109375" style="51" customWidth="1"/>
    <col min="12117" max="12117" width="12.88671875" style="51" customWidth="1"/>
    <col min="12118" max="12118" width="12" style="51" customWidth="1"/>
    <col min="12119" max="12119" width="11.77734375" style="51" customWidth="1"/>
    <col min="12120" max="12120" width="12.109375" style="51" customWidth="1"/>
    <col min="12121" max="12121" width="12.88671875" style="51" customWidth="1"/>
    <col min="12122" max="12122" width="12" style="51" customWidth="1"/>
    <col min="12123" max="12123" width="11.77734375" style="51" customWidth="1"/>
    <col min="12124" max="12124" width="12.109375" style="51" customWidth="1"/>
    <col min="12125" max="12125" width="12.88671875" style="51" customWidth="1"/>
    <col min="12126" max="12126" width="12" style="51" customWidth="1"/>
    <col min="12127" max="12127" width="11.77734375" style="51" customWidth="1"/>
    <col min="12128" max="12128" width="12.109375" style="51" customWidth="1"/>
    <col min="12129" max="12129" width="12.88671875" style="51" customWidth="1"/>
    <col min="12130" max="12130" width="12" style="51" customWidth="1"/>
    <col min="12131" max="12131" width="11.77734375" style="51" customWidth="1"/>
    <col min="12132" max="12132" width="12.109375" style="51" customWidth="1"/>
    <col min="12133" max="12133" width="12.88671875" style="51" customWidth="1"/>
    <col min="12134" max="12134" width="12" style="51" customWidth="1"/>
    <col min="12135" max="12135" width="11.77734375" style="51" customWidth="1"/>
    <col min="12136" max="12136" width="12.109375" style="51" customWidth="1"/>
    <col min="12137" max="12137" width="12.88671875" style="51" customWidth="1"/>
    <col min="12138" max="12138" width="12" style="51" customWidth="1"/>
    <col min="12139" max="12139" width="11.77734375" style="51" customWidth="1"/>
    <col min="12140" max="12140" width="12.109375" style="51" customWidth="1"/>
    <col min="12141" max="12141" width="12.88671875" style="51" customWidth="1"/>
    <col min="12142" max="12142" width="12.109375" style="51" customWidth="1"/>
    <col min="12143" max="12143" width="11.77734375" style="51" customWidth="1"/>
    <col min="12144" max="12144" width="12" style="51" customWidth="1"/>
    <col min="12145" max="12145" width="14.44140625" style="51" customWidth="1"/>
    <col min="12146" max="12147" width="17.109375" style="51" customWidth="1"/>
    <col min="12148" max="12148" width="4.88671875" style="51" customWidth="1"/>
    <col min="12149" max="12149" width="23.5546875" style="51" customWidth="1"/>
    <col min="12150" max="12150" width="42.21875" style="51" customWidth="1"/>
    <col min="12151" max="12151" width="8.77734375" style="51" customWidth="1"/>
    <col min="12152" max="12153" width="11" style="51" customWidth="1"/>
    <col min="12154" max="12155" width="9.88671875" style="51"/>
    <col min="12156" max="12156" width="8.77734375" style="51" customWidth="1"/>
    <col min="12157" max="12158" width="9.88671875" style="51"/>
    <col min="12159" max="12159" width="8.77734375" style="51" customWidth="1"/>
    <col min="12160" max="12161" width="9.88671875" style="51"/>
    <col min="12162" max="12162" width="8.77734375" style="51" customWidth="1"/>
    <col min="12163" max="12164" width="9.88671875" style="51"/>
    <col min="12165" max="12165" width="8.77734375" style="51" customWidth="1"/>
    <col min="12166" max="12167" width="9.88671875" style="51"/>
    <col min="12168" max="12168" width="8.77734375" style="51" customWidth="1"/>
    <col min="12169" max="12170" width="9.88671875" style="51"/>
    <col min="12171" max="12171" width="8.77734375" style="51" customWidth="1"/>
    <col min="12172" max="12173" width="9.88671875" style="51"/>
    <col min="12174" max="12174" width="8.77734375" style="51" customWidth="1"/>
    <col min="12175" max="12175" width="9.88671875" style="51"/>
    <col min="12176" max="12176" width="8.77734375" style="51" customWidth="1"/>
    <col min="12177" max="12177" width="11" style="51" customWidth="1"/>
    <col min="12178" max="12179" width="7.5546875" style="51" customWidth="1"/>
    <col min="12180" max="12180" width="11" style="51" customWidth="1"/>
    <col min="12181" max="12181" width="8.77734375" style="51" customWidth="1"/>
    <col min="12182" max="12183" width="11" style="51" customWidth="1"/>
    <col min="12184" max="12185" width="9.88671875" style="51"/>
    <col min="12186" max="12186" width="8.77734375" style="51" customWidth="1"/>
    <col min="12187" max="12188" width="9.88671875" style="51"/>
    <col min="12189" max="12189" width="8.77734375" style="51" customWidth="1"/>
    <col min="12190" max="12191" width="9.88671875" style="51"/>
    <col min="12192" max="12192" width="8.77734375" style="51" customWidth="1"/>
    <col min="12193" max="12288" width="9.88671875" style="51"/>
    <col min="12289" max="12289" width="52.44140625" style="51" customWidth="1"/>
    <col min="12290" max="12290" width="13.88671875" style="51" customWidth="1"/>
    <col min="12291" max="12291" width="15.88671875" style="51" customWidth="1"/>
    <col min="12292" max="12292" width="10.21875" style="51" customWidth="1"/>
    <col min="12293" max="12293" width="13.109375" style="51" customWidth="1"/>
    <col min="12294" max="12294" width="15.88671875" style="51" customWidth="1"/>
    <col min="12295" max="12295" width="14.88671875" style="51" customWidth="1"/>
    <col min="12296" max="12296" width="10.77734375" style="51" customWidth="1"/>
    <col min="12297" max="12297" width="13.109375" style="51" customWidth="1"/>
    <col min="12298" max="12298" width="13.21875" style="51" customWidth="1"/>
    <col min="12299" max="12299" width="11.109375" style="51" customWidth="1"/>
    <col min="12300" max="12300" width="10.109375" style="51" customWidth="1"/>
    <col min="12301" max="12301" width="14.5546875" style="51" customWidth="1"/>
    <col min="12302" max="12302" width="11.44140625" style="51" customWidth="1"/>
    <col min="12303" max="12303" width="12" style="51" customWidth="1"/>
    <col min="12304" max="12304" width="12.109375" style="51" customWidth="1"/>
    <col min="12305" max="12305" width="13.77734375" style="51" customWidth="1"/>
    <col min="12306" max="12306" width="11.21875" style="51" customWidth="1"/>
    <col min="12307" max="12307" width="11.77734375" style="51" customWidth="1"/>
    <col min="12308" max="12308" width="12.109375" style="51" customWidth="1"/>
    <col min="12309" max="12309" width="11.88671875" style="51" customWidth="1"/>
    <col min="12310" max="12310" width="10.5546875" style="51" customWidth="1"/>
    <col min="12311" max="12311" width="11.77734375" style="51" customWidth="1"/>
    <col min="12312" max="12312" width="12" style="51" customWidth="1"/>
    <col min="12313" max="12313" width="13.88671875" style="51" customWidth="1"/>
    <col min="12314" max="12314" width="11.44140625" style="51" customWidth="1"/>
    <col min="12315" max="12315" width="11.77734375" style="51" customWidth="1"/>
    <col min="12316" max="12316" width="12.109375" style="51" customWidth="1"/>
    <col min="12317" max="12317" width="14.5546875" style="51" customWidth="1"/>
    <col min="12318" max="12319" width="11.77734375" style="51" customWidth="1"/>
    <col min="12320" max="12320" width="12.109375" style="51" customWidth="1"/>
    <col min="12321" max="12321" width="14.44140625" style="51" customWidth="1"/>
    <col min="12322" max="12322" width="11.44140625" style="51" customWidth="1"/>
    <col min="12323" max="12323" width="11.77734375" style="51" customWidth="1"/>
    <col min="12324" max="12324" width="12.109375" style="51" customWidth="1"/>
    <col min="12325" max="12325" width="14.109375" style="51" customWidth="1"/>
    <col min="12326" max="12326" width="12" style="51" customWidth="1"/>
    <col min="12327" max="12327" width="11.77734375" style="51" customWidth="1"/>
    <col min="12328" max="12328" width="12.109375" style="51" customWidth="1"/>
    <col min="12329" max="12329" width="12.88671875" style="51" customWidth="1"/>
    <col min="12330" max="12330" width="12" style="51" customWidth="1"/>
    <col min="12331" max="12331" width="11.77734375" style="51" customWidth="1"/>
    <col min="12332" max="12332" width="12.109375" style="51" customWidth="1"/>
    <col min="12333" max="12333" width="12.88671875" style="51" customWidth="1"/>
    <col min="12334" max="12334" width="12" style="51" customWidth="1"/>
    <col min="12335" max="12335" width="11.77734375" style="51" customWidth="1"/>
    <col min="12336" max="12336" width="12.109375" style="51" customWidth="1"/>
    <col min="12337" max="12337" width="12.88671875" style="51" customWidth="1"/>
    <col min="12338" max="12338" width="12" style="51" customWidth="1"/>
    <col min="12339" max="12339" width="11.77734375" style="51" customWidth="1"/>
    <col min="12340" max="12340" width="12.109375" style="51" customWidth="1"/>
    <col min="12341" max="12341" width="12.88671875" style="51" customWidth="1"/>
    <col min="12342" max="12342" width="12" style="51" customWidth="1"/>
    <col min="12343" max="12343" width="11.77734375" style="51" customWidth="1"/>
    <col min="12344" max="12344" width="12.109375" style="51" customWidth="1"/>
    <col min="12345" max="12345" width="12.88671875" style="51" customWidth="1"/>
    <col min="12346" max="12346" width="12" style="51" customWidth="1"/>
    <col min="12347" max="12347" width="11.77734375" style="51" customWidth="1"/>
    <col min="12348" max="12348" width="12.109375" style="51" customWidth="1"/>
    <col min="12349" max="12349" width="13.5546875" style="51" customWidth="1"/>
    <col min="12350" max="12350" width="12" style="51" customWidth="1"/>
    <col min="12351" max="12351" width="11.77734375" style="51" customWidth="1"/>
    <col min="12352" max="12352" width="12.109375" style="51" customWidth="1"/>
    <col min="12353" max="12353" width="12.88671875" style="51" customWidth="1"/>
    <col min="12354" max="12354" width="12" style="51" customWidth="1"/>
    <col min="12355" max="12355" width="11.77734375" style="51" customWidth="1"/>
    <col min="12356" max="12356" width="12.109375" style="51" customWidth="1"/>
    <col min="12357" max="12357" width="12.88671875" style="51" customWidth="1"/>
    <col min="12358" max="12358" width="12" style="51" customWidth="1"/>
    <col min="12359" max="12359" width="11.77734375" style="51" customWidth="1"/>
    <col min="12360" max="12360" width="12.109375" style="51" customWidth="1"/>
    <col min="12361" max="12361" width="12.88671875" style="51" customWidth="1"/>
    <col min="12362" max="12362" width="12" style="51" customWidth="1"/>
    <col min="12363" max="12363" width="11.77734375" style="51" customWidth="1"/>
    <col min="12364" max="12364" width="12.109375" style="51" customWidth="1"/>
    <col min="12365" max="12365" width="12.88671875" style="51" customWidth="1"/>
    <col min="12366" max="12366" width="12" style="51" customWidth="1"/>
    <col min="12367" max="12367" width="11.77734375" style="51" customWidth="1"/>
    <col min="12368" max="12368" width="12.109375" style="51" customWidth="1"/>
    <col min="12369" max="12369" width="12.88671875" style="51" customWidth="1"/>
    <col min="12370" max="12370" width="12" style="51" customWidth="1"/>
    <col min="12371" max="12371" width="11.77734375" style="51" customWidth="1"/>
    <col min="12372" max="12372" width="12.109375" style="51" customWidth="1"/>
    <col min="12373" max="12373" width="12.88671875" style="51" customWidth="1"/>
    <col min="12374" max="12374" width="12" style="51" customWidth="1"/>
    <col min="12375" max="12375" width="11.77734375" style="51" customWidth="1"/>
    <col min="12376" max="12376" width="12.109375" style="51" customWidth="1"/>
    <col min="12377" max="12377" width="12.88671875" style="51" customWidth="1"/>
    <col min="12378" max="12378" width="12" style="51" customWidth="1"/>
    <col min="12379" max="12379" width="11.77734375" style="51" customWidth="1"/>
    <col min="12380" max="12380" width="12.109375" style="51" customWidth="1"/>
    <col min="12381" max="12381" width="12.88671875" style="51" customWidth="1"/>
    <col min="12382" max="12382" width="12" style="51" customWidth="1"/>
    <col min="12383" max="12383" width="11.77734375" style="51" customWidth="1"/>
    <col min="12384" max="12384" width="12.109375" style="51" customWidth="1"/>
    <col min="12385" max="12385" width="12.88671875" style="51" customWidth="1"/>
    <col min="12386" max="12386" width="12" style="51" customWidth="1"/>
    <col min="12387" max="12387" width="11.77734375" style="51" customWidth="1"/>
    <col min="12388" max="12388" width="12.109375" style="51" customWidth="1"/>
    <col min="12389" max="12389" width="12.88671875" style="51" customWidth="1"/>
    <col min="12390" max="12390" width="12" style="51" customWidth="1"/>
    <col min="12391" max="12391" width="11.77734375" style="51" customWidth="1"/>
    <col min="12392" max="12392" width="12.109375" style="51" customWidth="1"/>
    <col min="12393" max="12393" width="12.88671875" style="51" customWidth="1"/>
    <col min="12394" max="12394" width="12" style="51" customWidth="1"/>
    <col min="12395" max="12395" width="11.77734375" style="51" customWidth="1"/>
    <col min="12396" max="12396" width="12.109375" style="51" customWidth="1"/>
    <col min="12397" max="12397" width="12.88671875" style="51" customWidth="1"/>
    <col min="12398" max="12398" width="12.109375" style="51" customWidth="1"/>
    <col min="12399" max="12399" width="11.77734375" style="51" customWidth="1"/>
    <col min="12400" max="12400" width="12" style="51" customWidth="1"/>
    <col min="12401" max="12401" width="14.44140625" style="51" customWidth="1"/>
    <col min="12402" max="12403" width="17.109375" style="51" customWidth="1"/>
    <col min="12404" max="12404" width="4.88671875" style="51" customWidth="1"/>
    <col min="12405" max="12405" width="23.5546875" style="51" customWidth="1"/>
    <col min="12406" max="12406" width="42.21875" style="51" customWidth="1"/>
    <col min="12407" max="12407" width="8.77734375" style="51" customWidth="1"/>
    <col min="12408" max="12409" width="11" style="51" customWidth="1"/>
    <col min="12410" max="12411" width="9.88671875" style="51"/>
    <col min="12412" max="12412" width="8.77734375" style="51" customWidth="1"/>
    <col min="12413" max="12414" width="9.88671875" style="51"/>
    <col min="12415" max="12415" width="8.77734375" style="51" customWidth="1"/>
    <col min="12416" max="12417" width="9.88671875" style="51"/>
    <col min="12418" max="12418" width="8.77734375" style="51" customWidth="1"/>
    <col min="12419" max="12420" width="9.88671875" style="51"/>
    <col min="12421" max="12421" width="8.77734375" style="51" customWidth="1"/>
    <col min="12422" max="12423" width="9.88671875" style="51"/>
    <col min="12424" max="12424" width="8.77734375" style="51" customWidth="1"/>
    <col min="12425" max="12426" width="9.88671875" style="51"/>
    <col min="12427" max="12427" width="8.77734375" style="51" customWidth="1"/>
    <col min="12428" max="12429" width="9.88671875" style="51"/>
    <col min="12430" max="12430" width="8.77734375" style="51" customWidth="1"/>
    <col min="12431" max="12431" width="9.88671875" style="51"/>
    <col min="12432" max="12432" width="8.77734375" style="51" customWidth="1"/>
    <col min="12433" max="12433" width="11" style="51" customWidth="1"/>
    <col min="12434" max="12435" width="7.5546875" style="51" customWidth="1"/>
    <col min="12436" max="12436" width="11" style="51" customWidth="1"/>
    <col min="12437" max="12437" width="8.77734375" style="51" customWidth="1"/>
    <col min="12438" max="12439" width="11" style="51" customWidth="1"/>
    <col min="12440" max="12441" width="9.88671875" style="51"/>
    <col min="12442" max="12442" width="8.77734375" style="51" customWidth="1"/>
    <col min="12443" max="12444" width="9.88671875" style="51"/>
    <col min="12445" max="12445" width="8.77734375" style="51" customWidth="1"/>
    <col min="12446" max="12447" width="9.88671875" style="51"/>
    <col min="12448" max="12448" width="8.77734375" style="51" customWidth="1"/>
    <col min="12449" max="12544" width="9.88671875" style="51"/>
    <col min="12545" max="12545" width="52.44140625" style="51" customWidth="1"/>
    <col min="12546" max="12546" width="13.88671875" style="51" customWidth="1"/>
    <col min="12547" max="12547" width="15.88671875" style="51" customWidth="1"/>
    <col min="12548" max="12548" width="10.21875" style="51" customWidth="1"/>
    <col min="12549" max="12549" width="13.109375" style="51" customWidth="1"/>
    <col min="12550" max="12550" width="15.88671875" style="51" customWidth="1"/>
    <col min="12551" max="12551" width="14.88671875" style="51" customWidth="1"/>
    <col min="12552" max="12552" width="10.77734375" style="51" customWidth="1"/>
    <col min="12553" max="12553" width="13.109375" style="51" customWidth="1"/>
    <col min="12554" max="12554" width="13.21875" style="51" customWidth="1"/>
    <col min="12555" max="12555" width="11.109375" style="51" customWidth="1"/>
    <col min="12556" max="12556" width="10.109375" style="51" customWidth="1"/>
    <col min="12557" max="12557" width="14.5546875" style="51" customWidth="1"/>
    <col min="12558" max="12558" width="11.44140625" style="51" customWidth="1"/>
    <col min="12559" max="12559" width="12" style="51" customWidth="1"/>
    <col min="12560" max="12560" width="12.109375" style="51" customWidth="1"/>
    <col min="12561" max="12561" width="13.77734375" style="51" customWidth="1"/>
    <col min="12562" max="12562" width="11.21875" style="51" customWidth="1"/>
    <col min="12563" max="12563" width="11.77734375" style="51" customWidth="1"/>
    <col min="12564" max="12564" width="12.109375" style="51" customWidth="1"/>
    <col min="12565" max="12565" width="11.88671875" style="51" customWidth="1"/>
    <col min="12566" max="12566" width="10.5546875" style="51" customWidth="1"/>
    <col min="12567" max="12567" width="11.77734375" style="51" customWidth="1"/>
    <col min="12568" max="12568" width="12" style="51" customWidth="1"/>
    <col min="12569" max="12569" width="13.88671875" style="51" customWidth="1"/>
    <col min="12570" max="12570" width="11.44140625" style="51" customWidth="1"/>
    <col min="12571" max="12571" width="11.77734375" style="51" customWidth="1"/>
    <col min="12572" max="12572" width="12.109375" style="51" customWidth="1"/>
    <col min="12573" max="12573" width="14.5546875" style="51" customWidth="1"/>
    <col min="12574" max="12575" width="11.77734375" style="51" customWidth="1"/>
    <col min="12576" max="12576" width="12.109375" style="51" customWidth="1"/>
    <col min="12577" max="12577" width="14.44140625" style="51" customWidth="1"/>
    <col min="12578" max="12578" width="11.44140625" style="51" customWidth="1"/>
    <col min="12579" max="12579" width="11.77734375" style="51" customWidth="1"/>
    <col min="12580" max="12580" width="12.109375" style="51" customWidth="1"/>
    <col min="12581" max="12581" width="14.109375" style="51" customWidth="1"/>
    <col min="12582" max="12582" width="12" style="51" customWidth="1"/>
    <col min="12583" max="12583" width="11.77734375" style="51" customWidth="1"/>
    <col min="12584" max="12584" width="12.109375" style="51" customWidth="1"/>
    <col min="12585" max="12585" width="12.88671875" style="51" customWidth="1"/>
    <col min="12586" max="12586" width="12" style="51" customWidth="1"/>
    <col min="12587" max="12587" width="11.77734375" style="51" customWidth="1"/>
    <col min="12588" max="12588" width="12.109375" style="51" customWidth="1"/>
    <col min="12589" max="12589" width="12.88671875" style="51" customWidth="1"/>
    <col min="12590" max="12590" width="12" style="51" customWidth="1"/>
    <col min="12591" max="12591" width="11.77734375" style="51" customWidth="1"/>
    <col min="12592" max="12592" width="12.109375" style="51" customWidth="1"/>
    <col min="12593" max="12593" width="12.88671875" style="51" customWidth="1"/>
    <col min="12594" max="12594" width="12" style="51" customWidth="1"/>
    <col min="12595" max="12595" width="11.77734375" style="51" customWidth="1"/>
    <col min="12596" max="12596" width="12.109375" style="51" customWidth="1"/>
    <col min="12597" max="12597" width="12.88671875" style="51" customWidth="1"/>
    <col min="12598" max="12598" width="12" style="51" customWidth="1"/>
    <col min="12599" max="12599" width="11.77734375" style="51" customWidth="1"/>
    <col min="12600" max="12600" width="12.109375" style="51" customWidth="1"/>
    <col min="12601" max="12601" width="12.88671875" style="51" customWidth="1"/>
    <col min="12602" max="12602" width="12" style="51" customWidth="1"/>
    <col min="12603" max="12603" width="11.77734375" style="51" customWidth="1"/>
    <col min="12604" max="12604" width="12.109375" style="51" customWidth="1"/>
    <col min="12605" max="12605" width="13.5546875" style="51" customWidth="1"/>
    <col min="12606" max="12606" width="12" style="51" customWidth="1"/>
    <col min="12607" max="12607" width="11.77734375" style="51" customWidth="1"/>
    <col min="12608" max="12608" width="12.109375" style="51" customWidth="1"/>
    <col min="12609" max="12609" width="12.88671875" style="51" customWidth="1"/>
    <col min="12610" max="12610" width="12" style="51" customWidth="1"/>
    <col min="12611" max="12611" width="11.77734375" style="51" customWidth="1"/>
    <col min="12612" max="12612" width="12.109375" style="51" customWidth="1"/>
    <col min="12613" max="12613" width="12.88671875" style="51" customWidth="1"/>
    <col min="12614" max="12614" width="12" style="51" customWidth="1"/>
    <col min="12615" max="12615" width="11.77734375" style="51" customWidth="1"/>
    <col min="12616" max="12616" width="12.109375" style="51" customWidth="1"/>
    <col min="12617" max="12617" width="12.88671875" style="51" customWidth="1"/>
    <col min="12618" max="12618" width="12" style="51" customWidth="1"/>
    <col min="12619" max="12619" width="11.77734375" style="51" customWidth="1"/>
    <col min="12620" max="12620" width="12.109375" style="51" customWidth="1"/>
    <col min="12621" max="12621" width="12.88671875" style="51" customWidth="1"/>
    <col min="12622" max="12622" width="12" style="51" customWidth="1"/>
    <col min="12623" max="12623" width="11.77734375" style="51" customWidth="1"/>
    <col min="12624" max="12624" width="12.109375" style="51" customWidth="1"/>
    <col min="12625" max="12625" width="12.88671875" style="51" customWidth="1"/>
    <col min="12626" max="12626" width="12" style="51" customWidth="1"/>
    <col min="12627" max="12627" width="11.77734375" style="51" customWidth="1"/>
    <col min="12628" max="12628" width="12.109375" style="51" customWidth="1"/>
    <col min="12629" max="12629" width="12.88671875" style="51" customWidth="1"/>
    <col min="12630" max="12630" width="12" style="51" customWidth="1"/>
    <col min="12631" max="12631" width="11.77734375" style="51" customWidth="1"/>
    <col min="12632" max="12632" width="12.109375" style="51" customWidth="1"/>
    <col min="12633" max="12633" width="12.88671875" style="51" customWidth="1"/>
    <col min="12634" max="12634" width="12" style="51" customWidth="1"/>
    <col min="12635" max="12635" width="11.77734375" style="51" customWidth="1"/>
    <col min="12636" max="12636" width="12.109375" style="51" customWidth="1"/>
    <col min="12637" max="12637" width="12.88671875" style="51" customWidth="1"/>
    <col min="12638" max="12638" width="12" style="51" customWidth="1"/>
    <col min="12639" max="12639" width="11.77734375" style="51" customWidth="1"/>
    <col min="12640" max="12640" width="12.109375" style="51" customWidth="1"/>
    <col min="12641" max="12641" width="12.88671875" style="51" customWidth="1"/>
    <col min="12642" max="12642" width="12" style="51" customWidth="1"/>
    <col min="12643" max="12643" width="11.77734375" style="51" customWidth="1"/>
    <col min="12644" max="12644" width="12.109375" style="51" customWidth="1"/>
    <col min="12645" max="12645" width="12.88671875" style="51" customWidth="1"/>
    <col min="12646" max="12646" width="12" style="51" customWidth="1"/>
    <col min="12647" max="12647" width="11.77734375" style="51" customWidth="1"/>
    <col min="12648" max="12648" width="12.109375" style="51" customWidth="1"/>
    <col min="12649" max="12649" width="12.88671875" style="51" customWidth="1"/>
    <col min="12650" max="12650" width="12" style="51" customWidth="1"/>
    <col min="12651" max="12651" width="11.77734375" style="51" customWidth="1"/>
    <col min="12652" max="12652" width="12.109375" style="51" customWidth="1"/>
    <col min="12653" max="12653" width="12.88671875" style="51" customWidth="1"/>
    <col min="12654" max="12654" width="12.109375" style="51" customWidth="1"/>
    <col min="12655" max="12655" width="11.77734375" style="51" customWidth="1"/>
    <col min="12656" max="12656" width="12" style="51" customWidth="1"/>
    <col min="12657" max="12657" width="14.44140625" style="51" customWidth="1"/>
    <col min="12658" max="12659" width="17.109375" style="51" customWidth="1"/>
    <col min="12660" max="12660" width="4.88671875" style="51" customWidth="1"/>
    <col min="12661" max="12661" width="23.5546875" style="51" customWidth="1"/>
    <col min="12662" max="12662" width="42.21875" style="51" customWidth="1"/>
    <col min="12663" max="12663" width="8.77734375" style="51" customWidth="1"/>
    <col min="12664" max="12665" width="11" style="51" customWidth="1"/>
    <col min="12666" max="12667" width="9.88671875" style="51"/>
    <col min="12668" max="12668" width="8.77734375" style="51" customWidth="1"/>
    <col min="12669" max="12670" width="9.88671875" style="51"/>
    <col min="12671" max="12671" width="8.77734375" style="51" customWidth="1"/>
    <col min="12672" max="12673" width="9.88671875" style="51"/>
    <col min="12674" max="12674" width="8.77734375" style="51" customWidth="1"/>
    <col min="12675" max="12676" width="9.88671875" style="51"/>
    <col min="12677" max="12677" width="8.77734375" style="51" customWidth="1"/>
    <col min="12678" max="12679" width="9.88671875" style="51"/>
    <col min="12680" max="12680" width="8.77734375" style="51" customWidth="1"/>
    <col min="12681" max="12682" width="9.88671875" style="51"/>
    <col min="12683" max="12683" width="8.77734375" style="51" customWidth="1"/>
    <col min="12684" max="12685" width="9.88671875" style="51"/>
    <col min="12686" max="12686" width="8.77734375" style="51" customWidth="1"/>
    <col min="12687" max="12687" width="9.88671875" style="51"/>
    <col min="12688" max="12688" width="8.77734375" style="51" customWidth="1"/>
    <col min="12689" max="12689" width="11" style="51" customWidth="1"/>
    <col min="12690" max="12691" width="7.5546875" style="51" customWidth="1"/>
    <col min="12692" max="12692" width="11" style="51" customWidth="1"/>
    <col min="12693" max="12693" width="8.77734375" style="51" customWidth="1"/>
    <col min="12694" max="12695" width="11" style="51" customWidth="1"/>
    <col min="12696" max="12697" width="9.88671875" style="51"/>
    <col min="12698" max="12698" width="8.77734375" style="51" customWidth="1"/>
    <col min="12699" max="12700" width="9.88671875" style="51"/>
    <col min="12701" max="12701" width="8.77734375" style="51" customWidth="1"/>
    <col min="12702" max="12703" width="9.88671875" style="51"/>
    <col min="12704" max="12704" width="8.77734375" style="51" customWidth="1"/>
    <col min="12705" max="12800" width="9.88671875" style="51"/>
    <col min="12801" max="12801" width="52.44140625" style="51" customWidth="1"/>
    <col min="12802" max="12802" width="13.88671875" style="51" customWidth="1"/>
    <col min="12803" max="12803" width="15.88671875" style="51" customWidth="1"/>
    <col min="12804" max="12804" width="10.21875" style="51" customWidth="1"/>
    <col min="12805" max="12805" width="13.109375" style="51" customWidth="1"/>
    <col min="12806" max="12806" width="15.88671875" style="51" customWidth="1"/>
    <col min="12807" max="12807" width="14.88671875" style="51" customWidth="1"/>
    <col min="12808" max="12808" width="10.77734375" style="51" customWidth="1"/>
    <col min="12809" max="12809" width="13.109375" style="51" customWidth="1"/>
    <col min="12810" max="12810" width="13.21875" style="51" customWidth="1"/>
    <col min="12811" max="12811" width="11.109375" style="51" customWidth="1"/>
    <col min="12812" max="12812" width="10.109375" style="51" customWidth="1"/>
    <col min="12813" max="12813" width="14.5546875" style="51" customWidth="1"/>
    <col min="12814" max="12814" width="11.44140625" style="51" customWidth="1"/>
    <col min="12815" max="12815" width="12" style="51" customWidth="1"/>
    <col min="12816" max="12816" width="12.109375" style="51" customWidth="1"/>
    <col min="12817" max="12817" width="13.77734375" style="51" customWidth="1"/>
    <col min="12818" max="12818" width="11.21875" style="51" customWidth="1"/>
    <col min="12819" max="12819" width="11.77734375" style="51" customWidth="1"/>
    <col min="12820" max="12820" width="12.109375" style="51" customWidth="1"/>
    <col min="12821" max="12821" width="11.88671875" style="51" customWidth="1"/>
    <col min="12822" max="12822" width="10.5546875" style="51" customWidth="1"/>
    <col min="12823" max="12823" width="11.77734375" style="51" customWidth="1"/>
    <col min="12824" max="12824" width="12" style="51" customWidth="1"/>
    <col min="12825" max="12825" width="13.88671875" style="51" customWidth="1"/>
    <col min="12826" max="12826" width="11.44140625" style="51" customWidth="1"/>
    <col min="12827" max="12827" width="11.77734375" style="51" customWidth="1"/>
    <col min="12828" max="12828" width="12.109375" style="51" customWidth="1"/>
    <col min="12829" max="12829" width="14.5546875" style="51" customWidth="1"/>
    <col min="12830" max="12831" width="11.77734375" style="51" customWidth="1"/>
    <col min="12832" max="12832" width="12.109375" style="51" customWidth="1"/>
    <col min="12833" max="12833" width="14.44140625" style="51" customWidth="1"/>
    <col min="12834" max="12834" width="11.44140625" style="51" customWidth="1"/>
    <col min="12835" max="12835" width="11.77734375" style="51" customWidth="1"/>
    <col min="12836" max="12836" width="12.109375" style="51" customWidth="1"/>
    <col min="12837" max="12837" width="14.109375" style="51" customWidth="1"/>
    <col min="12838" max="12838" width="12" style="51" customWidth="1"/>
    <col min="12839" max="12839" width="11.77734375" style="51" customWidth="1"/>
    <col min="12840" max="12840" width="12.109375" style="51" customWidth="1"/>
    <col min="12841" max="12841" width="12.88671875" style="51" customWidth="1"/>
    <col min="12842" max="12842" width="12" style="51" customWidth="1"/>
    <col min="12843" max="12843" width="11.77734375" style="51" customWidth="1"/>
    <col min="12844" max="12844" width="12.109375" style="51" customWidth="1"/>
    <col min="12845" max="12845" width="12.88671875" style="51" customWidth="1"/>
    <col min="12846" max="12846" width="12" style="51" customWidth="1"/>
    <col min="12847" max="12847" width="11.77734375" style="51" customWidth="1"/>
    <col min="12848" max="12848" width="12.109375" style="51" customWidth="1"/>
    <col min="12849" max="12849" width="12.88671875" style="51" customWidth="1"/>
    <col min="12850" max="12850" width="12" style="51" customWidth="1"/>
    <col min="12851" max="12851" width="11.77734375" style="51" customWidth="1"/>
    <col min="12852" max="12852" width="12.109375" style="51" customWidth="1"/>
    <col min="12853" max="12853" width="12.88671875" style="51" customWidth="1"/>
    <col min="12854" max="12854" width="12" style="51" customWidth="1"/>
    <col min="12855" max="12855" width="11.77734375" style="51" customWidth="1"/>
    <col min="12856" max="12856" width="12.109375" style="51" customWidth="1"/>
    <col min="12857" max="12857" width="12.88671875" style="51" customWidth="1"/>
    <col min="12858" max="12858" width="12" style="51" customWidth="1"/>
    <col min="12859" max="12859" width="11.77734375" style="51" customWidth="1"/>
    <col min="12860" max="12860" width="12.109375" style="51" customWidth="1"/>
    <col min="12861" max="12861" width="13.5546875" style="51" customWidth="1"/>
    <col min="12862" max="12862" width="12" style="51" customWidth="1"/>
    <col min="12863" max="12863" width="11.77734375" style="51" customWidth="1"/>
    <col min="12864" max="12864" width="12.109375" style="51" customWidth="1"/>
    <col min="12865" max="12865" width="12.88671875" style="51" customWidth="1"/>
    <col min="12866" max="12866" width="12" style="51" customWidth="1"/>
    <col min="12867" max="12867" width="11.77734375" style="51" customWidth="1"/>
    <col min="12868" max="12868" width="12.109375" style="51" customWidth="1"/>
    <col min="12869" max="12869" width="12.88671875" style="51" customWidth="1"/>
    <col min="12870" max="12870" width="12" style="51" customWidth="1"/>
    <col min="12871" max="12871" width="11.77734375" style="51" customWidth="1"/>
    <col min="12872" max="12872" width="12.109375" style="51" customWidth="1"/>
    <col min="12873" max="12873" width="12.88671875" style="51" customWidth="1"/>
    <col min="12874" max="12874" width="12" style="51" customWidth="1"/>
    <col min="12875" max="12875" width="11.77734375" style="51" customWidth="1"/>
    <col min="12876" max="12876" width="12.109375" style="51" customWidth="1"/>
    <col min="12877" max="12877" width="12.88671875" style="51" customWidth="1"/>
    <col min="12878" max="12878" width="12" style="51" customWidth="1"/>
    <col min="12879" max="12879" width="11.77734375" style="51" customWidth="1"/>
    <col min="12880" max="12880" width="12.109375" style="51" customWidth="1"/>
    <col min="12881" max="12881" width="12.88671875" style="51" customWidth="1"/>
    <col min="12882" max="12882" width="12" style="51" customWidth="1"/>
    <col min="12883" max="12883" width="11.77734375" style="51" customWidth="1"/>
    <col min="12884" max="12884" width="12.109375" style="51" customWidth="1"/>
    <col min="12885" max="12885" width="12.88671875" style="51" customWidth="1"/>
    <col min="12886" max="12886" width="12" style="51" customWidth="1"/>
    <col min="12887" max="12887" width="11.77734375" style="51" customWidth="1"/>
    <col min="12888" max="12888" width="12.109375" style="51" customWidth="1"/>
    <col min="12889" max="12889" width="12.88671875" style="51" customWidth="1"/>
    <col min="12890" max="12890" width="12" style="51" customWidth="1"/>
    <col min="12891" max="12891" width="11.77734375" style="51" customWidth="1"/>
    <col min="12892" max="12892" width="12.109375" style="51" customWidth="1"/>
    <col min="12893" max="12893" width="12.88671875" style="51" customWidth="1"/>
    <col min="12894" max="12894" width="12" style="51" customWidth="1"/>
    <col min="12895" max="12895" width="11.77734375" style="51" customWidth="1"/>
    <col min="12896" max="12896" width="12.109375" style="51" customWidth="1"/>
    <col min="12897" max="12897" width="12.88671875" style="51" customWidth="1"/>
    <col min="12898" max="12898" width="12" style="51" customWidth="1"/>
    <col min="12899" max="12899" width="11.77734375" style="51" customWidth="1"/>
    <col min="12900" max="12900" width="12.109375" style="51" customWidth="1"/>
    <col min="12901" max="12901" width="12.88671875" style="51" customWidth="1"/>
    <col min="12902" max="12902" width="12" style="51" customWidth="1"/>
    <col min="12903" max="12903" width="11.77734375" style="51" customWidth="1"/>
    <col min="12904" max="12904" width="12.109375" style="51" customWidth="1"/>
    <col min="12905" max="12905" width="12.88671875" style="51" customWidth="1"/>
    <col min="12906" max="12906" width="12" style="51" customWidth="1"/>
    <col min="12907" max="12907" width="11.77734375" style="51" customWidth="1"/>
    <col min="12908" max="12908" width="12.109375" style="51" customWidth="1"/>
    <col min="12909" max="12909" width="12.88671875" style="51" customWidth="1"/>
    <col min="12910" max="12910" width="12.109375" style="51" customWidth="1"/>
    <col min="12911" max="12911" width="11.77734375" style="51" customWidth="1"/>
    <col min="12912" max="12912" width="12" style="51" customWidth="1"/>
    <col min="12913" max="12913" width="14.44140625" style="51" customWidth="1"/>
    <col min="12914" max="12915" width="17.109375" style="51" customWidth="1"/>
    <col min="12916" max="12916" width="4.88671875" style="51" customWidth="1"/>
    <col min="12917" max="12917" width="23.5546875" style="51" customWidth="1"/>
    <col min="12918" max="12918" width="42.21875" style="51" customWidth="1"/>
    <col min="12919" max="12919" width="8.77734375" style="51" customWidth="1"/>
    <col min="12920" max="12921" width="11" style="51" customWidth="1"/>
    <col min="12922" max="12923" width="9.88671875" style="51"/>
    <col min="12924" max="12924" width="8.77734375" style="51" customWidth="1"/>
    <col min="12925" max="12926" width="9.88671875" style="51"/>
    <col min="12927" max="12927" width="8.77734375" style="51" customWidth="1"/>
    <col min="12928" max="12929" width="9.88671875" style="51"/>
    <col min="12930" max="12930" width="8.77734375" style="51" customWidth="1"/>
    <col min="12931" max="12932" width="9.88671875" style="51"/>
    <col min="12933" max="12933" width="8.77734375" style="51" customWidth="1"/>
    <col min="12934" max="12935" width="9.88671875" style="51"/>
    <col min="12936" max="12936" width="8.77734375" style="51" customWidth="1"/>
    <col min="12937" max="12938" width="9.88671875" style="51"/>
    <col min="12939" max="12939" width="8.77734375" style="51" customWidth="1"/>
    <col min="12940" max="12941" width="9.88671875" style="51"/>
    <col min="12942" max="12942" width="8.77734375" style="51" customWidth="1"/>
    <col min="12943" max="12943" width="9.88671875" style="51"/>
    <col min="12944" max="12944" width="8.77734375" style="51" customWidth="1"/>
    <col min="12945" max="12945" width="11" style="51" customWidth="1"/>
    <col min="12946" max="12947" width="7.5546875" style="51" customWidth="1"/>
    <col min="12948" max="12948" width="11" style="51" customWidth="1"/>
    <col min="12949" max="12949" width="8.77734375" style="51" customWidth="1"/>
    <col min="12950" max="12951" width="11" style="51" customWidth="1"/>
    <col min="12952" max="12953" width="9.88671875" style="51"/>
    <col min="12954" max="12954" width="8.77734375" style="51" customWidth="1"/>
    <col min="12955" max="12956" width="9.88671875" style="51"/>
    <col min="12957" max="12957" width="8.77734375" style="51" customWidth="1"/>
    <col min="12958" max="12959" width="9.88671875" style="51"/>
    <col min="12960" max="12960" width="8.77734375" style="51" customWidth="1"/>
    <col min="12961" max="13056" width="9.88671875" style="51"/>
    <col min="13057" max="13057" width="52.44140625" style="51" customWidth="1"/>
    <col min="13058" max="13058" width="13.88671875" style="51" customWidth="1"/>
    <col min="13059" max="13059" width="15.88671875" style="51" customWidth="1"/>
    <col min="13060" max="13060" width="10.21875" style="51" customWidth="1"/>
    <col min="13061" max="13061" width="13.109375" style="51" customWidth="1"/>
    <col min="13062" max="13062" width="15.88671875" style="51" customWidth="1"/>
    <col min="13063" max="13063" width="14.88671875" style="51" customWidth="1"/>
    <col min="13064" max="13064" width="10.77734375" style="51" customWidth="1"/>
    <col min="13065" max="13065" width="13.109375" style="51" customWidth="1"/>
    <col min="13066" max="13066" width="13.21875" style="51" customWidth="1"/>
    <col min="13067" max="13067" width="11.109375" style="51" customWidth="1"/>
    <col min="13068" max="13068" width="10.109375" style="51" customWidth="1"/>
    <col min="13069" max="13069" width="14.5546875" style="51" customWidth="1"/>
    <col min="13070" max="13070" width="11.44140625" style="51" customWidth="1"/>
    <col min="13071" max="13071" width="12" style="51" customWidth="1"/>
    <col min="13072" max="13072" width="12.109375" style="51" customWidth="1"/>
    <col min="13073" max="13073" width="13.77734375" style="51" customWidth="1"/>
    <col min="13074" max="13074" width="11.21875" style="51" customWidth="1"/>
    <col min="13075" max="13075" width="11.77734375" style="51" customWidth="1"/>
    <col min="13076" max="13076" width="12.109375" style="51" customWidth="1"/>
    <col min="13077" max="13077" width="11.88671875" style="51" customWidth="1"/>
    <col min="13078" max="13078" width="10.5546875" style="51" customWidth="1"/>
    <col min="13079" max="13079" width="11.77734375" style="51" customWidth="1"/>
    <col min="13080" max="13080" width="12" style="51" customWidth="1"/>
    <col min="13081" max="13081" width="13.88671875" style="51" customWidth="1"/>
    <col min="13082" max="13082" width="11.44140625" style="51" customWidth="1"/>
    <col min="13083" max="13083" width="11.77734375" style="51" customWidth="1"/>
    <col min="13084" max="13084" width="12.109375" style="51" customWidth="1"/>
    <col min="13085" max="13085" width="14.5546875" style="51" customWidth="1"/>
    <col min="13086" max="13087" width="11.77734375" style="51" customWidth="1"/>
    <col min="13088" max="13088" width="12.109375" style="51" customWidth="1"/>
    <col min="13089" max="13089" width="14.44140625" style="51" customWidth="1"/>
    <col min="13090" max="13090" width="11.44140625" style="51" customWidth="1"/>
    <col min="13091" max="13091" width="11.77734375" style="51" customWidth="1"/>
    <col min="13092" max="13092" width="12.109375" style="51" customWidth="1"/>
    <col min="13093" max="13093" width="14.109375" style="51" customWidth="1"/>
    <col min="13094" max="13094" width="12" style="51" customWidth="1"/>
    <col min="13095" max="13095" width="11.77734375" style="51" customWidth="1"/>
    <col min="13096" max="13096" width="12.109375" style="51" customWidth="1"/>
    <col min="13097" max="13097" width="12.88671875" style="51" customWidth="1"/>
    <col min="13098" max="13098" width="12" style="51" customWidth="1"/>
    <col min="13099" max="13099" width="11.77734375" style="51" customWidth="1"/>
    <col min="13100" max="13100" width="12.109375" style="51" customWidth="1"/>
    <col min="13101" max="13101" width="12.88671875" style="51" customWidth="1"/>
    <col min="13102" max="13102" width="12" style="51" customWidth="1"/>
    <col min="13103" max="13103" width="11.77734375" style="51" customWidth="1"/>
    <col min="13104" max="13104" width="12.109375" style="51" customWidth="1"/>
    <col min="13105" max="13105" width="12.88671875" style="51" customWidth="1"/>
    <col min="13106" max="13106" width="12" style="51" customWidth="1"/>
    <col min="13107" max="13107" width="11.77734375" style="51" customWidth="1"/>
    <col min="13108" max="13108" width="12.109375" style="51" customWidth="1"/>
    <col min="13109" max="13109" width="12.88671875" style="51" customWidth="1"/>
    <col min="13110" max="13110" width="12" style="51" customWidth="1"/>
    <col min="13111" max="13111" width="11.77734375" style="51" customWidth="1"/>
    <col min="13112" max="13112" width="12.109375" style="51" customWidth="1"/>
    <col min="13113" max="13113" width="12.88671875" style="51" customWidth="1"/>
    <col min="13114" max="13114" width="12" style="51" customWidth="1"/>
    <col min="13115" max="13115" width="11.77734375" style="51" customWidth="1"/>
    <col min="13116" max="13116" width="12.109375" style="51" customWidth="1"/>
    <col min="13117" max="13117" width="13.5546875" style="51" customWidth="1"/>
    <col min="13118" max="13118" width="12" style="51" customWidth="1"/>
    <col min="13119" max="13119" width="11.77734375" style="51" customWidth="1"/>
    <col min="13120" max="13120" width="12.109375" style="51" customWidth="1"/>
    <col min="13121" max="13121" width="12.88671875" style="51" customWidth="1"/>
    <col min="13122" max="13122" width="12" style="51" customWidth="1"/>
    <col min="13123" max="13123" width="11.77734375" style="51" customWidth="1"/>
    <col min="13124" max="13124" width="12.109375" style="51" customWidth="1"/>
    <col min="13125" max="13125" width="12.88671875" style="51" customWidth="1"/>
    <col min="13126" max="13126" width="12" style="51" customWidth="1"/>
    <col min="13127" max="13127" width="11.77734375" style="51" customWidth="1"/>
    <col min="13128" max="13128" width="12.109375" style="51" customWidth="1"/>
    <col min="13129" max="13129" width="12.88671875" style="51" customWidth="1"/>
    <col min="13130" max="13130" width="12" style="51" customWidth="1"/>
    <col min="13131" max="13131" width="11.77734375" style="51" customWidth="1"/>
    <col min="13132" max="13132" width="12.109375" style="51" customWidth="1"/>
    <col min="13133" max="13133" width="12.88671875" style="51" customWidth="1"/>
    <col min="13134" max="13134" width="12" style="51" customWidth="1"/>
    <col min="13135" max="13135" width="11.77734375" style="51" customWidth="1"/>
    <col min="13136" max="13136" width="12.109375" style="51" customWidth="1"/>
    <col min="13137" max="13137" width="12.88671875" style="51" customWidth="1"/>
    <col min="13138" max="13138" width="12" style="51" customWidth="1"/>
    <col min="13139" max="13139" width="11.77734375" style="51" customWidth="1"/>
    <col min="13140" max="13140" width="12.109375" style="51" customWidth="1"/>
    <col min="13141" max="13141" width="12.88671875" style="51" customWidth="1"/>
    <col min="13142" max="13142" width="12" style="51" customWidth="1"/>
    <col min="13143" max="13143" width="11.77734375" style="51" customWidth="1"/>
    <col min="13144" max="13144" width="12.109375" style="51" customWidth="1"/>
    <col min="13145" max="13145" width="12.88671875" style="51" customWidth="1"/>
    <col min="13146" max="13146" width="12" style="51" customWidth="1"/>
    <col min="13147" max="13147" width="11.77734375" style="51" customWidth="1"/>
    <col min="13148" max="13148" width="12.109375" style="51" customWidth="1"/>
    <col min="13149" max="13149" width="12.88671875" style="51" customWidth="1"/>
    <col min="13150" max="13150" width="12" style="51" customWidth="1"/>
    <col min="13151" max="13151" width="11.77734375" style="51" customWidth="1"/>
    <col min="13152" max="13152" width="12.109375" style="51" customWidth="1"/>
    <col min="13153" max="13153" width="12.88671875" style="51" customWidth="1"/>
    <col min="13154" max="13154" width="12" style="51" customWidth="1"/>
    <col min="13155" max="13155" width="11.77734375" style="51" customWidth="1"/>
    <col min="13156" max="13156" width="12.109375" style="51" customWidth="1"/>
    <col min="13157" max="13157" width="12.88671875" style="51" customWidth="1"/>
    <col min="13158" max="13158" width="12" style="51" customWidth="1"/>
    <col min="13159" max="13159" width="11.77734375" style="51" customWidth="1"/>
    <col min="13160" max="13160" width="12.109375" style="51" customWidth="1"/>
    <col min="13161" max="13161" width="12.88671875" style="51" customWidth="1"/>
    <col min="13162" max="13162" width="12" style="51" customWidth="1"/>
    <col min="13163" max="13163" width="11.77734375" style="51" customWidth="1"/>
    <col min="13164" max="13164" width="12.109375" style="51" customWidth="1"/>
    <col min="13165" max="13165" width="12.88671875" style="51" customWidth="1"/>
    <col min="13166" max="13166" width="12.109375" style="51" customWidth="1"/>
    <col min="13167" max="13167" width="11.77734375" style="51" customWidth="1"/>
    <col min="13168" max="13168" width="12" style="51" customWidth="1"/>
    <col min="13169" max="13169" width="14.44140625" style="51" customWidth="1"/>
    <col min="13170" max="13171" width="17.109375" style="51" customWidth="1"/>
    <col min="13172" max="13172" width="4.88671875" style="51" customWidth="1"/>
    <col min="13173" max="13173" width="23.5546875" style="51" customWidth="1"/>
    <col min="13174" max="13174" width="42.21875" style="51" customWidth="1"/>
    <col min="13175" max="13175" width="8.77734375" style="51" customWidth="1"/>
    <col min="13176" max="13177" width="11" style="51" customWidth="1"/>
    <col min="13178" max="13179" width="9.88671875" style="51"/>
    <col min="13180" max="13180" width="8.77734375" style="51" customWidth="1"/>
    <col min="13181" max="13182" width="9.88671875" style="51"/>
    <col min="13183" max="13183" width="8.77734375" style="51" customWidth="1"/>
    <col min="13184" max="13185" width="9.88671875" style="51"/>
    <col min="13186" max="13186" width="8.77734375" style="51" customWidth="1"/>
    <col min="13187" max="13188" width="9.88671875" style="51"/>
    <col min="13189" max="13189" width="8.77734375" style="51" customWidth="1"/>
    <col min="13190" max="13191" width="9.88671875" style="51"/>
    <col min="13192" max="13192" width="8.77734375" style="51" customWidth="1"/>
    <col min="13193" max="13194" width="9.88671875" style="51"/>
    <col min="13195" max="13195" width="8.77734375" style="51" customWidth="1"/>
    <col min="13196" max="13197" width="9.88671875" style="51"/>
    <col min="13198" max="13198" width="8.77734375" style="51" customWidth="1"/>
    <col min="13199" max="13199" width="9.88671875" style="51"/>
    <col min="13200" max="13200" width="8.77734375" style="51" customWidth="1"/>
    <col min="13201" max="13201" width="11" style="51" customWidth="1"/>
    <col min="13202" max="13203" width="7.5546875" style="51" customWidth="1"/>
    <col min="13204" max="13204" width="11" style="51" customWidth="1"/>
    <col min="13205" max="13205" width="8.77734375" style="51" customWidth="1"/>
    <col min="13206" max="13207" width="11" style="51" customWidth="1"/>
    <col min="13208" max="13209" width="9.88671875" style="51"/>
    <col min="13210" max="13210" width="8.77734375" style="51" customWidth="1"/>
    <col min="13211" max="13212" width="9.88671875" style="51"/>
    <col min="13213" max="13213" width="8.77734375" style="51" customWidth="1"/>
    <col min="13214" max="13215" width="9.88671875" style="51"/>
    <col min="13216" max="13216" width="8.77734375" style="51" customWidth="1"/>
    <col min="13217" max="13312" width="9.88671875" style="51"/>
    <col min="13313" max="13313" width="52.44140625" style="51" customWidth="1"/>
    <col min="13314" max="13314" width="13.88671875" style="51" customWidth="1"/>
    <col min="13315" max="13315" width="15.88671875" style="51" customWidth="1"/>
    <col min="13316" max="13316" width="10.21875" style="51" customWidth="1"/>
    <col min="13317" max="13317" width="13.109375" style="51" customWidth="1"/>
    <col min="13318" max="13318" width="15.88671875" style="51" customWidth="1"/>
    <col min="13319" max="13319" width="14.88671875" style="51" customWidth="1"/>
    <col min="13320" max="13320" width="10.77734375" style="51" customWidth="1"/>
    <col min="13321" max="13321" width="13.109375" style="51" customWidth="1"/>
    <col min="13322" max="13322" width="13.21875" style="51" customWidth="1"/>
    <col min="13323" max="13323" width="11.109375" style="51" customWidth="1"/>
    <col min="13324" max="13324" width="10.109375" style="51" customWidth="1"/>
    <col min="13325" max="13325" width="14.5546875" style="51" customWidth="1"/>
    <col min="13326" max="13326" width="11.44140625" style="51" customWidth="1"/>
    <col min="13327" max="13327" width="12" style="51" customWidth="1"/>
    <col min="13328" max="13328" width="12.109375" style="51" customWidth="1"/>
    <col min="13329" max="13329" width="13.77734375" style="51" customWidth="1"/>
    <col min="13330" max="13330" width="11.21875" style="51" customWidth="1"/>
    <col min="13331" max="13331" width="11.77734375" style="51" customWidth="1"/>
    <col min="13332" max="13332" width="12.109375" style="51" customWidth="1"/>
    <col min="13333" max="13333" width="11.88671875" style="51" customWidth="1"/>
    <col min="13334" max="13334" width="10.5546875" style="51" customWidth="1"/>
    <col min="13335" max="13335" width="11.77734375" style="51" customWidth="1"/>
    <col min="13336" max="13336" width="12" style="51" customWidth="1"/>
    <col min="13337" max="13337" width="13.88671875" style="51" customWidth="1"/>
    <col min="13338" max="13338" width="11.44140625" style="51" customWidth="1"/>
    <col min="13339" max="13339" width="11.77734375" style="51" customWidth="1"/>
    <col min="13340" max="13340" width="12.109375" style="51" customWidth="1"/>
    <col min="13341" max="13341" width="14.5546875" style="51" customWidth="1"/>
    <col min="13342" max="13343" width="11.77734375" style="51" customWidth="1"/>
    <col min="13344" max="13344" width="12.109375" style="51" customWidth="1"/>
    <col min="13345" max="13345" width="14.44140625" style="51" customWidth="1"/>
    <col min="13346" max="13346" width="11.44140625" style="51" customWidth="1"/>
    <col min="13347" max="13347" width="11.77734375" style="51" customWidth="1"/>
    <col min="13348" max="13348" width="12.109375" style="51" customWidth="1"/>
    <col min="13349" max="13349" width="14.109375" style="51" customWidth="1"/>
    <col min="13350" max="13350" width="12" style="51" customWidth="1"/>
    <col min="13351" max="13351" width="11.77734375" style="51" customWidth="1"/>
    <col min="13352" max="13352" width="12.109375" style="51" customWidth="1"/>
    <col min="13353" max="13353" width="12.88671875" style="51" customWidth="1"/>
    <col min="13354" max="13354" width="12" style="51" customWidth="1"/>
    <col min="13355" max="13355" width="11.77734375" style="51" customWidth="1"/>
    <col min="13356" max="13356" width="12.109375" style="51" customWidth="1"/>
    <col min="13357" max="13357" width="12.88671875" style="51" customWidth="1"/>
    <col min="13358" max="13358" width="12" style="51" customWidth="1"/>
    <col min="13359" max="13359" width="11.77734375" style="51" customWidth="1"/>
    <col min="13360" max="13360" width="12.109375" style="51" customWidth="1"/>
    <col min="13361" max="13361" width="12.88671875" style="51" customWidth="1"/>
    <col min="13362" max="13362" width="12" style="51" customWidth="1"/>
    <col min="13363" max="13363" width="11.77734375" style="51" customWidth="1"/>
    <col min="13364" max="13364" width="12.109375" style="51" customWidth="1"/>
    <col min="13365" max="13365" width="12.88671875" style="51" customWidth="1"/>
    <col min="13366" max="13366" width="12" style="51" customWidth="1"/>
    <col min="13367" max="13367" width="11.77734375" style="51" customWidth="1"/>
    <col min="13368" max="13368" width="12.109375" style="51" customWidth="1"/>
    <col min="13369" max="13369" width="12.88671875" style="51" customWidth="1"/>
    <col min="13370" max="13370" width="12" style="51" customWidth="1"/>
    <col min="13371" max="13371" width="11.77734375" style="51" customWidth="1"/>
    <col min="13372" max="13372" width="12.109375" style="51" customWidth="1"/>
    <col min="13373" max="13373" width="13.5546875" style="51" customWidth="1"/>
    <col min="13374" max="13374" width="12" style="51" customWidth="1"/>
    <col min="13375" max="13375" width="11.77734375" style="51" customWidth="1"/>
    <col min="13376" max="13376" width="12.109375" style="51" customWidth="1"/>
    <col min="13377" max="13377" width="12.88671875" style="51" customWidth="1"/>
    <col min="13378" max="13378" width="12" style="51" customWidth="1"/>
    <col min="13379" max="13379" width="11.77734375" style="51" customWidth="1"/>
    <col min="13380" max="13380" width="12.109375" style="51" customWidth="1"/>
    <col min="13381" max="13381" width="12.88671875" style="51" customWidth="1"/>
    <col min="13382" max="13382" width="12" style="51" customWidth="1"/>
    <col min="13383" max="13383" width="11.77734375" style="51" customWidth="1"/>
    <col min="13384" max="13384" width="12.109375" style="51" customWidth="1"/>
    <col min="13385" max="13385" width="12.88671875" style="51" customWidth="1"/>
    <col min="13386" max="13386" width="12" style="51" customWidth="1"/>
    <col min="13387" max="13387" width="11.77734375" style="51" customWidth="1"/>
    <col min="13388" max="13388" width="12.109375" style="51" customWidth="1"/>
    <col min="13389" max="13389" width="12.88671875" style="51" customWidth="1"/>
    <col min="13390" max="13390" width="12" style="51" customWidth="1"/>
    <col min="13391" max="13391" width="11.77734375" style="51" customWidth="1"/>
    <col min="13392" max="13392" width="12.109375" style="51" customWidth="1"/>
    <col min="13393" max="13393" width="12.88671875" style="51" customWidth="1"/>
    <col min="13394" max="13394" width="12" style="51" customWidth="1"/>
    <col min="13395" max="13395" width="11.77734375" style="51" customWidth="1"/>
    <col min="13396" max="13396" width="12.109375" style="51" customWidth="1"/>
    <col min="13397" max="13397" width="12.88671875" style="51" customWidth="1"/>
    <col min="13398" max="13398" width="12" style="51" customWidth="1"/>
    <col min="13399" max="13399" width="11.77734375" style="51" customWidth="1"/>
    <col min="13400" max="13400" width="12.109375" style="51" customWidth="1"/>
    <col min="13401" max="13401" width="12.88671875" style="51" customWidth="1"/>
    <col min="13402" max="13402" width="12" style="51" customWidth="1"/>
    <col min="13403" max="13403" width="11.77734375" style="51" customWidth="1"/>
    <col min="13404" max="13404" width="12.109375" style="51" customWidth="1"/>
    <col min="13405" max="13405" width="12.88671875" style="51" customWidth="1"/>
    <col min="13406" max="13406" width="12" style="51" customWidth="1"/>
    <col min="13407" max="13407" width="11.77734375" style="51" customWidth="1"/>
    <col min="13408" max="13408" width="12.109375" style="51" customWidth="1"/>
    <col min="13409" max="13409" width="12.88671875" style="51" customWidth="1"/>
    <col min="13410" max="13410" width="12" style="51" customWidth="1"/>
    <col min="13411" max="13411" width="11.77734375" style="51" customWidth="1"/>
    <col min="13412" max="13412" width="12.109375" style="51" customWidth="1"/>
    <col min="13413" max="13413" width="12.88671875" style="51" customWidth="1"/>
    <col min="13414" max="13414" width="12" style="51" customWidth="1"/>
    <col min="13415" max="13415" width="11.77734375" style="51" customWidth="1"/>
    <col min="13416" max="13416" width="12.109375" style="51" customWidth="1"/>
    <col min="13417" max="13417" width="12.88671875" style="51" customWidth="1"/>
    <col min="13418" max="13418" width="12" style="51" customWidth="1"/>
    <col min="13419" max="13419" width="11.77734375" style="51" customWidth="1"/>
    <col min="13420" max="13420" width="12.109375" style="51" customWidth="1"/>
    <col min="13421" max="13421" width="12.88671875" style="51" customWidth="1"/>
    <col min="13422" max="13422" width="12.109375" style="51" customWidth="1"/>
    <col min="13423" max="13423" width="11.77734375" style="51" customWidth="1"/>
    <col min="13424" max="13424" width="12" style="51" customWidth="1"/>
    <col min="13425" max="13425" width="14.44140625" style="51" customWidth="1"/>
    <col min="13426" max="13427" width="17.109375" style="51" customWidth="1"/>
    <col min="13428" max="13428" width="4.88671875" style="51" customWidth="1"/>
    <col min="13429" max="13429" width="23.5546875" style="51" customWidth="1"/>
    <col min="13430" max="13430" width="42.21875" style="51" customWidth="1"/>
    <col min="13431" max="13431" width="8.77734375" style="51" customWidth="1"/>
    <col min="13432" max="13433" width="11" style="51" customWidth="1"/>
    <col min="13434" max="13435" width="9.88671875" style="51"/>
    <col min="13436" max="13436" width="8.77734375" style="51" customWidth="1"/>
    <col min="13437" max="13438" width="9.88671875" style="51"/>
    <col min="13439" max="13439" width="8.77734375" style="51" customWidth="1"/>
    <col min="13440" max="13441" width="9.88671875" style="51"/>
    <col min="13442" max="13442" width="8.77734375" style="51" customWidth="1"/>
    <col min="13443" max="13444" width="9.88671875" style="51"/>
    <col min="13445" max="13445" width="8.77734375" style="51" customWidth="1"/>
    <col min="13446" max="13447" width="9.88671875" style="51"/>
    <col min="13448" max="13448" width="8.77734375" style="51" customWidth="1"/>
    <col min="13449" max="13450" width="9.88671875" style="51"/>
    <col min="13451" max="13451" width="8.77734375" style="51" customWidth="1"/>
    <col min="13452" max="13453" width="9.88671875" style="51"/>
    <col min="13454" max="13454" width="8.77734375" style="51" customWidth="1"/>
    <col min="13455" max="13455" width="9.88671875" style="51"/>
    <col min="13456" max="13456" width="8.77734375" style="51" customWidth="1"/>
    <col min="13457" max="13457" width="11" style="51" customWidth="1"/>
    <col min="13458" max="13459" width="7.5546875" style="51" customWidth="1"/>
    <col min="13460" max="13460" width="11" style="51" customWidth="1"/>
    <col min="13461" max="13461" width="8.77734375" style="51" customWidth="1"/>
    <col min="13462" max="13463" width="11" style="51" customWidth="1"/>
    <col min="13464" max="13465" width="9.88671875" style="51"/>
    <col min="13466" max="13466" width="8.77734375" style="51" customWidth="1"/>
    <col min="13467" max="13468" width="9.88671875" style="51"/>
    <col min="13469" max="13469" width="8.77734375" style="51" customWidth="1"/>
    <col min="13470" max="13471" width="9.88671875" style="51"/>
    <col min="13472" max="13472" width="8.77734375" style="51" customWidth="1"/>
    <col min="13473" max="13568" width="9.88671875" style="51"/>
    <col min="13569" max="13569" width="52.44140625" style="51" customWidth="1"/>
    <col min="13570" max="13570" width="13.88671875" style="51" customWidth="1"/>
    <col min="13571" max="13571" width="15.88671875" style="51" customWidth="1"/>
    <col min="13572" max="13572" width="10.21875" style="51" customWidth="1"/>
    <col min="13573" max="13573" width="13.109375" style="51" customWidth="1"/>
    <col min="13574" max="13574" width="15.88671875" style="51" customWidth="1"/>
    <col min="13575" max="13575" width="14.88671875" style="51" customWidth="1"/>
    <col min="13576" max="13576" width="10.77734375" style="51" customWidth="1"/>
    <col min="13577" max="13577" width="13.109375" style="51" customWidth="1"/>
    <col min="13578" max="13578" width="13.21875" style="51" customWidth="1"/>
    <col min="13579" max="13579" width="11.109375" style="51" customWidth="1"/>
    <col min="13580" max="13580" width="10.109375" style="51" customWidth="1"/>
    <col min="13581" max="13581" width="14.5546875" style="51" customWidth="1"/>
    <col min="13582" max="13582" width="11.44140625" style="51" customWidth="1"/>
    <col min="13583" max="13583" width="12" style="51" customWidth="1"/>
    <col min="13584" max="13584" width="12.109375" style="51" customWidth="1"/>
    <col min="13585" max="13585" width="13.77734375" style="51" customWidth="1"/>
    <col min="13586" max="13586" width="11.21875" style="51" customWidth="1"/>
    <col min="13587" max="13587" width="11.77734375" style="51" customWidth="1"/>
    <col min="13588" max="13588" width="12.109375" style="51" customWidth="1"/>
    <col min="13589" max="13589" width="11.88671875" style="51" customWidth="1"/>
    <col min="13590" max="13590" width="10.5546875" style="51" customWidth="1"/>
    <col min="13591" max="13591" width="11.77734375" style="51" customWidth="1"/>
    <col min="13592" max="13592" width="12" style="51" customWidth="1"/>
    <col min="13593" max="13593" width="13.88671875" style="51" customWidth="1"/>
    <col min="13594" max="13594" width="11.44140625" style="51" customWidth="1"/>
    <col min="13595" max="13595" width="11.77734375" style="51" customWidth="1"/>
    <col min="13596" max="13596" width="12.109375" style="51" customWidth="1"/>
    <col min="13597" max="13597" width="14.5546875" style="51" customWidth="1"/>
    <col min="13598" max="13599" width="11.77734375" style="51" customWidth="1"/>
    <col min="13600" max="13600" width="12.109375" style="51" customWidth="1"/>
    <col min="13601" max="13601" width="14.44140625" style="51" customWidth="1"/>
    <col min="13602" max="13602" width="11.44140625" style="51" customWidth="1"/>
    <col min="13603" max="13603" width="11.77734375" style="51" customWidth="1"/>
    <col min="13604" max="13604" width="12.109375" style="51" customWidth="1"/>
    <col min="13605" max="13605" width="14.109375" style="51" customWidth="1"/>
    <col min="13606" max="13606" width="12" style="51" customWidth="1"/>
    <col min="13607" max="13607" width="11.77734375" style="51" customWidth="1"/>
    <col min="13608" max="13608" width="12.109375" style="51" customWidth="1"/>
    <col min="13609" max="13609" width="12.88671875" style="51" customWidth="1"/>
    <col min="13610" max="13610" width="12" style="51" customWidth="1"/>
    <col min="13611" max="13611" width="11.77734375" style="51" customWidth="1"/>
    <col min="13612" max="13612" width="12.109375" style="51" customWidth="1"/>
    <col min="13613" max="13613" width="12.88671875" style="51" customWidth="1"/>
    <col min="13614" max="13614" width="12" style="51" customWidth="1"/>
    <col min="13615" max="13615" width="11.77734375" style="51" customWidth="1"/>
    <col min="13616" max="13616" width="12.109375" style="51" customWidth="1"/>
    <col min="13617" max="13617" width="12.88671875" style="51" customWidth="1"/>
    <col min="13618" max="13618" width="12" style="51" customWidth="1"/>
    <col min="13619" max="13619" width="11.77734375" style="51" customWidth="1"/>
    <col min="13620" max="13620" width="12.109375" style="51" customWidth="1"/>
    <col min="13621" max="13621" width="12.88671875" style="51" customWidth="1"/>
    <col min="13622" max="13622" width="12" style="51" customWidth="1"/>
    <col min="13623" max="13623" width="11.77734375" style="51" customWidth="1"/>
    <col min="13624" max="13624" width="12.109375" style="51" customWidth="1"/>
    <col min="13625" max="13625" width="12.88671875" style="51" customWidth="1"/>
    <col min="13626" max="13626" width="12" style="51" customWidth="1"/>
    <col min="13627" max="13627" width="11.77734375" style="51" customWidth="1"/>
    <col min="13628" max="13628" width="12.109375" style="51" customWidth="1"/>
    <col min="13629" max="13629" width="13.5546875" style="51" customWidth="1"/>
    <col min="13630" max="13630" width="12" style="51" customWidth="1"/>
    <col min="13631" max="13631" width="11.77734375" style="51" customWidth="1"/>
    <col min="13632" max="13632" width="12.109375" style="51" customWidth="1"/>
    <col min="13633" max="13633" width="12.88671875" style="51" customWidth="1"/>
    <col min="13634" max="13634" width="12" style="51" customWidth="1"/>
    <col min="13635" max="13635" width="11.77734375" style="51" customWidth="1"/>
    <col min="13636" max="13636" width="12.109375" style="51" customWidth="1"/>
    <col min="13637" max="13637" width="12.88671875" style="51" customWidth="1"/>
    <col min="13638" max="13638" width="12" style="51" customWidth="1"/>
    <col min="13639" max="13639" width="11.77734375" style="51" customWidth="1"/>
    <col min="13640" max="13640" width="12.109375" style="51" customWidth="1"/>
    <col min="13641" max="13641" width="12.88671875" style="51" customWidth="1"/>
    <col min="13642" max="13642" width="12" style="51" customWidth="1"/>
    <col min="13643" max="13643" width="11.77734375" style="51" customWidth="1"/>
    <col min="13644" max="13644" width="12.109375" style="51" customWidth="1"/>
    <col min="13645" max="13645" width="12.88671875" style="51" customWidth="1"/>
    <col min="13646" max="13646" width="12" style="51" customWidth="1"/>
    <col min="13647" max="13647" width="11.77734375" style="51" customWidth="1"/>
    <col min="13648" max="13648" width="12.109375" style="51" customWidth="1"/>
    <col min="13649" max="13649" width="12.88671875" style="51" customWidth="1"/>
    <col min="13650" max="13650" width="12" style="51" customWidth="1"/>
    <col min="13651" max="13651" width="11.77734375" style="51" customWidth="1"/>
    <col min="13652" max="13652" width="12.109375" style="51" customWidth="1"/>
    <col min="13653" max="13653" width="12.88671875" style="51" customWidth="1"/>
    <col min="13654" max="13654" width="12" style="51" customWidth="1"/>
    <col min="13655" max="13655" width="11.77734375" style="51" customWidth="1"/>
    <col min="13656" max="13656" width="12.109375" style="51" customWidth="1"/>
    <col min="13657" max="13657" width="12.88671875" style="51" customWidth="1"/>
    <col min="13658" max="13658" width="12" style="51" customWidth="1"/>
    <col min="13659" max="13659" width="11.77734375" style="51" customWidth="1"/>
    <col min="13660" max="13660" width="12.109375" style="51" customWidth="1"/>
    <col min="13661" max="13661" width="12.88671875" style="51" customWidth="1"/>
    <col min="13662" max="13662" width="12" style="51" customWidth="1"/>
    <col min="13663" max="13663" width="11.77734375" style="51" customWidth="1"/>
    <col min="13664" max="13664" width="12.109375" style="51" customWidth="1"/>
    <col min="13665" max="13665" width="12.88671875" style="51" customWidth="1"/>
    <col min="13666" max="13666" width="12" style="51" customWidth="1"/>
    <col min="13667" max="13667" width="11.77734375" style="51" customWidth="1"/>
    <col min="13668" max="13668" width="12.109375" style="51" customWidth="1"/>
    <col min="13669" max="13669" width="12.88671875" style="51" customWidth="1"/>
    <col min="13670" max="13670" width="12" style="51" customWidth="1"/>
    <col min="13671" max="13671" width="11.77734375" style="51" customWidth="1"/>
    <col min="13672" max="13672" width="12.109375" style="51" customWidth="1"/>
    <col min="13673" max="13673" width="12.88671875" style="51" customWidth="1"/>
    <col min="13674" max="13674" width="12" style="51" customWidth="1"/>
    <col min="13675" max="13675" width="11.77734375" style="51" customWidth="1"/>
    <col min="13676" max="13676" width="12.109375" style="51" customWidth="1"/>
    <col min="13677" max="13677" width="12.88671875" style="51" customWidth="1"/>
    <col min="13678" max="13678" width="12.109375" style="51" customWidth="1"/>
    <col min="13679" max="13679" width="11.77734375" style="51" customWidth="1"/>
    <col min="13680" max="13680" width="12" style="51" customWidth="1"/>
    <col min="13681" max="13681" width="14.44140625" style="51" customWidth="1"/>
    <col min="13682" max="13683" width="17.109375" style="51" customWidth="1"/>
    <col min="13684" max="13684" width="4.88671875" style="51" customWidth="1"/>
    <col min="13685" max="13685" width="23.5546875" style="51" customWidth="1"/>
    <col min="13686" max="13686" width="42.21875" style="51" customWidth="1"/>
    <col min="13687" max="13687" width="8.77734375" style="51" customWidth="1"/>
    <col min="13688" max="13689" width="11" style="51" customWidth="1"/>
    <col min="13690" max="13691" width="9.88671875" style="51"/>
    <col min="13692" max="13692" width="8.77734375" style="51" customWidth="1"/>
    <col min="13693" max="13694" width="9.88671875" style="51"/>
    <col min="13695" max="13695" width="8.77734375" style="51" customWidth="1"/>
    <col min="13696" max="13697" width="9.88671875" style="51"/>
    <col min="13698" max="13698" width="8.77734375" style="51" customWidth="1"/>
    <col min="13699" max="13700" width="9.88671875" style="51"/>
    <col min="13701" max="13701" width="8.77734375" style="51" customWidth="1"/>
    <col min="13702" max="13703" width="9.88671875" style="51"/>
    <col min="13704" max="13704" width="8.77734375" style="51" customWidth="1"/>
    <col min="13705" max="13706" width="9.88671875" style="51"/>
    <col min="13707" max="13707" width="8.77734375" style="51" customWidth="1"/>
    <col min="13708" max="13709" width="9.88671875" style="51"/>
    <col min="13710" max="13710" width="8.77734375" style="51" customWidth="1"/>
    <col min="13711" max="13711" width="9.88671875" style="51"/>
    <col min="13712" max="13712" width="8.77734375" style="51" customWidth="1"/>
    <col min="13713" max="13713" width="11" style="51" customWidth="1"/>
    <col min="13714" max="13715" width="7.5546875" style="51" customWidth="1"/>
    <col min="13716" max="13716" width="11" style="51" customWidth="1"/>
    <col min="13717" max="13717" width="8.77734375" style="51" customWidth="1"/>
    <col min="13718" max="13719" width="11" style="51" customWidth="1"/>
    <col min="13720" max="13721" width="9.88671875" style="51"/>
    <col min="13722" max="13722" width="8.77734375" style="51" customWidth="1"/>
    <col min="13723" max="13724" width="9.88671875" style="51"/>
    <col min="13725" max="13725" width="8.77734375" style="51" customWidth="1"/>
    <col min="13726" max="13727" width="9.88671875" style="51"/>
    <col min="13728" max="13728" width="8.77734375" style="51" customWidth="1"/>
    <col min="13729" max="13824" width="9.88671875" style="51"/>
    <col min="13825" max="13825" width="52.44140625" style="51" customWidth="1"/>
    <col min="13826" max="13826" width="13.88671875" style="51" customWidth="1"/>
    <col min="13827" max="13827" width="15.88671875" style="51" customWidth="1"/>
    <col min="13828" max="13828" width="10.21875" style="51" customWidth="1"/>
    <col min="13829" max="13829" width="13.109375" style="51" customWidth="1"/>
    <col min="13830" max="13830" width="15.88671875" style="51" customWidth="1"/>
    <col min="13831" max="13831" width="14.88671875" style="51" customWidth="1"/>
    <col min="13832" max="13832" width="10.77734375" style="51" customWidth="1"/>
    <col min="13833" max="13833" width="13.109375" style="51" customWidth="1"/>
    <col min="13834" max="13834" width="13.21875" style="51" customWidth="1"/>
    <col min="13835" max="13835" width="11.109375" style="51" customWidth="1"/>
    <col min="13836" max="13836" width="10.109375" style="51" customWidth="1"/>
    <col min="13837" max="13837" width="14.5546875" style="51" customWidth="1"/>
    <col min="13838" max="13838" width="11.44140625" style="51" customWidth="1"/>
    <col min="13839" max="13839" width="12" style="51" customWidth="1"/>
    <col min="13840" max="13840" width="12.109375" style="51" customWidth="1"/>
    <col min="13841" max="13841" width="13.77734375" style="51" customWidth="1"/>
    <col min="13842" max="13842" width="11.21875" style="51" customWidth="1"/>
    <col min="13843" max="13843" width="11.77734375" style="51" customWidth="1"/>
    <col min="13844" max="13844" width="12.109375" style="51" customWidth="1"/>
    <col min="13845" max="13845" width="11.88671875" style="51" customWidth="1"/>
    <col min="13846" max="13846" width="10.5546875" style="51" customWidth="1"/>
    <col min="13847" max="13847" width="11.77734375" style="51" customWidth="1"/>
    <col min="13848" max="13848" width="12" style="51" customWidth="1"/>
    <col min="13849" max="13849" width="13.88671875" style="51" customWidth="1"/>
    <col min="13850" max="13850" width="11.44140625" style="51" customWidth="1"/>
    <col min="13851" max="13851" width="11.77734375" style="51" customWidth="1"/>
    <col min="13852" max="13852" width="12.109375" style="51" customWidth="1"/>
    <col min="13853" max="13853" width="14.5546875" style="51" customWidth="1"/>
    <col min="13854" max="13855" width="11.77734375" style="51" customWidth="1"/>
    <col min="13856" max="13856" width="12.109375" style="51" customWidth="1"/>
    <col min="13857" max="13857" width="14.44140625" style="51" customWidth="1"/>
    <col min="13858" max="13858" width="11.44140625" style="51" customWidth="1"/>
    <col min="13859" max="13859" width="11.77734375" style="51" customWidth="1"/>
    <col min="13860" max="13860" width="12.109375" style="51" customWidth="1"/>
    <col min="13861" max="13861" width="14.109375" style="51" customWidth="1"/>
    <col min="13862" max="13862" width="12" style="51" customWidth="1"/>
    <col min="13863" max="13863" width="11.77734375" style="51" customWidth="1"/>
    <col min="13864" max="13864" width="12.109375" style="51" customWidth="1"/>
    <col min="13865" max="13865" width="12.88671875" style="51" customWidth="1"/>
    <col min="13866" max="13866" width="12" style="51" customWidth="1"/>
    <col min="13867" max="13867" width="11.77734375" style="51" customWidth="1"/>
    <col min="13868" max="13868" width="12.109375" style="51" customWidth="1"/>
    <col min="13869" max="13869" width="12.88671875" style="51" customWidth="1"/>
    <col min="13870" max="13870" width="12" style="51" customWidth="1"/>
    <col min="13871" max="13871" width="11.77734375" style="51" customWidth="1"/>
    <col min="13872" max="13872" width="12.109375" style="51" customWidth="1"/>
    <col min="13873" max="13873" width="12.88671875" style="51" customWidth="1"/>
    <col min="13874" max="13874" width="12" style="51" customWidth="1"/>
    <col min="13875" max="13875" width="11.77734375" style="51" customWidth="1"/>
    <col min="13876" max="13876" width="12.109375" style="51" customWidth="1"/>
    <col min="13877" max="13877" width="12.88671875" style="51" customWidth="1"/>
    <col min="13878" max="13878" width="12" style="51" customWidth="1"/>
    <col min="13879" max="13879" width="11.77734375" style="51" customWidth="1"/>
    <col min="13880" max="13880" width="12.109375" style="51" customWidth="1"/>
    <col min="13881" max="13881" width="12.88671875" style="51" customWidth="1"/>
    <col min="13882" max="13882" width="12" style="51" customWidth="1"/>
    <col min="13883" max="13883" width="11.77734375" style="51" customWidth="1"/>
    <col min="13884" max="13884" width="12.109375" style="51" customWidth="1"/>
    <col min="13885" max="13885" width="13.5546875" style="51" customWidth="1"/>
    <col min="13886" max="13886" width="12" style="51" customWidth="1"/>
    <col min="13887" max="13887" width="11.77734375" style="51" customWidth="1"/>
    <col min="13888" max="13888" width="12.109375" style="51" customWidth="1"/>
    <col min="13889" max="13889" width="12.88671875" style="51" customWidth="1"/>
    <col min="13890" max="13890" width="12" style="51" customWidth="1"/>
    <col min="13891" max="13891" width="11.77734375" style="51" customWidth="1"/>
    <col min="13892" max="13892" width="12.109375" style="51" customWidth="1"/>
    <col min="13893" max="13893" width="12.88671875" style="51" customWidth="1"/>
    <col min="13894" max="13894" width="12" style="51" customWidth="1"/>
    <col min="13895" max="13895" width="11.77734375" style="51" customWidth="1"/>
    <col min="13896" max="13896" width="12.109375" style="51" customWidth="1"/>
    <col min="13897" max="13897" width="12.88671875" style="51" customWidth="1"/>
    <col min="13898" max="13898" width="12" style="51" customWidth="1"/>
    <col min="13899" max="13899" width="11.77734375" style="51" customWidth="1"/>
    <col min="13900" max="13900" width="12.109375" style="51" customWidth="1"/>
    <col min="13901" max="13901" width="12.88671875" style="51" customWidth="1"/>
    <col min="13902" max="13902" width="12" style="51" customWidth="1"/>
    <col min="13903" max="13903" width="11.77734375" style="51" customWidth="1"/>
    <col min="13904" max="13904" width="12.109375" style="51" customWidth="1"/>
    <col min="13905" max="13905" width="12.88671875" style="51" customWidth="1"/>
    <col min="13906" max="13906" width="12" style="51" customWidth="1"/>
    <col min="13907" max="13907" width="11.77734375" style="51" customWidth="1"/>
    <col min="13908" max="13908" width="12.109375" style="51" customWidth="1"/>
    <col min="13909" max="13909" width="12.88671875" style="51" customWidth="1"/>
    <col min="13910" max="13910" width="12" style="51" customWidth="1"/>
    <col min="13911" max="13911" width="11.77734375" style="51" customWidth="1"/>
    <col min="13912" max="13912" width="12.109375" style="51" customWidth="1"/>
    <col min="13913" max="13913" width="12.88671875" style="51" customWidth="1"/>
    <col min="13914" max="13914" width="12" style="51" customWidth="1"/>
    <col min="13915" max="13915" width="11.77734375" style="51" customWidth="1"/>
    <col min="13916" max="13916" width="12.109375" style="51" customWidth="1"/>
    <col min="13917" max="13917" width="12.88671875" style="51" customWidth="1"/>
    <col min="13918" max="13918" width="12" style="51" customWidth="1"/>
    <col min="13919" max="13919" width="11.77734375" style="51" customWidth="1"/>
    <col min="13920" max="13920" width="12.109375" style="51" customWidth="1"/>
    <col min="13921" max="13921" width="12.88671875" style="51" customWidth="1"/>
    <col min="13922" max="13922" width="12" style="51" customWidth="1"/>
    <col min="13923" max="13923" width="11.77734375" style="51" customWidth="1"/>
    <col min="13924" max="13924" width="12.109375" style="51" customWidth="1"/>
    <col min="13925" max="13925" width="12.88671875" style="51" customWidth="1"/>
    <col min="13926" max="13926" width="12" style="51" customWidth="1"/>
    <col min="13927" max="13927" width="11.77734375" style="51" customWidth="1"/>
    <col min="13928" max="13928" width="12.109375" style="51" customWidth="1"/>
    <col min="13929" max="13929" width="12.88671875" style="51" customWidth="1"/>
    <col min="13930" max="13930" width="12" style="51" customWidth="1"/>
    <col min="13931" max="13931" width="11.77734375" style="51" customWidth="1"/>
    <col min="13932" max="13932" width="12.109375" style="51" customWidth="1"/>
    <col min="13933" max="13933" width="12.88671875" style="51" customWidth="1"/>
    <col min="13934" max="13934" width="12.109375" style="51" customWidth="1"/>
    <col min="13935" max="13935" width="11.77734375" style="51" customWidth="1"/>
    <col min="13936" max="13936" width="12" style="51" customWidth="1"/>
    <col min="13937" max="13937" width="14.44140625" style="51" customWidth="1"/>
    <col min="13938" max="13939" width="17.109375" style="51" customWidth="1"/>
    <col min="13940" max="13940" width="4.88671875" style="51" customWidth="1"/>
    <col min="13941" max="13941" width="23.5546875" style="51" customWidth="1"/>
    <col min="13942" max="13942" width="42.21875" style="51" customWidth="1"/>
    <col min="13943" max="13943" width="8.77734375" style="51" customWidth="1"/>
    <col min="13944" max="13945" width="11" style="51" customWidth="1"/>
    <col min="13946" max="13947" width="9.88671875" style="51"/>
    <col min="13948" max="13948" width="8.77734375" style="51" customWidth="1"/>
    <col min="13949" max="13950" width="9.88671875" style="51"/>
    <col min="13951" max="13951" width="8.77734375" style="51" customWidth="1"/>
    <col min="13952" max="13953" width="9.88671875" style="51"/>
    <col min="13954" max="13954" width="8.77734375" style="51" customWidth="1"/>
    <col min="13955" max="13956" width="9.88671875" style="51"/>
    <col min="13957" max="13957" width="8.77734375" style="51" customWidth="1"/>
    <col min="13958" max="13959" width="9.88671875" style="51"/>
    <col min="13960" max="13960" width="8.77734375" style="51" customWidth="1"/>
    <col min="13961" max="13962" width="9.88671875" style="51"/>
    <col min="13963" max="13963" width="8.77734375" style="51" customWidth="1"/>
    <col min="13964" max="13965" width="9.88671875" style="51"/>
    <col min="13966" max="13966" width="8.77734375" style="51" customWidth="1"/>
    <col min="13967" max="13967" width="9.88671875" style="51"/>
    <col min="13968" max="13968" width="8.77734375" style="51" customWidth="1"/>
    <col min="13969" max="13969" width="11" style="51" customWidth="1"/>
    <col min="13970" max="13971" width="7.5546875" style="51" customWidth="1"/>
    <col min="13972" max="13972" width="11" style="51" customWidth="1"/>
    <col min="13973" max="13973" width="8.77734375" style="51" customWidth="1"/>
    <col min="13974" max="13975" width="11" style="51" customWidth="1"/>
    <col min="13976" max="13977" width="9.88671875" style="51"/>
    <col min="13978" max="13978" width="8.77734375" style="51" customWidth="1"/>
    <col min="13979" max="13980" width="9.88671875" style="51"/>
    <col min="13981" max="13981" width="8.77734375" style="51" customWidth="1"/>
    <col min="13982" max="13983" width="9.88671875" style="51"/>
    <col min="13984" max="13984" width="8.77734375" style="51" customWidth="1"/>
    <col min="13985" max="14080" width="9.88671875" style="51"/>
    <col min="14081" max="14081" width="52.44140625" style="51" customWidth="1"/>
    <col min="14082" max="14082" width="13.88671875" style="51" customWidth="1"/>
    <col min="14083" max="14083" width="15.88671875" style="51" customWidth="1"/>
    <col min="14084" max="14084" width="10.21875" style="51" customWidth="1"/>
    <col min="14085" max="14085" width="13.109375" style="51" customWidth="1"/>
    <col min="14086" max="14086" width="15.88671875" style="51" customWidth="1"/>
    <col min="14087" max="14087" width="14.88671875" style="51" customWidth="1"/>
    <col min="14088" max="14088" width="10.77734375" style="51" customWidth="1"/>
    <col min="14089" max="14089" width="13.109375" style="51" customWidth="1"/>
    <col min="14090" max="14090" width="13.21875" style="51" customWidth="1"/>
    <col min="14091" max="14091" width="11.109375" style="51" customWidth="1"/>
    <col min="14092" max="14092" width="10.109375" style="51" customWidth="1"/>
    <col min="14093" max="14093" width="14.5546875" style="51" customWidth="1"/>
    <col min="14094" max="14094" width="11.44140625" style="51" customWidth="1"/>
    <col min="14095" max="14095" width="12" style="51" customWidth="1"/>
    <col min="14096" max="14096" width="12.109375" style="51" customWidth="1"/>
    <col min="14097" max="14097" width="13.77734375" style="51" customWidth="1"/>
    <col min="14098" max="14098" width="11.21875" style="51" customWidth="1"/>
    <col min="14099" max="14099" width="11.77734375" style="51" customWidth="1"/>
    <col min="14100" max="14100" width="12.109375" style="51" customWidth="1"/>
    <col min="14101" max="14101" width="11.88671875" style="51" customWidth="1"/>
    <col min="14102" max="14102" width="10.5546875" style="51" customWidth="1"/>
    <col min="14103" max="14103" width="11.77734375" style="51" customWidth="1"/>
    <col min="14104" max="14104" width="12" style="51" customWidth="1"/>
    <col min="14105" max="14105" width="13.88671875" style="51" customWidth="1"/>
    <col min="14106" max="14106" width="11.44140625" style="51" customWidth="1"/>
    <col min="14107" max="14107" width="11.77734375" style="51" customWidth="1"/>
    <col min="14108" max="14108" width="12.109375" style="51" customWidth="1"/>
    <col min="14109" max="14109" width="14.5546875" style="51" customWidth="1"/>
    <col min="14110" max="14111" width="11.77734375" style="51" customWidth="1"/>
    <col min="14112" max="14112" width="12.109375" style="51" customWidth="1"/>
    <col min="14113" max="14113" width="14.44140625" style="51" customWidth="1"/>
    <col min="14114" max="14114" width="11.44140625" style="51" customWidth="1"/>
    <col min="14115" max="14115" width="11.77734375" style="51" customWidth="1"/>
    <col min="14116" max="14116" width="12.109375" style="51" customWidth="1"/>
    <col min="14117" max="14117" width="14.109375" style="51" customWidth="1"/>
    <col min="14118" max="14118" width="12" style="51" customWidth="1"/>
    <col min="14119" max="14119" width="11.77734375" style="51" customWidth="1"/>
    <col min="14120" max="14120" width="12.109375" style="51" customWidth="1"/>
    <col min="14121" max="14121" width="12.88671875" style="51" customWidth="1"/>
    <col min="14122" max="14122" width="12" style="51" customWidth="1"/>
    <col min="14123" max="14123" width="11.77734375" style="51" customWidth="1"/>
    <col min="14124" max="14124" width="12.109375" style="51" customWidth="1"/>
    <col min="14125" max="14125" width="12.88671875" style="51" customWidth="1"/>
    <col min="14126" max="14126" width="12" style="51" customWidth="1"/>
    <col min="14127" max="14127" width="11.77734375" style="51" customWidth="1"/>
    <col min="14128" max="14128" width="12.109375" style="51" customWidth="1"/>
    <col min="14129" max="14129" width="12.88671875" style="51" customWidth="1"/>
    <col min="14130" max="14130" width="12" style="51" customWidth="1"/>
    <col min="14131" max="14131" width="11.77734375" style="51" customWidth="1"/>
    <col min="14132" max="14132" width="12.109375" style="51" customWidth="1"/>
    <col min="14133" max="14133" width="12.88671875" style="51" customWidth="1"/>
    <col min="14134" max="14134" width="12" style="51" customWidth="1"/>
    <col min="14135" max="14135" width="11.77734375" style="51" customWidth="1"/>
    <col min="14136" max="14136" width="12.109375" style="51" customWidth="1"/>
    <col min="14137" max="14137" width="12.88671875" style="51" customWidth="1"/>
    <col min="14138" max="14138" width="12" style="51" customWidth="1"/>
    <col min="14139" max="14139" width="11.77734375" style="51" customWidth="1"/>
    <col min="14140" max="14140" width="12.109375" style="51" customWidth="1"/>
    <col min="14141" max="14141" width="13.5546875" style="51" customWidth="1"/>
    <col min="14142" max="14142" width="12" style="51" customWidth="1"/>
    <col min="14143" max="14143" width="11.77734375" style="51" customWidth="1"/>
    <col min="14144" max="14144" width="12.109375" style="51" customWidth="1"/>
    <col min="14145" max="14145" width="12.88671875" style="51" customWidth="1"/>
    <col min="14146" max="14146" width="12" style="51" customWidth="1"/>
    <col min="14147" max="14147" width="11.77734375" style="51" customWidth="1"/>
    <col min="14148" max="14148" width="12.109375" style="51" customWidth="1"/>
    <col min="14149" max="14149" width="12.88671875" style="51" customWidth="1"/>
    <col min="14150" max="14150" width="12" style="51" customWidth="1"/>
    <col min="14151" max="14151" width="11.77734375" style="51" customWidth="1"/>
    <col min="14152" max="14152" width="12.109375" style="51" customWidth="1"/>
    <col min="14153" max="14153" width="12.88671875" style="51" customWidth="1"/>
    <col min="14154" max="14154" width="12" style="51" customWidth="1"/>
    <col min="14155" max="14155" width="11.77734375" style="51" customWidth="1"/>
    <col min="14156" max="14156" width="12.109375" style="51" customWidth="1"/>
    <col min="14157" max="14157" width="12.88671875" style="51" customWidth="1"/>
    <col min="14158" max="14158" width="12" style="51" customWidth="1"/>
    <col min="14159" max="14159" width="11.77734375" style="51" customWidth="1"/>
    <col min="14160" max="14160" width="12.109375" style="51" customWidth="1"/>
    <col min="14161" max="14161" width="12.88671875" style="51" customWidth="1"/>
    <col min="14162" max="14162" width="12" style="51" customWidth="1"/>
    <col min="14163" max="14163" width="11.77734375" style="51" customWidth="1"/>
    <col min="14164" max="14164" width="12.109375" style="51" customWidth="1"/>
    <col min="14165" max="14165" width="12.88671875" style="51" customWidth="1"/>
    <col min="14166" max="14166" width="12" style="51" customWidth="1"/>
    <col min="14167" max="14167" width="11.77734375" style="51" customWidth="1"/>
    <col min="14168" max="14168" width="12.109375" style="51" customWidth="1"/>
    <col min="14169" max="14169" width="12.88671875" style="51" customWidth="1"/>
    <col min="14170" max="14170" width="12" style="51" customWidth="1"/>
    <col min="14171" max="14171" width="11.77734375" style="51" customWidth="1"/>
    <col min="14172" max="14172" width="12.109375" style="51" customWidth="1"/>
    <col min="14173" max="14173" width="12.88671875" style="51" customWidth="1"/>
    <col min="14174" max="14174" width="12" style="51" customWidth="1"/>
    <col min="14175" max="14175" width="11.77734375" style="51" customWidth="1"/>
    <col min="14176" max="14176" width="12.109375" style="51" customWidth="1"/>
    <col min="14177" max="14177" width="12.88671875" style="51" customWidth="1"/>
    <col min="14178" max="14178" width="12" style="51" customWidth="1"/>
    <col min="14179" max="14179" width="11.77734375" style="51" customWidth="1"/>
    <col min="14180" max="14180" width="12.109375" style="51" customWidth="1"/>
    <col min="14181" max="14181" width="12.88671875" style="51" customWidth="1"/>
    <col min="14182" max="14182" width="12" style="51" customWidth="1"/>
    <col min="14183" max="14183" width="11.77734375" style="51" customWidth="1"/>
    <col min="14184" max="14184" width="12.109375" style="51" customWidth="1"/>
    <col min="14185" max="14185" width="12.88671875" style="51" customWidth="1"/>
    <col min="14186" max="14186" width="12" style="51" customWidth="1"/>
    <col min="14187" max="14187" width="11.77734375" style="51" customWidth="1"/>
    <col min="14188" max="14188" width="12.109375" style="51" customWidth="1"/>
    <col min="14189" max="14189" width="12.88671875" style="51" customWidth="1"/>
    <col min="14190" max="14190" width="12.109375" style="51" customWidth="1"/>
    <col min="14191" max="14191" width="11.77734375" style="51" customWidth="1"/>
    <col min="14192" max="14192" width="12" style="51" customWidth="1"/>
    <col min="14193" max="14193" width="14.44140625" style="51" customWidth="1"/>
    <col min="14194" max="14195" width="17.109375" style="51" customWidth="1"/>
    <col min="14196" max="14196" width="4.88671875" style="51" customWidth="1"/>
    <col min="14197" max="14197" width="23.5546875" style="51" customWidth="1"/>
    <col min="14198" max="14198" width="42.21875" style="51" customWidth="1"/>
    <col min="14199" max="14199" width="8.77734375" style="51" customWidth="1"/>
    <col min="14200" max="14201" width="11" style="51" customWidth="1"/>
    <col min="14202" max="14203" width="9.88671875" style="51"/>
    <col min="14204" max="14204" width="8.77734375" style="51" customWidth="1"/>
    <col min="14205" max="14206" width="9.88671875" style="51"/>
    <col min="14207" max="14207" width="8.77734375" style="51" customWidth="1"/>
    <col min="14208" max="14209" width="9.88671875" style="51"/>
    <col min="14210" max="14210" width="8.77734375" style="51" customWidth="1"/>
    <col min="14211" max="14212" width="9.88671875" style="51"/>
    <col min="14213" max="14213" width="8.77734375" style="51" customWidth="1"/>
    <col min="14214" max="14215" width="9.88671875" style="51"/>
    <col min="14216" max="14216" width="8.77734375" style="51" customWidth="1"/>
    <col min="14217" max="14218" width="9.88671875" style="51"/>
    <col min="14219" max="14219" width="8.77734375" style="51" customWidth="1"/>
    <col min="14220" max="14221" width="9.88671875" style="51"/>
    <col min="14222" max="14222" width="8.77734375" style="51" customWidth="1"/>
    <col min="14223" max="14223" width="9.88671875" style="51"/>
    <col min="14224" max="14224" width="8.77734375" style="51" customWidth="1"/>
    <col min="14225" max="14225" width="11" style="51" customWidth="1"/>
    <col min="14226" max="14227" width="7.5546875" style="51" customWidth="1"/>
    <col min="14228" max="14228" width="11" style="51" customWidth="1"/>
    <col min="14229" max="14229" width="8.77734375" style="51" customWidth="1"/>
    <col min="14230" max="14231" width="11" style="51" customWidth="1"/>
    <col min="14232" max="14233" width="9.88671875" style="51"/>
    <col min="14234" max="14234" width="8.77734375" style="51" customWidth="1"/>
    <col min="14235" max="14236" width="9.88671875" style="51"/>
    <col min="14237" max="14237" width="8.77734375" style="51" customWidth="1"/>
    <col min="14238" max="14239" width="9.88671875" style="51"/>
    <col min="14240" max="14240" width="8.77734375" style="51" customWidth="1"/>
    <col min="14241" max="14336" width="9.88671875" style="51"/>
    <col min="14337" max="14337" width="52.44140625" style="51" customWidth="1"/>
    <col min="14338" max="14338" width="13.88671875" style="51" customWidth="1"/>
    <col min="14339" max="14339" width="15.88671875" style="51" customWidth="1"/>
    <col min="14340" max="14340" width="10.21875" style="51" customWidth="1"/>
    <col min="14341" max="14341" width="13.109375" style="51" customWidth="1"/>
    <col min="14342" max="14342" width="15.88671875" style="51" customWidth="1"/>
    <col min="14343" max="14343" width="14.88671875" style="51" customWidth="1"/>
    <col min="14344" max="14344" width="10.77734375" style="51" customWidth="1"/>
    <col min="14345" max="14345" width="13.109375" style="51" customWidth="1"/>
    <col min="14346" max="14346" width="13.21875" style="51" customWidth="1"/>
    <col min="14347" max="14347" width="11.109375" style="51" customWidth="1"/>
    <col min="14348" max="14348" width="10.109375" style="51" customWidth="1"/>
    <col min="14349" max="14349" width="14.5546875" style="51" customWidth="1"/>
    <col min="14350" max="14350" width="11.44140625" style="51" customWidth="1"/>
    <col min="14351" max="14351" width="12" style="51" customWidth="1"/>
    <col min="14352" max="14352" width="12.109375" style="51" customWidth="1"/>
    <col min="14353" max="14353" width="13.77734375" style="51" customWidth="1"/>
    <col min="14354" max="14354" width="11.21875" style="51" customWidth="1"/>
    <col min="14355" max="14355" width="11.77734375" style="51" customWidth="1"/>
    <col min="14356" max="14356" width="12.109375" style="51" customWidth="1"/>
    <col min="14357" max="14357" width="11.88671875" style="51" customWidth="1"/>
    <col min="14358" max="14358" width="10.5546875" style="51" customWidth="1"/>
    <col min="14359" max="14359" width="11.77734375" style="51" customWidth="1"/>
    <col min="14360" max="14360" width="12" style="51" customWidth="1"/>
    <col min="14361" max="14361" width="13.88671875" style="51" customWidth="1"/>
    <col min="14362" max="14362" width="11.44140625" style="51" customWidth="1"/>
    <col min="14363" max="14363" width="11.77734375" style="51" customWidth="1"/>
    <col min="14364" max="14364" width="12.109375" style="51" customWidth="1"/>
    <col min="14365" max="14365" width="14.5546875" style="51" customWidth="1"/>
    <col min="14366" max="14367" width="11.77734375" style="51" customWidth="1"/>
    <col min="14368" max="14368" width="12.109375" style="51" customWidth="1"/>
    <col min="14369" max="14369" width="14.44140625" style="51" customWidth="1"/>
    <col min="14370" max="14370" width="11.44140625" style="51" customWidth="1"/>
    <col min="14371" max="14371" width="11.77734375" style="51" customWidth="1"/>
    <col min="14372" max="14372" width="12.109375" style="51" customWidth="1"/>
    <col min="14373" max="14373" width="14.109375" style="51" customWidth="1"/>
    <col min="14374" max="14374" width="12" style="51" customWidth="1"/>
    <col min="14375" max="14375" width="11.77734375" style="51" customWidth="1"/>
    <col min="14376" max="14376" width="12.109375" style="51" customWidth="1"/>
    <col min="14377" max="14377" width="12.88671875" style="51" customWidth="1"/>
    <col min="14378" max="14378" width="12" style="51" customWidth="1"/>
    <col min="14379" max="14379" width="11.77734375" style="51" customWidth="1"/>
    <col min="14380" max="14380" width="12.109375" style="51" customWidth="1"/>
    <col min="14381" max="14381" width="12.88671875" style="51" customWidth="1"/>
    <col min="14382" max="14382" width="12" style="51" customWidth="1"/>
    <col min="14383" max="14383" width="11.77734375" style="51" customWidth="1"/>
    <col min="14384" max="14384" width="12.109375" style="51" customWidth="1"/>
    <col min="14385" max="14385" width="12.88671875" style="51" customWidth="1"/>
    <col min="14386" max="14386" width="12" style="51" customWidth="1"/>
    <col min="14387" max="14387" width="11.77734375" style="51" customWidth="1"/>
    <col min="14388" max="14388" width="12.109375" style="51" customWidth="1"/>
    <col min="14389" max="14389" width="12.88671875" style="51" customWidth="1"/>
    <col min="14390" max="14390" width="12" style="51" customWidth="1"/>
    <col min="14391" max="14391" width="11.77734375" style="51" customWidth="1"/>
    <col min="14392" max="14392" width="12.109375" style="51" customWidth="1"/>
    <col min="14393" max="14393" width="12.88671875" style="51" customWidth="1"/>
    <col min="14394" max="14394" width="12" style="51" customWidth="1"/>
    <col min="14395" max="14395" width="11.77734375" style="51" customWidth="1"/>
    <col min="14396" max="14396" width="12.109375" style="51" customWidth="1"/>
    <col min="14397" max="14397" width="13.5546875" style="51" customWidth="1"/>
    <col min="14398" max="14398" width="12" style="51" customWidth="1"/>
    <col min="14399" max="14399" width="11.77734375" style="51" customWidth="1"/>
    <col min="14400" max="14400" width="12.109375" style="51" customWidth="1"/>
    <col min="14401" max="14401" width="12.88671875" style="51" customWidth="1"/>
    <col min="14402" max="14402" width="12" style="51" customWidth="1"/>
    <col min="14403" max="14403" width="11.77734375" style="51" customWidth="1"/>
    <col min="14404" max="14404" width="12.109375" style="51" customWidth="1"/>
    <col min="14405" max="14405" width="12.88671875" style="51" customWidth="1"/>
    <col min="14406" max="14406" width="12" style="51" customWidth="1"/>
    <col min="14407" max="14407" width="11.77734375" style="51" customWidth="1"/>
    <col min="14408" max="14408" width="12.109375" style="51" customWidth="1"/>
    <col min="14409" max="14409" width="12.88671875" style="51" customWidth="1"/>
    <col min="14410" max="14410" width="12" style="51" customWidth="1"/>
    <col min="14411" max="14411" width="11.77734375" style="51" customWidth="1"/>
    <col min="14412" max="14412" width="12.109375" style="51" customWidth="1"/>
    <col min="14413" max="14413" width="12.88671875" style="51" customWidth="1"/>
    <col min="14414" max="14414" width="12" style="51" customWidth="1"/>
    <col min="14415" max="14415" width="11.77734375" style="51" customWidth="1"/>
    <col min="14416" max="14416" width="12.109375" style="51" customWidth="1"/>
    <col min="14417" max="14417" width="12.88671875" style="51" customWidth="1"/>
    <col min="14418" max="14418" width="12" style="51" customWidth="1"/>
    <col min="14419" max="14419" width="11.77734375" style="51" customWidth="1"/>
    <col min="14420" max="14420" width="12.109375" style="51" customWidth="1"/>
    <col min="14421" max="14421" width="12.88671875" style="51" customWidth="1"/>
    <col min="14422" max="14422" width="12" style="51" customWidth="1"/>
    <col min="14423" max="14423" width="11.77734375" style="51" customWidth="1"/>
    <col min="14424" max="14424" width="12.109375" style="51" customWidth="1"/>
    <col min="14425" max="14425" width="12.88671875" style="51" customWidth="1"/>
    <col min="14426" max="14426" width="12" style="51" customWidth="1"/>
    <col min="14427" max="14427" width="11.77734375" style="51" customWidth="1"/>
    <col min="14428" max="14428" width="12.109375" style="51" customWidth="1"/>
    <col min="14429" max="14429" width="12.88671875" style="51" customWidth="1"/>
    <col min="14430" max="14430" width="12" style="51" customWidth="1"/>
    <col min="14431" max="14431" width="11.77734375" style="51" customWidth="1"/>
    <col min="14432" max="14432" width="12.109375" style="51" customWidth="1"/>
    <col min="14433" max="14433" width="12.88671875" style="51" customWidth="1"/>
    <col min="14434" max="14434" width="12" style="51" customWidth="1"/>
    <col min="14435" max="14435" width="11.77734375" style="51" customWidth="1"/>
    <col min="14436" max="14436" width="12.109375" style="51" customWidth="1"/>
    <col min="14437" max="14437" width="12.88671875" style="51" customWidth="1"/>
    <col min="14438" max="14438" width="12" style="51" customWidth="1"/>
    <col min="14439" max="14439" width="11.77734375" style="51" customWidth="1"/>
    <col min="14440" max="14440" width="12.109375" style="51" customWidth="1"/>
    <col min="14441" max="14441" width="12.88671875" style="51" customWidth="1"/>
    <col min="14442" max="14442" width="12" style="51" customWidth="1"/>
    <col min="14443" max="14443" width="11.77734375" style="51" customWidth="1"/>
    <col min="14444" max="14444" width="12.109375" style="51" customWidth="1"/>
    <col min="14445" max="14445" width="12.88671875" style="51" customWidth="1"/>
    <col min="14446" max="14446" width="12.109375" style="51" customWidth="1"/>
    <col min="14447" max="14447" width="11.77734375" style="51" customWidth="1"/>
    <col min="14448" max="14448" width="12" style="51" customWidth="1"/>
    <col min="14449" max="14449" width="14.44140625" style="51" customWidth="1"/>
    <col min="14450" max="14451" width="17.109375" style="51" customWidth="1"/>
    <col min="14452" max="14452" width="4.88671875" style="51" customWidth="1"/>
    <col min="14453" max="14453" width="23.5546875" style="51" customWidth="1"/>
    <col min="14454" max="14454" width="42.21875" style="51" customWidth="1"/>
    <col min="14455" max="14455" width="8.77734375" style="51" customWidth="1"/>
    <col min="14456" max="14457" width="11" style="51" customWidth="1"/>
    <col min="14458" max="14459" width="9.88671875" style="51"/>
    <col min="14460" max="14460" width="8.77734375" style="51" customWidth="1"/>
    <col min="14461" max="14462" width="9.88671875" style="51"/>
    <col min="14463" max="14463" width="8.77734375" style="51" customWidth="1"/>
    <col min="14464" max="14465" width="9.88671875" style="51"/>
    <col min="14466" max="14466" width="8.77734375" style="51" customWidth="1"/>
    <col min="14467" max="14468" width="9.88671875" style="51"/>
    <col min="14469" max="14469" width="8.77734375" style="51" customWidth="1"/>
    <col min="14470" max="14471" width="9.88671875" style="51"/>
    <col min="14472" max="14472" width="8.77734375" style="51" customWidth="1"/>
    <col min="14473" max="14474" width="9.88671875" style="51"/>
    <col min="14475" max="14475" width="8.77734375" style="51" customWidth="1"/>
    <col min="14476" max="14477" width="9.88671875" style="51"/>
    <col min="14478" max="14478" width="8.77734375" style="51" customWidth="1"/>
    <col min="14479" max="14479" width="9.88671875" style="51"/>
    <col min="14480" max="14480" width="8.77734375" style="51" customWidth="1"/>
    <col min="14481" max="14481" width="11" style="51" customWidth="1"/>
    <col min="14482" max="14483" width="7.5546875" style="51" customWidth="1"/>
    <col min="14484" max="14484" width="11" style="51" customWidth="1"/>
    <col min="14485" max="14485" width="8.77734375" style="51" customWidth="1"/>
    <col min="14486" max="14487" width="11" style="51" customWidth="1"/>
    <col min="14488" max="14489" width="9.88671875" style="51"/>
    <col min="14490" max="14490" width="8.77734375" style="51" customWidth="1"/>
    <col min="14491" max="14492" width="9.88671875" style="51"/>
    <col min="14493" max="14493" width="8.77734375" style="51" customWidth="1"/>
    <col min="14494" max="14495" width="9.88671875" style="51"/>
    <col min="14496" max="14496" width="8.77734375" style="51" customWidth="1"/>
    <col min="14497" max="14592" width="9.88671875" style="51"/>
    <col min="14593" max="14593" width="52.44140625" style="51" customWidth="1"/>
    <col min="14594" max="14594" width="13.88671875" style="51" customWidth="1"/>
    <col min="14595" max="14595" width="15.88671875" style="51" customWidth="1"/>
    <col min="14596" max="14596" width="10.21875" style="51" customWidth="1"/>
    <col min="14597" max="14597" width="13.109375" style="51" customWidth="1"/>
    <col min="14598" max="14598" width="15.88671875" style="51" customWidth="1"/>
    <col min="14599" max="14599" width="14.88671875" style="51" customWidth="1"/>
    <col min="14600" max="14600" width="10.77734375" style="51" customWidth="1"/>
    <col min="14601" max="14601" width="13.109375" style="51" customWidth="1"/>
    <col min="14602" max="14602" width="13.21875" style="51" customWidth="1"/>
    <col min="14603" max="14603" width="11.109375" style="51" customWidth="1"/>
    <col min="14604" max="14604" width="10.109375" style="51" customWidth="1"/>
    <col min="14605" max="14605" width="14.5546875" style="51" customWidth="1"/>
    <col min="14606" max="14606" width="11.44140625" style="51" customWidth="1"/>
    <col min="14607" max="14607" width="12" style="51" customWidth="1"/>
    <col min="14608" max="14608" width="12.109375" style="51" customWidth="1"/>
    <col min="14609" max="14609" width="13.77734375" style="51" customWidth="1"/>
    <col min="14610" max="14610" width="11.21875" style="51" customWidth="1"/>
    <col min="14611" max="14611" width="11.77734375" style="51" customWidth="1"/>
    <col min="14612" max="14612" width="12.109375" style="51" customWidth="1"/>
    <col min="14613" max="14613" width="11.88671875" style="51" customWidth="1"/>
    <col min="14614" max="14614" width="10.5546875" style="51" customWidth="1"/>
    <col min="14615" max="14615" width="11.77734375" style="51" customWidth="1"/>
    <col min="14616" max="14616" width="12" style="51" customWidth="1"/>
    <col min="14617" max="14617" width="13.88671875" style="51" customWidth="1"/>
    <col min="14618" max="14618" width="11.44140625" style="51" customWidth="1"/>
    <col min="14619" max="14619" width="11.77734375" style="51" customWidth="1"/>
    <col min="14620" max="14620" width="12.109375" style="51" customWidth="1"/>
    <col min="14621" max="14621" width="14.5546875" style="51" customWidth="1"/>
    <col min="14622" max="14623" width="11.77734375" style="51" customWidth="1"/>
    <col min="14624" max="14624" width="12.109375" style="51" customWidth="1"/>
    <col min="14625" max="14625" width="14.44140625" style="51" customWidth="1"/>
    <col min="14626" max="14626" width="11.44140625" style="51" customWidth="1"/>
    <col min="14627" max="14627" width="11.77734375" style="51" customWidth="1"/>
    <col min="14628" max="14628" width="12.109375" style="51" customWidth="1"/>
    <col min="14629" max="14629" width="14.109375" style="51" customWidth="1"/>
    <col min="14630" max="14630" width="12" style="51" customWidth="1"/>
    <col min="14631" max="14631" width="11.77734375" style="51" customWidth="1"/>
    <col min="14632" max="14632" width="12.109375" style="51" customWidth="1"/>
    <col min="14633" max="14633" width="12.88671875" style="51" customWidth="1"/>
    <col min="14634" max="14634" width="12" style="51" customWidth="1"/>
    <col min="14635" max="14635" width="11.77734375" style="51" customWidth="1"/>
    <col min="14636" max="14636" width="12.109375" style="51" customWidth="1"/>
    <col min="14637" max="14637" width="12.88671875" style="51" customWidth="1"/>
    <col min="14638" max="14638" width="12" style="51" customWidth="1"/>
    <col min="14639" max="14639" width="11.77734375" style="51" customWidth="1"/>
    <col min="14640" max="14640" width="12.109375" style="51" customWidth="1"/>
    <col min="14641" max="14641" width="12.88671875" style="51" customWidth="1"/>
    <col min="14642" max="14642" width="12" style="51" customWidth="1"/>
    <col min="14643" max="14643" width="11.77734375" style="51" customWidth="1"/>
    <col min="14644" max="14644" width="12.109375" style="51" customWidth="1"/>
    <col min="14645" max="14645" width="12.88671875" style="51" customWidth="1"/>
    <col min="14646" max="14646" width="12" style="51" customWidth="1"/>
    <col min="14647" max="14647" width="11.77734375" style="51" customWidth="1"/>
    <col min="14648" max="14648" width="12.109375" style="51" customWidth="1"/>
    <col min="14649" max="14649" width="12.88671875" style="51" customWidth="1"/>
    <col min="14650" max="14650" width="12" style="51" customWidth="1"/>
    <col min="14651" max="14651" width="11.77734375" style="51" customWidth="1"/>
    <col min="14652" max="14652" width="12.109375" style="51" customWidth="1"/>
    <col min="14653" max="14653" width="13.5546875" style="51" customWidth="1"/>
    <col min="14654" max="14654" width="12" style="51" customWidth="1"/>
    <col min="14655" max="14655" width="11.77734375" style="51" customWidth="1"/>
    <col min="14656" max="14656" width="12.109375" style="51" customWidth="1"/>
    <col min="14657" max="14657" width="12.88671875" style="51" customWidth="1"/>
    <col min="14658" max="14658" width="12" style="51" customWidth="1"/>
    <col min="14659" max="14659" width="11.77734375" style="51" customWidth="1"/>
    <col min="14660" max="14660" width="12.109375" style="51" customWidth="1"/>
    <col min="14661" max="14661" width="12.88671875" style="51" customWidth="1"/>
    <col min="14662" max="14662" width="12" style="51" customWidth="1"/>
    <col min="14663" max="14663" width="11.77734375" style="51" customWidth="1"/>
    <col min="14664" max="14664" width="12.109375" style="51" customWidth="1"/>
    <col min="14665" max="14665" width="12.88671875" style="51" customWidth="1"/>
    <col min="14666" max="14666" width="12" style="51" customWidth="1"/>
    <col min="14667" max="14667" width="11.77734375" style="51" customWidth="1"/>
    <col min="14668" max="14668" width="12.109375" style="51" customWidth="1"/>
    <col min="14669" max="14669" width="12.88671875" style="51" customWidth="1"/>
    <col min="14670" max="14670" width="12" style="51" customWidth="1"/>
    <col min="14671" max="14671" width="11.77734375" style="51" customWidth="1"/>
    <col min="14672" max="14672" width="12.109375" style="51" customWidth="1"/>
    <col min="14673" max="14673" width="12.88671875" style="51" customWidth="1"/>
    <col min="14674" max="14674" width="12" style="51" customWidth="1"/>
    <col min="14675" max="14675" width="11.77734375" style="51" customWidth="1"/>
    <col min="14676" max="14676" width="12.109375" style="51" customWidth="1"/>
    <col min="14677" max="14677" width="12.88671875" style="51" customWidth="1"/>
    <col min="14678" max="14678" width="12" style="51" customWidth="1"/>
    <col min="14679" max="14679" width="11.77734375" style="51" customWidth="1"/>
    <col min="14680" max="14680" width="12.109375" style="51" customWidth="1"/>
    <col min="14681" max="14681" width="12.88671875" style="51" customWidth="1"/>
    <col min="14682" max="14682" width="12" style="51" customWidth="1"/>
    <col min="14683" max="14683" width="11.77734375" style="51" customWidth="1"/>
    <col min="14684" max="14684" width="12.109375" style="51" customWidth="1"/>
    <col min="14685" max="14685" width="12.88671875" style="51" customWidth="1"/>
    <col min="14686" max="14686" width="12" style="51" customWidth="1"/>
    <col min="14687" max="14687" width="11.77734375" style="51" customWidth="1"/>
    <col min="14688" max="14688" width="12.109375" style="51" customWidth="1"/>
    <col min="14689" max="14689" width="12.88671875" style="51" customWidth="1"/>
    <col min="14690" max="14690" width="12" style="51" customWidth="1"/>
    <col min="14691" max="14691" width="11.77734375" style="51" customWidth="1"/>
    <col min="14692" max="14692" width="12.109375" style="51" customWidth="1"/>
    <col min="14693" max="14693" width="12.88671875" style="51" customWidth="1"/>
    <col min="14694" max="14694" width="12" style="51" customWidth="1"/>
    <col min="14695" max="14695" width="11.77734375" style="51" customWidth="1"/>
    <col min="14696" max="14696" width="12.109375" style="51" customWidth="1"/>
    <col min="14697" max="14697" width="12.88671875" style="51" customWidth="1"/>
    <col min="14698" max="14698" width="12" style="51" customWidth="1"/>
    <col min="14699" max="14699" width="11.77734375" style="51" customWidth="1"/>
    <col min="14700" max="14700" width="12.109375" style="51" customWidth="1"/>
    <col min="14701" max="14701" width="12.88671875" style="51" customWidth="1"/>
    <col min="14702" max="14702" width="12.109375" style="51" customWidth="1"/>
    <col min="14703" max="14703" width="11.77734375" style="51" customWidth="1"/>
    <col min="14704" max="14704" width="12" style="51" customWidth="1"/>
    <col min="14705" max="14705" width="14.44140625" style="51" customWidth="1"/>
    <col min="14706" max="14707" width="17.109375" style="51" customWidth="1"/>
    <col min="14708" max="14708" width="4.88671875" style="51" customWidth="1"/>
    <col min="14709" max="14709" width="23.5546875" style="51" customWidth="1"/>
    <col min="14710" max="14710" width="42.21875" style="51" customWidth="1"/>
    <col min="14711" max="14711" width="8.77734375" style="51" customWidth="1"/>
    <col min="14712" max="14713" width="11" style="51" customWidth="1"/>
    <col min="14714" max="14715" width="9.88671875" style="51"/>
    <col min="14716" max="14716" width="8.77734375" style="51" customWidth="1"/>
    <col min="14717" max="14718" width="9.88671875" style="51"/>
    <col min="14719" max="14719" width="8.77734375" style="51" customWidth="1"/>
    <col min="14720" max="14721" width="9.88671875" style="51"/>
    <col min="14722" max="14722" width="8.77734375" style="51" customWidth="1"/>
    <col min="14723" max="14724" width="9.88671875" style="51"/>
    <col min="14725" max="14725" width="8.77734375" style="51" customWidth="1"/>
    <col min="14726" max="14727" width="9.88671875" style="51"/>
    <col min="14728" max="14728" width="8.77734375" style="51" customWidth="1"/>
    <col min="14729" max="14730" width="9.88671875" style="51"/>
    <col min="14731" max="14731" width="8.77734375" style="51" customWidth="1"/>
    <col min="14732" max="14733" width="9.88671875" style="51"/>
    <col min="14734" max="14734" width="8.77734375" style="51" customWidth="1"/>
    <col min="14735" max="14735" width="9.88671875" style="51"/>
    <col min="14736" max="14736" width="8.77734375" style="51" customWidth="1"/>
    <col min="14737" max="14737" width="11" style="51" customWidth="1"/>
    <col min="14738" max="14739" width="7.5546875" style="51" customWidth="1"/>
    <col min="14740" max="14740" width="11" style="51" customWidth="1"/>
    <col min="14741" max="14741" width="8.77734375" style="51" customWidth="1"/>
    <col min="14742" max="14743" width="11" style="51" customWidth="1"/>
    <col min="14744" max="14745" width="9.88671875" style="51"/>
    <col min="14746" max="14746" width="8.77734375" style="51" customWidth="1"/>
    <col min="14747" max="14748" width="9.88671875" style="51"/>
    <col min="14749" max="14749" width="8.77734375" style="51" customWidth="1"/>
    <col min="14750" max="14751" width="9.88671875" style="51"/>
    <col min="14752" max="14752" width="8.77734375" style="51" customWidth="1"/>
    <col min="14753" max="14848" width="9.88671875" style="51"/>
    <col min="14849" max="14849" width="52.44140625" style="51" customWidth="1"/>
    <col min="14850" max="14850" width="13.88671875" style="51" customWidth="1"/>
    <col min="14851" max="14851" width="15.88671875" style="51" customWidth="1"/>
    <col min="14852" max="14852" width="10.21875" style="51" customWidth="1"/>
    <col min="14853" max="14853" width="13.109375" style="51" customWidth="1"/>
    <col min="14854" max="14854" width="15.88671875" style="51" customWidth="1"/>
    <col min="14855" max="14855" width="14.88671875" style="51" customWidth="1"/>
    <col min="14856" max="14856" width="10.77734375" style="51" customWidth="1"/>
    <col min="14857" max="14857" width="13.109375" style="51" customWidth="1"/>
    <col min="14858" max="14858" width="13.21875" style="51" customWidth="1"/>
    <col min="14859" max="14859" width="11.109375" style="51" customWidth="1"/>
    <col min="14860" max="14860" width="10.109375" style="51" customWidth="1"/>
    <col min="14861" max="14861" width="14.5546875" style="51" customWidth="1"/>
    <col min="14862" max="14862" width="11.44140625" style="51" customWidth="1"/>
    <col min="14863" max="14863" width="12" style="51" customWidth="1"/>
    <col min="14864" max="14864" width="12.109375" style="51" customWidth="1"/>
    <col min="14865" max="14865" width="13.77734375" style="51" customWidth="1"/>
    <col min="14866" max="14866" width="11.21875" style="51" customWidth="1"/>
    <col min="14867" max="14867" width="11.77734375" style="51" customWidth="1"/>
    <col min="14868" max="14868" width="12.109375" style="51" customWidth="1"/>
    <col min="14869" max="14869" width="11.88671875" style="51" customWidth="1"/>
    <col min="14870" max="14870" width="10.5546875" style="51" customWidth="1"/>
    <col min="14871" max="14871" width="11.77734375" style="51" customWidth="1"/>
    <col min="14872" max="14872" width="12" style="51" customWidth="1"/>
    <col min="14873" max="14873" width="13.88671875" style="51" customWidth="1"/>
    <col min="14874" max="14874" width="11.44140625" style="51" customWidth="1"/>
    <col min="14875" max="14875" width="11.77734375" style="51" customWidth="1"/>
    <col min="14876" max="14876" width="12.109375" style="51" customWidth="1"/>
    <col min="14877" max="14877" width="14.5546875" style="51" customWidth="1"/>
    <col min="14878" max="14879" width="11.77734375" style="51" customWidth="1"/>
    <col min="14880" max="14880" width="12.109375" style="51" customWidth="1"/>
    <col min="14881" max="14881" width="14.44140625" style="51" customWidth="1"/>
    <col min="14882" max="14882" width="11.44140625" style="51" customWidth="1"/>
    <col min="14883" max="14883" width="11.77734375" style="51" customWidth="1"/>
    <col min="14884" max="14884" width="12.109375" style="51" customWidth="1"/>
    <col min="14885" max="14885" width="14.109375" style="51" customWidth="1"/>
    <col min="14886" max="14886" width="12" style="51" customWidth="1"/>
    <col min="14887" max="14887" width="11.77734375" style="51" customWidth="1"/>
    <col min="14888" max="14888" width="12.109375" style="51" customWidth="1"/>
    <col min="14889" max="14889" width="12.88671875" style="51" customWidth="1"/>
    <col min="14890" max="14890" width="12" style="51" customWidth="1"/>
    <col min="14891" max="14891" width="11.77734375" style="51" customWidth="1"/>
    <col min="14892" max="14892" width="12.109375" style="51" customWidth="1"/>
    <col min="14893" max="14893" width="12.88671875" style="51" customWidth="1"/>
    <col min="14894" max="14894" width="12" style="51" customWidth="1"/>
    <col min="14895" max="14895" width="11.77734375" style="51" customWidth="1"/>
    <col min="14896" max="14896" width="12.109375" style="51" customWidth="1"/>
    <col min="14897" max="14897" width="12.88671875" style="51" customWidth="1"/>
    <col min="14898" max="14898" width="12" style="51" customWidth="1"/>
    <col min="14899" max="14899" width="11.77734375" style="51" customWidth="1"/>
    <col min="14900" max="14900" width="12.109375" style="51" customWidth="1"/>
    <col min="14901" max="14901" width="12.88671875" style="51" customWidth="1"/>
    <col min="14902" max="14902" width="12" style="51" customWidth="1"/>
    <col min="14903" max="14903" width="11.77734375" style="51" customWidth="1"/>
    <col min="14904" max="14904" width="12.109375" style="51" customWidth="1"/>
    <col min="14905" max="14905" width="12.88671875" style="51" customWidth="1"/>
    <col min="14906" max="14906" width="12" style="51" customWidth="1"/>
    <col min="14907" max="14907" width="11.77734375" style="51" customWidth="1"/>
    <col min="14908" max="14908" width="12.109375" style="51" customWidth="1"/>
    <col min="14909" max="14909" width="13.5546875" style="51" customWidth="1"/>
    <col min="14910" max="14910" width="12" style="51" customWidth="1"/>
    <col min="14911" max="14911" width="11.77734375" style="51" customWidth="1"/>
    <col min="14912" max="14912" width="12.109375" style="51" customWidth="1"/>
    <col min="14913" max="14913" width="12.88671875" style="51" customWidth="1"/>
    <col min="14914" max="14914" width="12" style="51" customWidth="1"/>
    <col min="14915" max="14915" width="11.77734375" style="51" customWidth="1"/>
    <col min="14916" max="14916" width="12.109375" style="51" customWidth="1"/>
    <col min="14917" max="14917" width="12.88671875" style="51" customWidth="1"/>
    <col min="14918" max="14918" width="12" style="51" customWidth="1"/>
    <col min="14919" max="14919" width="11.77734375" style="51" customWidth="1"/>
    <col min="14920" max="14920" width="12.109375" style="51" customWidth="1"/>
    <col min="14921" max="14921" width="12.88671875" style="51" customWidth="1"/>
    <col min="14922" max="14922" width="12" style="51" customWidth="1"/>
    <col min="14923" max="14923" width="11.77734375" style="51" customWidth="1"/>
    <col min="14924" max="14924" width="12.109375" style="51" customWidth="1"/>
    <col min="14925" max="14925" width="12.88671875" style="51" customWidth="1"/>
    <col min="14926" max="14926" width="12" style="51" customWidth="1"/>
    <col min="14927" max="14927" width="11.77734375" style="51" customWidth="1"/>
    <col min="14928" max="14928" width="12.109375" style="51" customWidth="1"/>
    <col min="14929" max="14929" width="12.88671875" style="51" customWidth="1"/>
    <col min="14930" max="14930" width="12" style="51" customWidth="1"/>
    <col min="14931" max="14931" width="11.77734375" style="51" customWidth="1"/>
    <col min="14932" max="14932" width="12.109375" style="51" customWidth="1"/>
    <col min="14933" max="14933" width="12.88671875" style="51" customWidth="1"/>
    <col min="14934" max="14934" width="12" style="51" customWidth="1"/>
    <col min="14935" max="14935" width="11.77734375" style="51" customWidth="1"/>
    <col min="14936" max="14936" width="12.109375" style="51" customWidth="1"/>
    <col min="14937" max="14937" width="12.88671875" style="51" customWidth="1"/>
    <col min="14938" max="14938" width="12" style="51" customWidth="1"/>
    <col min="14939" max="14939" width="11.77734375" style="51" customWidth="1"/>
    <col min="14940" max="14940" width="12.109375" style="51" customWidth="1"/>
    <col min="14941" max="14941" width="12.88671875" style="51" customWidth="1"/>
    <col min="14942" max="14942" width="12" style="51" customWidth="1"/>
    <col min="14943" max="14943" width="11.77734375" style="51" customWidth="1"/>
    <col min="14944" max="14944" width="12.109375" style="51" customWidth="1"/>
    <col min="14945" max="14945" width="12.88671875" style="51" customWidth="1"/>
    <col min="14946" max="14946" width="12" style="51" customWidth="1"/>
    <col min="14947" max="14947" width="11.77734375" style="51" customWidth="1"/>
    <col min="14948" max="14948" width="12.109375" style="51" customWidth="1"/>
    <col min="14949" max="14949" width="12.88671875" style="51" customWidth="1"/>
    <col min="14950" max="14950" width="12" style="51" customWidth="1"/>
    <col min="14951" max="14951" width="11.77734375" style="51" customWidth="1"/>
    <col min="14952" max="14952" width="12.109375" style="51" customWidth="1"/>
    <col min="14953" max="14953" width="12.88671875" style="51" customWidth="1"/>
    <col min="14954" max="14954" width="12" style="51" customWidth="1"/>
    <col min="14955" max="14955" width="11.77734375" style="51" customWidth="1"/>
    <col min="14956" max="14956" width="12.109375" style="51" customWidth="1"/>
    <col min="14957" max="14957" width="12.88671875" style="51" customWidth="1"/>
    <col min="14958" max="14958" width="12.109375" style="51" customWidth="1"/>
    <col min="14959" max="14959" width="11.77734375" style="51" customWidth="1"/>
    <col min="14960" max="14960" width="12" style="51" customWidth="1"/>
    <col min="14961" max="14961" width="14.44140625" style="51" customWidth="1"/>
    <col min="14962" max="14963" width="17.109375" style="51" customWidth="1"/>
    <col min="14964" max="14964" width="4.88671875" style="51" customWidth="1"/>
    <col min="14965" max="14965" width="23.5546875" style="51" customWidth="1"/>
    <col min="14966" max="14966" width="42.21875" style="51" customWidth="1"/>
    <col min="14967" max="14967" width="8.77734375" style="51" customWidth="1"/>
    <col min="14968" max="14969" width="11" style="51" customWidth="1"/>
    <col min="14970" max="14971" width="9.88671875" style="51"/>
    <col min="14972" max="14972" width="8.77734375" style="51" customWidth="1"/>
    <col min="14973" max="14974" width="9.88671875" style="51"/>
    <col min="14975" max="14975" width="8.77734375" style="51" customWidth="1"/>
    <col min="14976" max="14977" width="9.88671875" style="51"/>
    <col min="14978" max="14978" width="8.77734375" style="51" customWidth="1"/>
    <col min="14979" max="14980" width="9.88671875" style="51"/>
    <col min="14981" max="14981" width="8.77734375" style="51" customWidth="1"/>
    <col min="14982" max="14983" width="9.88671875" style="51"/>
    <col min="14984" max="14984" width="8.77734375" style="51" customWidth="1"/>
    <col min="14985" max="14986" width="9.88671875" style="51"/>
    <col min="14987" max="14987" width="8.77734375" style="51" customWidth="1"/>
    <col min="14988" max="14989" width="9.88671875" style="51"/>
    <col min="14990" max="14990" width="8.77734375" style="51" customWidth="1"/>
    <col min="14991" max="14991" width="9.88671875" style="51"/>
    <col min="14992" max="14992" width="8.77734375" style="51" customWidth="1"/>
    <col min="14993" max="14993" width="11" style="51" customWidth="1"/>
    <col min="14994" max="14995" width="7.5546875" style="51" customWidth="1"/>
    <col min="14996" max="14996" width="11" style="51" customWidth="1"/>
    <col min="14997" max="14997" width="8.77734375" style="51" customWidth="1"/>
    <col min="14998" max="14999" width="11" style="51" customWidth="1"/>
    <col min="15000" max="15001" width="9.88671875" style="51"/>
    <col min="15002" max="15002" width="8.77734375" style="51" customWidth="1"/>
    <col min="15003" max="15004" width="9.88671875" style="51"/>
    <col min="15005" max="15005" width="8.77734375" style="51" customWidth="1"/>
    <col min="15006" max="15007" width="9.88671875" style="51"/>
    <col min="15008" max="15008" width="8.77734375" style="51" customWidth="1"/>
    <col min="15009" max="15104" width="9.88671875" style="51"/>
    <col min="15105" max="15105" width="52.44140625" style="51" customWidth="1"/>
    <col min="15106" max="15106" width="13.88671875" style="51" customWidth="1"/>
    <col min="15107" max="15107" width="15.88671875" style="51" customWidth="1"/>
    <col min="15108" max="15108" width="10.21875" style="51" customWidth="1"/>
    <col min="15109" max="15109" width="13.109375" style="51" customWidth="1"/>
    <col min="15110" max="15110" width="15.88671875" style="51" customWidth="1"/>
    <col min="15111" max="15111" width="14.88671875" style="51" customWidth="1"/>
    <col min="15112" max="15112" width="10.77734375" style="51" customWidth="1"/>
    <col min="15113" max="15113" width="13.109375" style="51" customWidth="1"/>
    <col min="15114" max="15114" width="13.21875" style="51" customWidth="1"/>
    <col min="15115" max="15115" width="11.109375" style="51" customWidth="1"/>
    <col min="15116" max="15116" width="10.109375" style="51" customWidth="1"/>
    <col min="15117" max="15117" width="14.5546875" style="51" customWidth="1"/>
    <col min="15118" max="15118" width="11.44140625" style="51" customWidth="1"/>
    <col min="15119" max="15119" width="12" style="51" customWidth="1"/>
    <col min="15120" max="15120" width="12.109375" style="51" customWidth="1"/>
    <col min="15121" max="15121" width="13.77734375" style="51" customWidth="1"/>
    <col min="15122" max="15122" width="11.21875" style="51" customWidth="1"/>
    <col min="15123" max="15123" width="11.77734375" style="51" customWidth="1"/>
    <col min="15124" max="15124" width="12.109375" style="51" customWidth="1"/>
    <col min="15125" max="15125" width="11.88671875" style="51" customWidth="1"/>
    <col min="15126" max="15126" width="10.5546875" style="51" customWidth="1"/>
    <col min="15127" max="15127" width="11.77734375" style="51" customWidth="1"/>
    <col min="15128" max="15128" width="12" style="51" customWidth="1"/>
    <col min="15129" max="15129" width="13.88671875" style="51" customWidth="1"/>
    <col min="15130" max="15130" width="11.44140625" style="51" customWidth="1"/>
    <col min="15131" max="15131" width="11.77734375" style="51" customWidth="1"/>
    <col min="15132" max="15132" width="12.109375" style="51" customWidth="1"/>
    <col min="15133" max="15133" width="14.5546875" style="51" customWidth="1"/>
    <col min="15134" max="15135" width="11.77734375" style="51" customWidth="1"/>
    <col min="15136" max="15136" width="12.109375" style="51" customWidth="1"/>
    <col min="15137" max="15137" width="14.44140625" style="51" customWidth="1"/>
    <col min="15138" max="15138" width="11.44140625" style="51" customWidth="1"/>
    <col min="15139" max="15139" width="11.77734375" style="51" customWidth="1"/>
    <col min="15140" max="15140" width="12.109375" style="51" customWidth="1"/>
    <col min="15141" max="15141" width="14.109375" style="51" customWidth="1"/>
    <col min="15142" max="15142" width="12" style="51" customWidth="1"/>
    <col min="15143" max="15143" width="11.77734375" style="51" customWidth="1"/>
    <col min="15144" max="15144" width="12.109375" style="51" customWidth="1"/>
    <col min="15145" max="15145" width="12.88671875" style="51" customWidth="1"/>
    <col min="15146" max="15146" width="12" style="51" customWidth="1"/>
    <col min="15147" max="15147" width="11.77734375" style="51" customWidth="1"/>
    <col min="15148" max="15148" width="12.109375" style="51" customWidth="1"/>
    <col min="15149" max="15149" width="12.88671875" style="51" customWidth="1"/>
    <col min="15150" max="15150" width="12" style="51" customWidth="1"/>
    <col min="15151" max="15151" width="11.77734375" style="51" customWidth="1"/>
    <col min="15152" max="15152" width="12.109375" style="51" customWidth="1"/>
    <col min="15153" max="15153" width="12.88671875" style="51" customWidth="1"/>
    <col min="15154" max="15154" width="12" style="51" customWidth="1"/>
    <col min="15155" max="15155" width="11.77734375" style="51" customWidth="1"/>
    <col min="15156" max="15156" width="12.109375" style="51" customWidth="1"/>
    <col min="15157" max="15157" width="12.88671875" style="51" customWidth="1"/>
    <col min="15158" max="15158" width="12" style="51" customWidth="1"/>
    <col min="15159" max="15159" width="11.77734375" style="51" customWidth="1"/>
    <col min="15160" max="15160" width="12.109375" style="51" customWidth="1"/>
    <col min="15161" max="15161" width="12.88671875" style="51" customWidth="1"/>
    <col min="15162" max="15162" width="12" style="51" customWidth="1"/>
    <col min="15163" max="15163" width="11.77734375" style="51" customWidth="1"/>
    <col min="15164" max="15164" width="12.109375" style="51" customWidth="1"/>
    <col min="15165" max="15165" width="13.5546875" style="51" customWidth="1"/>
    <col min="15166" max="15166" width="12" style="51" customWidth="1"/>
    <col min="15167" max="15167" width="11.77734375" style="51" customWidth="1"/>
    <col min="15168" max="15168" width="12.109375" style="51" customWidth="1"/>
    <col min="15169" max="15169" width="12.88671875" style="51" customWidth="1"/>
    <col min="15170" max="15170" width="12" style="51" customWidth="1"/>
    <col min="15171" max="15171" width="11.77734375" style="51" customWidth="1"/>
    <col min="15172" max="15172" width="12.109375" style="51" customWidth="1"/>
    <col min="15173" max="15173" width="12.88671875" style="51" customWidth="1"/>
    <col min="15174" max="15174" width="12" style="51" customWidth="1"/>
    <col min="15175" max="15175" width="11.77734375" style="51" customWidth="1"/>
    <col min="15176" max="15176" width="12.109375" style="51" customWidth="1"/>
    <col min="15177" max="15177" width="12.88671875" style="51" customWidth="1"/>
    <col min="15178" max="15178" width="12" style="51" customWidth="1"/>
    <col min="15179" max="15179" width="11.77734375" style="51" customWidth="1"/>
    <col min="15180" max="15180" width="12.109375" style="51" customWidth="1"/>
    <col min="15181" max="15181" width="12.88671875" style="51" customWidth="1"/>
    <col min="15182" max="15182" width="12" style="51" customWidth="1"/>
    <col min="15183" max="15183" width="11.77734375" style="51" customWidth="1"/>
    <col min="15184" max="15184" width="12.109375" style="51" customWidth="1"/>
    <col min="15185" max="15185" width="12.88671875" style="51" customWidth="1"/>
    <col min="15186" max="15186" width="12" style="51" customWidth="1"/>
    <col min="15187" max="15187" width="11.77734375" style="51" customWidth="1"/>
    <col min="15188" max="15188" width="12.109375" style="51" customWidth="1"/>
    <col min="15189" max="15189" width="12.88671875" style="51" customWidth="1"/>
    <col min="15190" max="15190" width="12" style="51" customWidth="1"/>
    <col min="15191" max="15191" width="11.77734375" style="51" customWidth="1"/>
    <col min="15192" max="15192" width="12.109375" style="51" customWidth="1"/>
    <col min="15193" max="15193" width="12.88671875" style="51" customWidth="1"/>
    <col min="15194" max="15194" width="12" style="51" customWidth="1"/>
    <col min="15195" max="15195" width="11.77734375" style="51" customWidth="1"/>
    <col min="15196" max="15196" width="12.109375" style="51" customWidth="1"/>
    <col min="15197" max="15197" width="12.88671875" style="51" customWidth="1"/>
    <col min="15198" max="15198" width="12" style="51" customWidth="1"/>
    <col min="15199" max="15199" width="11.77734375" style="51" customWidth="1"/>
    <col min="15200" max="15200" width="12.109375" style="51" customWidth="1"/>
    <col min="15201" max="15201" width="12.88671875" style="51" customWidth="1"/>
    <col min="15202" max="15202" width="12" style="51" customWidth="1"/>
    <col min="15203" max="15203" width="11.77734375" style="51" customWidth="1"/>
    <col min="15204" max="15204" width="12.109375" style="51" customWidth="1"/>
    <col min="15205" max="15205" width="12.88671875" style="51" customWidth="1"/>
    <col min="15206" max="15206" width="12" style="51" customWidth="1"/>
    <col min="15207" max="15207" width="11.77734375" style="51" customWidth="1"/>
    <col min="15208" max="15208" width="12.109375" style="51" customWidth="1"/>
    <col min="15209" max="15209" width="12.88671875" style="51" customWidth="1"/>
    <col min="15210" max="15210" width="12" style="51" customWidth="1"/>
    <col min="15211" max="15211" width="11.77734375" style="51" customWidth="1"/>
    <col min="15212" max="15212" width="12.109375" style="51" customWidth="1"/>
    <col min="15213" max="15213" width="12.88671875" style="51" customWidth="1"/>
    <col min="15214" max="15214" width="12.109375" style="51" customWidth="1"/>
    <col min="15215" max="15215" width="11.77734375" style="51" customWidth="1"/>
    <col min="15216" max="15216" width="12" style="51" customWidth="1"/>
    <col min="15217" max="15217" width="14.44140625" style="51" customWidth="1"/>
    <col min="15218" max="15219" width="17.109375" style="51" customWidth="1"/>
    <col min="15220" max="15220" width="4.88671875" style="51" customWidth="1"/>
    <col min="15221" max="15221" width="23.5546875" style="51" customWidth="1"/>
    <col min="15222" max="15222" width="42.21875" style="51" customWidth="1"/>
    <col min="15223" max="15223" width="8.77734375" style="51" customWidth="1"/>
    <col min="15224" max="15225" width="11" style="51" customWidth="1"/>
    <col min="15226" max="15227" width="9.88671875" style="51"/>
    <col min="15228" max="15228" width="8.77734375" style="51" customWidth="1"/>
    <col min="15229" max="15230" width="9.88671875" style="51"/>
    <col min="15231" max="15231" width="8.77734375" style="51" customWidth="1"/>
    <col min="15232" max="15233" width="9.88671875" style="51"/>
    <col min="15234" max="15234" width="8.77734375" style="51" customWidth="1"/>
    <col min="15235" max="15236" width="9.88671875" style="51"/>
    <col min="15237" max="15237" width="8.77734375" style="51" customWidth="1"/>
    <col min="15238" max="15239" width="9.88671875" style="51"/>
    <col min="15240" max="15240" width="8.77734375" style="51" customWidth="1"/>
    <col min="15241" max="15242" width="9.88671875" style="51"/>
    <col min="15243" max="15243" width="8.77734375" style="51" customWidth="1"/>
    <col min="15244" max="15245" width="9.88671875" style="51"/>
    <col min="15246" max="15246" width="8.77734375" style="51" customWidth="1"/>
    <col min="15247" max="15247" width="9.88671875" style="51"/>
    <col min="15248" max="15248" width="8.77734375" style="51" customWidth="1"/>
    <col min="15249" max="15249" width="11" style="51" customWidth="1"/>
    <col min="15250" max="15251" width="7.5546875" style="51" customWidth="1"/>
    <col min="15252" max="15252" width="11" style="51" customWidth="1"/>
    <col min="15253" max="15253" width="8.77734375" style="51" customWidth="1"/>
    <col min="15254" max="15255" width="11" style="51" customWidth="1"/>
    <col min="15256" max="15257" width="9.88671875" style="51"/>
    <col min="15258" max="15258" width="8.77734375" style="51" customWidth="1"/>
    <col min="15259" max="15260" width="9.88671875" style="51"/>
    <col min="15261" max="15261" width="8.77734375" style="51" customWidth="1"/>
    <col min="15262" max="15263" width="9.88671875" style="51"/>
    <col min="15264" max="15264" width="8.77734375" style="51" customWidth="1"/>
    <col min="15265" max="15360" width="9.88671875" style="51"/>
    <col min="15361" max="15361" width="52.44140625" style="51" customWidth="1"/>
    <col min="15362" max="15362" width="13.88671875" style="51" customWidth="1"/>
    <col min="15363" max="15363" width="15.88671875" style="51" customWidth="1"/>
    <col min="15364" max="15364" width="10.21875" style="51" customWidth="1"/>
    <col min="15365" max="15365" width="13.109375" style="51" customWidth="1"/>
    <col min="15366" max="15366" width="15.88671875" style="51" customWidth="1"/>
    <col min="15367" max="15367" width="14.88671875" style="51" customWidth="1"/>
    <col min="15368" max="15368" width="10.77734375" style="51" customWidth="1"/>
    <col min="15369" max="15369" width="13.109375" style="51" customWidth="1"/>
    <col min="15370" max="15370" width="13.21875" style="51" customWidth="1"/>
    <col min="15371" max="15371" width="11.109375" style="51" customWidth="1"/>
    <col min="15372" max="15372" width="10.109375" style="51" customWidth="1"/>
    <col min="15373" max="15373" width="14.5546875" style="51" customWidth="1"/>
    <col min="15374" max="15374" width="11.44140625" style="51" customWidth="1"/>
    <col min="15375" max="15375" width="12" style="51" customWidth="1"/>
    <col min="15376" max="15376" width="12.109375" style="51" customWidth="1"/>
    <col min="15377" max="15377" width="13.77734375" style="51" customWidth="1"/>
    <col min="15378" max="15378" width="11.21875" style="51" customWidth="1"/>
    <col min="15379" max="15379" width="11.77734375" style="51" customWidth="1"/>
    <col min="15380" max="15380" width="12.109375" style="51" customWidth="1"/>
    <col min="15381" max="15381" width="11.88671875" style="51" customWidth="1"/>
    <col min="15382" max="15382" width="10.5546875" style="51" customWidth="1"/>
    <col min="15383" max="15383" width="11.77734375" style="51" customWidth="1"/>
    <col min="15384" max="15384" width="12" style="51" customWidth="1"/>
    <col min="15385" max="15385" width="13.88671875" style="51" customWidth="1"/>
    <col min="15386" max="15386" width="11.44140625" style="51" customWidth="1"/>
    <col min="15387" max="15387" width="11.77734375" style="51" customWidth="1"/>
    <col min="15388" max="15388" width="12.109375" style="51" customWidth="1"/>
    <col min="15389" max="15389" width="14.5546875" style="51" customWidth="1"/>
    <col min="15390" max="15391" width="11.77734375" style="51" customWidth="1"/>
    <col min="15392" max="15392" width="12.109375" style="51" customWidth="1"/>
    <col min="15393" max="15393" width="14.44140625" style="51" customWidth="1"/>
    <col min="15394" max="15394" width="11.44140625" style="51" customWidth="1"/>
    <col min="15395" max="15395" width="11.77734375" style="51" customWidth="1"/>
    <col min="15396" max="15396" width="12.109375" style="51" customWidth="1"/>
    <col min="15397" max="15397" width="14.109375" style="51" customWidth="1"/>
    <col min="15398" max="15398" width="12" style="51" customWidth="1"/>
    <col min="15399" max="15399" width="11.77734375" style="51" customWidth="1"/>
    <col min="15400" max="15400" width="12.109375" style="51" customWidth="1"/>
    <col min="15401" max="15401" width="12.88671875" style="51" customWidth="1"/>
    <col min="15402" max="15402" width="12" style="51" customWidth="1"/>
    <col min="15403" max="15403" width="11.77734375" style="51" customWidth="1"/>
    <col min="15404" max="15404" width="12.109375" style="51" customWidth="1"/>
    <col min="15405" max="15405" width="12.88671875" style="51" customWidth="1"/>
    <col min="15406" max="15406" width="12" style="51" customWidth="1"/>
    <col min="15407" max="15407" width="11.77734375" style="51" customWidth="1"/>
    <col min="15408" max="15408" width="12.109375" style="51" customWidth="1"/>
    <col min="15409" max="15409" width="12.88671875" style="51" customWidth="1"/>
    <col min="15410" max="15410" width="12" style="51" customWidth="1"/>
    <col min="15411" max="15411" width="11.77734375" style="51" customWidth="1"/>
    <col min="15412" max="15412" width="12.109375" style="51" customWidth="1"/>
    <col min="15413" max="15413" width="12.88671875" style="51" customWidth="1"/>
    <col min="15414" max="15414" width="12" style="51" customWidth="1"/>
    <col min="15415" max="15415" width="11.77734375" style="51" customWidth="1"/>
    <col min="15416" max="15416" width="12.109375" style="51" customWidth="1"/>
    <col min="15417" max="15417" width="12.88671875" style="51" customWidth="1"/>
    <col min="15418" max="15418" width="12" style="51" customWidth="1"/>
    <col min="15419" max="15419" width="11.77734375" style="51" customWidth="1"/>
    <col min="15420" max="15420" width="12.109375" style="51" customWidth="1"/>
    <col min="15421" max="15421" width="13.5546875" style="51" customWidth="1"/>
    <col min="15422" max="15422" width="12" style="51" customWidth="1"/>
    <col min="15423" max="15423" width="11.77734375" style="51" customWidth="1"/>
    <col min="15424" max="15424" width="12.109375" style="51" customWidth="1"/>
    <col min="15425" max="15425" width="12.88671875" style="51" customWidth="1"/>
    <col min="15426" max="15426" width="12" style="51" customWidth="1"/>
    <col min="15427" max="15427" width="11.77734375" style="51" customWidth="1"/>
    <col min="15428" max="15428" width="12.109375" style="51" customWidth="1"/>
    <col min="15429" max="15429" width="12.88671875" style="51" customWidth="1"/>
    <col min="15430" max="15430" width="12" style="51" customWidth="1"/>
    <col min="15431" max="15431" width="11.77734375" style="51" customWidth="1"/>
    <col min="15432" max="15432" width="12.109375" style="51" customWidth="1"/>
    <col min="15433" max="15433" width="12.88671875" style="51" customWidth="1"/>
    <col min="15434" max="15434" width="12" style="51" customWidth="1"/>
    <col min="15435" max="15435" width="11.77734375" style="51" customWidth="1"/>
    <col min="15436" max="15436" width="12.109375" style="51" customWidth="1"/>
    <col min="15437" max="15437" width="12.88671875" style="51" customWidth="1"/>
    <col min="15438" max="15438" width="12" style="51" customWidth="1"/>
    <col min="15439" max="15439" width="11.77734375" style="51" customWidth="1"/>
    <col min="15440" max="15440" width="12.109375" style="51" customWidth="1"/>
    <col min="15441" max="15441" width="12.88671875" style="51" customWidth="1"/>
    <col min="15442" max="15442" width="12" style="51" customWidth="1"/>
    <col min="15443" max="15443" width="11.77734375" style="51" customWidth="1"/>
    <col min="15444" max="15444" width="12.109375" style="51" customWidth="1"/>
    <col min="15445" max="15445" width="12.88671875" style="51" customWidth="1"/>
    <col min="15446" max="15446" width="12" style="51" customWidth="1"/>
    <col min="15447" max="15447" width="11.77734375" style="51" customWidth="1"/>
    <col min="15448" max="15448" width="12.109375" style="51" customWidth="1"/>
    <col min="15449" max="15449" width="12.88671875" style="51" customWidth="1"/>
    <col min="15450" max="15450" width="12" style="51" customWidth="1"/>
    <col min="15451" max="15451" width="11.77734375" style="51" customWidth="1"/>
    <col min="15452" max="15452" width="12.109375" style="51" customWidth="1"/>
    <col min="15453" max="15453" width="12.88671875" style="51" customWidth="1"/>
    <col min="15454" max="15454" width="12" style="51" customWidth="1"/>
    <col min="15455" max="15455" width="11.77734375" style="51" customWidth="1"/>
    <col min="15456" max="15456" width="12.109375" style="51" customWidth="1"/>
    <col min="15457" max="15457" width="12.88671875" style="51" customWidth="1"/>
    <col min="15458" max="15458" width="12" style="51" customWidth="1"/>
    <col min="15459" max="15459" width="11.77734375" style="51" customWidth="1"/>
    <col min="15460" max="15460" width="12.109375" style="51" customWidth="1"/>
    <col min="15461" max="15461" width="12.88671875" style="51" customWidth="1"/>
    <col min="15462" max="15462" width="12" style="51" customWidth="1"/>
    <col min="15463" max="15463" width="11.77734375" style="51" customWidth="1"/>
    <col min="15464" max="15464" width="12.109375" style="51" customWidth="1"/>
    <col min="15465" max="15465" width="12.88671875" style="51" customWidth="1"/>
    <col min="15466" max="15466" width="12" style="51" customWidth="1"/>
    <col min="15467" max="15467" width="11.77734375" style="51" customWidth="1"/>
    <col min="15468" max="15468" width="12.109375" style="51" customWidth="1"/>
    <col min="15469" max="15469" width="12.88671875" style="51" customWidth="1"/>
    <col min="15470" max="15470" width="12.109375" style="51" customWidth="1"/>
    <col min="15471" max="15471" width="11.77734375" style="51" customWidth="1"/>
    <col min="15472" max="15472" width="12" style="51" customWidth="1"/>
    <col min="15473" max="15473" width="14.44140625" style="51" customWidth="1"/>
    <col min="15474" max="15475" width="17.109375" style="51" customWidth="1"/>
    <col min="15476" max="15476" width="4.88671875" style="51" customWidth="1"/>
    <col min="15477" max="15477" width="23.5546875" style="51" customWidth="1"/>
    <col min="15478" max="15478" width="42.21875" style="51" customWidth="1"/>
    <col min="15479" max="15479" width="8.77734375" style="51" customWidth="1"/>
    <col min="15480" max="15481" width="11" style="51" customWidth="1"/>
    <col min="15482" max="15483" width="9.88671875" style="51"/>
    <col min="15484" max="15484" width="8.77734375" style="51" customWidth="1"/>
    <col min="15485" max="15486" width="9.88671875" style="51"/>
    <col min="15487" max="15487" width="8.77734375" style="51" customWidth="1"/>
    <col min="15488" max="15489" width="9.88671875" style="51"/>
    <col min="15490" max="15490" width="8.77734375" style="51" customWidth="1"/>
    <col min="15491" max="15492" width="9.88671875" style="51"/>
    <col min="15493" max="15493" width="8.77734375" style="51" customWidth="1"/>
    <col min="15494" max="15495" width="9.88671875" style="51"/>
    <col min="15496" max="15496" width="8.77734375" style="51" customWidth="1"/>
    <col min="15497" max="15498" width="9.88671875" style="51"/>
    <col min="15499" max="15499" width="8.77734375" style="51" customWidth="1"/>
    <col min="15500" max="15501" width="9.88671875" style="51"/>
    <col min="15502" max="15502" width="8.77734375" style="51" customWidth="1"/>
    <col min="15503" max="15503" width="9.88671875" style="51"/>
    <col min="15504" max="15504" width="8.77734375" style="51" customWidth="1"/>
    <col min="15505" max="15505" width="11" style="51" customWidth="1"/>
    <col min="15506" max="15507" width="7.5546875" style="51" customWidth="1"/>
    <col min="15508" max="15508" width="11" style="51" customWidth="1"/>
    <col min="15509" max="15509" width="8.77734375" style="51" customWidth="1"/>
    <col min="15510" max="15511" width="11" style="51" customWidth="1"/>
    <col min="15512" max="15513" width="9.88671875" style="51"/>
    <col min="15514" max="15514" width="8.77734375" style="51" customWidth="1"/>
    <col min="15515" max="15516" width="9.88671875" style="51"/>
    <col min="15517" max="15517" width="8.77734375" style="51" customWidth="1"/>
    <col min="15518" max="15519" width="9.88671875" style="51"/>
    <col min="15520" max="15520" width="8.77734375" style="51" customWidth="1"/>
    <col min="15521" max="15616" width="9.88671875" style="51"/>
    <col min="15617" max="15617" width="52.44140625" style="51" customWidth="1"/>
    <col min="15618" max="15618" width="13.88671875" style="51" customWidth="1"/>
    <col min="15619" max="15619" width="15.88671875" style="51" customWidth="1"/>
    <col min="15620" max="15620" width="10.21875" style="51" customWidth="1"/>
    <col min="15621" max="15621" width="13.109375" style="51" customWidth="1"/>
    <col min="15622" max="15622" width="15.88671875" style="51" customWidth="1"/>
    <col min="15623" max="15623" width="14.88671875" style="51" customWidth="1"/>
    <col min="15624" max="15624" width="10.77734375" style="51" customWidth="1"/>
    <col min="15625" max="15625" width="13.109375" style="51" customWidth="1"/>
    <col min="15626" max="15626" width="13.21875" style="51" customWidth="1"/>
    <col min="15627" max="15627" width="11.109375" style="51" customWidth="1"/>
    <col min="15628" max="15628" width="10.109375" style="51" customWidth="1"/>
    <col min="15629" max="15629" width="14.5546875" style="51" customWidth="1"/>
    <col min="15630" max="15630" width="11.44140625" style="51" customWidth="1"/>
    <col min="15631" max="15631" width="12" style="51" customWidth="1"/>
    <col min="15632" max="15632" width="12.109375" style="51" customWidth="1"/>
    <col min="15633" max="15633" width="13.77734375" style="51" customWidth="1"/>
    <col min="15634" max="15634" width="11.21875" style="51" customWidth="1"/>
    <col min="15635" max="15635" width="11.77734375" style="51" customWidth="1"/>
    <col min="15636" max="15636" width="12.109375" style="51" customWidth="1"/>
    <col min="15637" max="15637" width="11.88671875" style="51" customWidth="1"/>
    <col min="15638" max="15638" width="10.5546875" style="51" customWidth="1"/>
    <col min="15639" max="15639" width="11.77734375" style="51" customWidth="1"/>
    <col min="15640" max="15640" width="12" style="51" customWidth="1"/>
    <col min="15641" max="15641" width="13.88671875" style="51" customWidth="1"/>
    <col min="15642" max="15642" width="11.44140625" style="51" customWidth="1"/>
    <col min="15643" max="15643" width="11.77734375" style="51" customWidth="1"/>
    <col min="15644" max="15644" width="12.109375" style="51" customWidth="1"/>
    <col min="15645" max="15645" width="14.5546875" style="51" customWidth="1"/>
    <col min="15646" max="15647" width="11.77734375" style="51" customWidth="1"/>
    <col min="15648" max="15648" width="12.109375" style="51" customWidth="1"/>
    <col min="15649" max="15649" width="14.44140625" style="51" customWidth="1"/>
    <col min="15650" max="15650" width="11.44140625" style="51" customWidth="1"/>
    <col min="15651" max="15651" width="11.77734375" style="51" customWidth="1"/>
    <col min="15652" max="15652" width="12.109375" style="51" customWidth="1"/>
    <col min="15653" max="15653" width="14.109375" style="51" customWidth="1"/>
    <col min="15654" max="15654" width="12" style="51" customWidth="1"/>
    <col min="15655" max="15655" width="11.77734375" style="51" customWidth="1"/>
    <col min="15656" max="15656" width="12.109375" style="51" customWidth="1"/>
    <col min="15657" max="15657" width="12.88671875" style="51" customWidth="1"/>
    <col min="15658" max="15658" width="12" style="51" customWidth="1"/>
    <col min="15659" max="15659" width="11.77734375" style="51" customWidth="1"/>
    <col min="15660" max="15660" width="12.109375" style="51" customWidth="1"/>
    <col min="15661" max="15661" width="12.88671875" style="51" customWidth="1"/>
    <col min="15662" max="15662" width="12" style="51" customWidth="1"/>
    <col min="15663" max="15663" width="11.77734375" style="51" customWidth="1"/>
    <col min="15664" max="15664" width="12.109375" style="51" customWidth="1"/>
    <col min="15665" max="15665" width="12.88671875" style="51" customWidth="1"/>
    <col min="15666" max="15666" width="12" style="51" customWidth="1"/>
    <col min="15667" max="15667" width="11.77734375" style="51" customWidth="1"/>
    <col min="15668" max="15668" width="12.109375" style="51" customWidth="1"/>
    <col min="15669" max="15669" width="12.88671875" style="51" customWidth="1"/>
    <col min="15670" max="15670" width="12" style="51" customWidth="1"/>
    <col min="15671" max="15671" width="11.77734375" style="51" customWidth="1"/>
    <col min="15672" max="15672" width="12.109375" style="51" customWidth="1"/>
    <col min="15673" max="15673" width="12.88671875" style="51" customWidth="1"/>
    <col min="15674" max="15674" width="12" style="51" customWidth="1"/>
    <col min="15675" max="15675" width="11.77734375" style="51" customWidth="1"/>
    <col min="15676" max="15676" width="12.109375" style="51" customWidth="1"/>
    <col min="15677" max="15677" width="13.5546875" style="51" customWidth="1"/>
    <col min="15678" max="15678" width="12" style="51" customWidth="1"/>
    <col min="15679" max="15679" width="11.77734375" style="51" customWidth="1"/>
    <col min="15680" max="15680" width="12.109375" style="51" customWidth="1"/>
    <col min="15681" max="15681" width="12.88671875" style="51" customWidth="1"/>
    <col min="15682" max="15682" width="12" style="51" customWidth="1"/>
    <col min="15683" max="15683" width="11.77734375" style="51" customWidth="1"/>
    <col min="15684" max="15684" width="12.109375" style="51" customWidth="1"/>
    <col min="15685" max="15685" width="12.88671875" style="51" customWidth="1"/>
    <col min="15686" max="15686" width="12" style="51" customWidth="1"/>
    <col min="15687" max="15687" width="11.77734375" style="51" customWidth="1"/>
    <col min="15688" max="15688" width="12.109375" style="51" customWidth="1"/>
    <col min="15689" max="15689" width="12.88671875" style="51" customWidth="1"/>
    <col min="15690" max="15690" width="12" style="51" customWidth="1"/>
    <col min="15691" max="15691" width="11.77734375" style="51" customWidth="1"/>
    <col min="15692" max="15692" width="12.109375" style="51" customWidth="1"/>
    <col min="15693" max="15693" width="12.88671875" style="51" customWidth="1"/>
    <col min="15694" max="15694" width="12" style="51" customWidth="1"/>
    <col min="15695" max="15695" width="11.77734375" style="51" customWidth="1"/>
    <col min="15696" max="15696" width="12.109375" style="51" customWidth="1"/>
    <col min="15697" max="15697" width="12.88671875" style="51" customWidth="1"/>
    <col min="15698" max="15698" width="12" style="51" customWidth="1"/>
    <col min="15699" max="15699" width="11.77734375" style="51" customWidth="1"/>
    <col min="15700" max="15700" width="12.109375" style="51" customWidth="1"/>
    <col min="15701" max="15701" width="12.88671875" style="51" customWidth="1"/>
    <col min="15702" max="15702" width="12" style="51" customWidth="1"/>
    <col min="15703" max="15703" width="11.77734375" style="51" customWidth="1"/>
    <col min="15704" max="15704" width="12.109375" style="51" customWidth="1"/>
    <col min="15705" max="15705" width="12.88671875" style="51" customWidth="1"/>
    <col min="15706" max="15706" width="12" style="51" customWidth="1"/>
    <col min="15707" max="15707" width="11.77734375" style="51" customWidth="1"/>
    <col min="15708" max="15708" width="12.109375" style="51" customWidth="1"/>
    <col min="15709" max="15709" width="12.88671875" style="51" customWidth="1"/>
    <col min="15710" max="15710" width="12" style="51" customWidth="1"/>
    <col min="15711" max="15711" width="11.77734375" style="51" customWidth="1"/>
    <col min="15712" max="15712" width="12.109375" style="51" customWidth="1"/>
    <col min="15713" max="15713" width="12.88671875" style="51" customWidth="1"/>
    <col min="15714" max="15714" width="12" style="51" customWidth="1"/>
    <col min="15715" max="15715" width="11.77734375" style="51" customWidth="1"/>
    <col min="15716" max="15716" width="12.109375" style="51" customWidth="1"/>
    <col min="15717" max="15717" width="12.88671875" style="51" customWidth="1"/>
    <col min="15718" max="15718" width="12" style="51" customWidth="1"/>
    <col min="15719" max="15719" width="11.77734375" style="51" customWidth="1"/>
    <col min="15720" max="15720" width="12.109375" style="51" customWidth="1"/>
    <col min="15721" max="15721" width="12.88671875" style="51" customWidth="1"/>
    <col min="15722" max="15722" width="12" style="51" customWidth="1"/>
    <col min="15723" max="15723" width="11.77734375" style="51" customWidth="1"/>
    <col min="15724" max="15724" width="12.109375" style="51" customWidth="1"/>
    <col min="15725" max="15725" width="12.88671875" style="51" customWidth="1"/>
    <col min="15726" max="15726" width="12.109375" style="51" customWidth="1"/>
    <col min="15727" max="15727" width="11.77734375" style="51" customWidth="1"/>
    <col min="15728" max="15728" width="12" style="51" customWidth="1"/>
    <col min="15729" max="15729" width="14.44140625" style="51" customWidth="1"/>
    <col min="15730" max="15731" width="17.109375" style="51" customWidth="1"/>
    <col min="15732" max="15732" width="4.88671875" style="51" customWidth="1"/>
    <col min="15733" max="15733" width="23.5546875" style="51" customWidth="1"/>
    <col min="15734" max="15734" width="42.21875" style="51" customWidth="1"/>
    <col min="15735" max="15735" width="8.77734375" style="51" customWidth="1"/>
    <col min="15736" max="15737" width="11" style="51" customWidth="1"/>
    <col min="15738" max="15739" width="9.88671875" style="51"/>
    <col min="15740" max="15740" width="8.77734375" style="51" customWidth="1"/>
    <col min="15741" max="15742" width="9.88671875" style="51"/>
    <col min="15743" max="15743" width="8.77734375" style="51" customWidth="1"/>
    <col min="15744" max="15745" width="9.88671875" style="51"/>
    <col min="15746" max="15746" width="8.77734375" style="51" customWidth="1"/>
    <col min="15747" max="15748" width="9.88671875" style="51"/>
    <col min="15749" max="15749" width="8.77734375" style="51" customWidth="1"/>
    <col min="15750" max="15751" width="9.88671875" style="51"/>
    <col min="15752" max="15752" width="8.77734375" style="51" customWidth="1"/>
    <col min="15753" max="15754" width="9.88671875" style="51"/>
    <col min="15755" max="15755" width="8.77734375" style="51" customWidth="1"/>
    <col min="15756" max="15757" width="9.88671875" style="51"/>
    <col min="15758" max="15758" width="8.77734375" style="51" customWidth="1"/>
    <col min="15759" max="15759" width="9.88671875" style="51"/>
    <col min="15760" max="15760" width="8.77734375" style="51" customWidth="1"/>
    <col min="15761" max="15761" width="11" style="51" customWidth="1"/>
    <col min="15762" max="15763" width="7.5546875" style="51" customWidth="1"/>
    <col min="15764" max="15764" width="11" style="51" customWidth="1"/>
    <col min="15765" max="15765" width="8.77734375" style="51" customWidth="1"/>
    <col min="15766" max="15767" width="11" style="51" customWidth="1"/>
    <col min="15768" max="15769" width="9.88671875" style="51"/>
    <col min="15770" max="15770" width="8.77734375" style="51" customWidth="1"/>
    <col min="15771" max="15772" width="9.88671875" style="51"/>
    <col min="15773" max="15773" width="8.77734375" style="51" customWidth="1"/>
    <col min="15774" max="15775" width="9.88671875" style="51"/>
    <col min="15776" max="15776" width="8.77734375" style="51" customWidth="1"/>
    <col min="15777" max="15872" width="9.88671875" style="51"/>
    <col min="15873" max="15873" width="52.44140625" style="51" customWidth="1"/>
    <col min="15874" max="15874" width="13.88671875" style="51" customWidth="1"/>
    <col min="15875" max="15875" width="15.88671875" style="51" customWidth="1"/>
    <col min="15876" max="15876" width="10.21875" style="51" customWidth="1"/>
    <col min="15877" max="15877" width="13.109375" style="51" customWidth="1"/>
    <col min="15878" max="15878" width="15.88671875" style="51" customWidth="1"/>
    <col min="15879" max="15879" width="14.88671875" style="51" customWidth="1"/>
    <col min="15880" max="15880" width="10.77734375" style="51" customWidth="1"/>
    <col min="15881" max="15881" width="13.109375" style="51" customWidth="1"/>
    <col min="15882" max="15882" width="13.21875" style="51" customWidth="1"/>
    <col min="15883" max="15883" width="11.109375" style="51" customWidth="1"/>
    <col min="15884" max="15884" width="10.109375" style="51" customWidth="1"/>
    <col min="15885" max="15885" width="14.5546875" style="51" customWidth="1"/>
    <col min="15886" max="15886" width="11.44140625" style="51" customWidth="1"/>
    <col min="15887" max="15887" width="12" style="51" customWidth="1"/>
    <col min="15888" max="15888" width="12.109375" style="51" customWidth="1"/>
    <col min="15889" max="15889" width="13.77734375" style="51" customWidth="1"/>
    <col min="15890" max="15890" width="11.21875" style="51" customWidth="1"/>
    <col min="15891" max="15891" width="11.77734375" style="51" customWidth="1"/>
    <col min="15892" max="15892" width="12.109375" style="51" customWidth="1"/>
    <col min="15893" max="15893" width="11.88671875" style="51" customWidth="1"/>
    <col min="15894" max="15894" width="10.5546875" style="51" customWidth="1"/>
    <col min="15895" max="15895" width="11.77734375" style="51" customWidth="1"/>
    <col min="15896" max="15896" width="12" style="51" customWidth="1"/>
    <col min="15897" max="15897" width="13.88671875" style="51" customWidth="1"/>
    <col min="15898" max="15898" width="11.44140625" style="51" customWidth="1"/>
    <col min="15899" max="15899" width="11.77734375" style="51" customWidth="1"/>
    <col min="15900" max="15900" width="12.109375" style="51" customWidth="1"/>
    <col min="15901" max="15901" width="14.5546875" style="51" customWidth="1"/>
    <col min="15902" max="15903" width="11.77734375" style="51" customWidth="1"/>
    <col min="15904" max="15904" width="12.109375" style="51" customWidth="1"/>
    <col min="15905" max="15905" width="14.44140625" style="51" customWidth="1"/>
    <col min="15906" max="15906" width="11.44140625" style="51" customWidth="1"/>
    <col min="15907" max="15907" width="11.77734375" style="51" customWidth="1"/>
    <col min="15908" max="15908" width="12.109375" style="51" customWidth="1"/>
    <col min="15909" max="15909" width="14.109375" style="51" customWidth="1"/>
    <col min="15910" max="15910" width="12" style="51" customWidth="1"/>
    <col min="15911" max="15911" width="11.77734375" style="51" customWidth="1"/>
    <col min="15912" max="15912" width="12.109375" style="51" customWidth="1"/>
    <col min="15913" max="15913" width="12.88671875" style="51" customWidth="1"/>
    <col min="15914" max="15914" width="12" style="51" customWidth="1"/>
    <col min="15915" max="15915" width="11.77734375" style="51" customWidth="1"/>
    <col min="15916" max="15916" width="12.109375" style="51" customWidth="1"/>
    <col min="15917" max="15917" width="12.88671875" style="51" customWidth="1"/>
    <col min="15918" max="15918" width="12" style="51" customWidth="1"/>
    <col min="15919" max="15919" width="11.77734375" style="51" customWidth="1"/>
    <col min="15920" max="15920" width="12.109375" style="51" customWidth="1"/>
    <col min="15921" max="15921" width="12.88671875" style="51" customWidth="1"/>
    <col min="15922" max="15922" width="12" style="51" customWidth="1"/>
    <col min="15923" max="15923" width="11.77734375" style="51" customWidth="1"/>
    <col min="15924" max="15924" width="12.109375" style="51" customWidth="1"/>
    <col min="15925" max="15925" width="12.88671875" style="51" customWidth="1"/>
    <col min="15926" max="15926" width="12" style="51" customWidth="1"/>
    <col min="15927" max="15927" width="11.77734375" style="51" customWidth="1"/>
    <col min="15928" max="15928" width="12.109375" style="51" customWidth="1"/>
    <col min="15929" max="15929" width="12.88671875" style="51" customWidth="1"/>
    <col min="15930" max="15930" width="12" style="51" customWidth="1"/>
    <col min="15931" max="15931" width="11.77734375" style="51" customWidth="1"/>
    <col min="15932" max="15932" width="12.109375" style="51" customWidth="1"/>
    <col min="15933" max="15933" width="13.5546875" style="51" customWidth="1"/>
    <col min="15934" max="15934" width="12" style="51" customWidth="1"/>
    <col min="15935" max="15935" width="11.77734375" style="51" customWidth="1"/>
    <col min="15936" max="15936" width="12.109375" style="51" customWidth="1"/>
    <col min="15937" max="15937" width="12.88671875" style="51" customWidth="1"/>
    <col min="15938" max="15938" width="12" style="51" customWidth="1"/>
    <col min="15939" max="15939" width="11.77734375" style="51" customWidth="1"/>
    <col min="15940" max="15940" width="12.109375" style="51" customWidth="1"/>
    <col min="15941" max="15941" width="12.88671875" style="51" customWidth="1"/>
    <col min="15942" max="15942" width="12" style="51" customWidth="1"/>
    <col min="15943" max="15943" width="11.77734375" style="51" customWidth="1"/>
    <col min="15944" max="15944" width="12.109375" style="51" customWidth="1"/>
    <col min="15945" max="15945" width="12.88671875" style="51" customWidth="1"/>
    <col min="15946" max="15946" width="12" style="51" customWidth="1"/>
    <col min="15947" max="15947" width="11.77734375" style="51" customWidth="1"/>
    <col min="15948" max="15948" width="12.109375" style="51" customWidth="1"/>
    <col min="15949" max="15949" width="12.88671875" style="51" customWidth="1"/>
    <col min="15950" max="15950" width="12" style="51" customWidth="1"/>
    <col min="15951" max="15951" width="11.77734375" style="51" customWidth="1"/>
    <col min="15952" max="15952" width="12.109375" style="51" customWidth="1"/>
    <col min="15953" max="15953" width="12.88671875" style="51" customWidth="1"/>
    <col min="15954" max="15954" width="12" style="51" customWidth="1"/>
    <col min="15955" max="15955" width="11.77734375" style="51" customWidth="1"/>
    <col min="15956" max="15956" width="12.109375" style="51" customWidth="1"/>
    <col min="15957" max="15957" width="12.88671875" style="51" customWidth="1"/>
    <col min="15958" max="15958" width="12" style="51" customWidth="1"/>
    <col min="15959" max="15959" width="11.77734375" style="51" customWidth="1"/>
    <col min="15960" max="15960" width="12.109375" style="51" customWidth="1"/>
    <col min="15961" max="15961" width="12.88671875" style="51" customWidth="1"/>
    <col min="15962" max="15962" width="12" style="51" customWidth="1"/>
    <col min="15963" max="15963" width="11.77734375" style="51" customWidth="1"/>
    <col min="15964" max="15964" width="12.109375" style="51" customWidth="1"/>
    <col min="15965" max="15965" width="12.88671875" style="51" customWidth="1"/>
    <col min="15966" max="15966" width="12" style="51" customWidth="1"/>
    <col min="15967" max="15967" width="11.77734375" style="51" customWidth="1"/>
    <col min="15968" max="15968" width="12.109375" style="51" customWidth="1"/>
    <col min="15969" max="15969" width="12.88671875" style="51" customWidth="1"/>
    <col min="15970" max="15970" width="12" style="51" customWidth="1"/>
    <col min="15971" max="15971" width="11.77734375" style="51" customWidth="1"/>
    <col min="15972" max="15972" width="12.109375" style="51" customWidth="1"/>
    <col min="15973" max="15973" width="12.88671875" style="51" customWidth="1"/>
    <col min="15974" max="15974" width="12" style="51" customWidth="1"/>
    <col min="15975" max="15975" width="11.77734375" style="51" customWidth="1"/>
    <col min="15976" max="15976" width="12.109375" style="51" customWidth="1"/>
    <col min="15977" max="15977" width="12.88671875" style="51" customWidth="1"/>
    <col min="15978" max="15978" width="12" style="51" customWidth="1"/>
    <col min="15979" max="15979" width="11.77734375" style="51" customWidth="1"/>
    <col min="15980" max="15980" width="12.109375" style="51" customWidth="1"/>
    <col min="15981" max="15981" width="12.88671875" style="51" customWidth="1"/>
    <col min="15982" max="15982" width="12.109375" style="51" customWidth="1"/>
    <col min="15983" max="15983" width="11.77734375" style="51" customWidth="1"/>
    <col min="15984" max="15984" width="12" style="51" customWidth="1"/>
    <col min="15985" max="15985" width="14.44140625" style="51" customWidth="1"/>
    <col min="15986" max="15987" width="17.109375" style="51" customWidth="1"/>
    <col min="15988" max="15988" width="4.88671875" style="51" customWidth="1"/>
    <col min="15989" max="15989" width="23.5546875" style="51" customWidth="1"/>
    <col min="15990" max="15990" width="42.21875" style="51" customWidth="1"/>
    <col min="15991" max="15991" width="8.77734375" style="51" customWidth="1"/>
    <col min="15992" max="15993" width="11" style="51" customWidth="1"/>
    <col min="15994" max="15995" width="9.88671875" style="51"/>
    <col min="15996" max="15996" width="8.77734375" style="51" customWidth="1"/>
    <col min="15997" max="15998" width="9.88671875" style="51"/>
    <col min="15999" max="15999" width="8.77734375" style="51" customWidth="1"/>
    <col min="16000" max="16001" width="9.88671875" style="51"/>
    <col min="16002" max="16002" width="8.77734375" style="51" customWidth="1"/>
    <col min="16003" max="16004" width="9.88671875" style="51"/>
    <col min="16005" max="16005" width="8.77734375" style="51" customWidth="1"/>
    <col min="16006" max="16007" width="9.88671875" style="51"/>
    <col min="16008" max="16008" width="8.77734375" style="51" customWidth="1"/>
    <col min="16009" max="16010" width="9.88671875" style="51"/>
    <col min="16011" max="16011" width="8.77734375" style="51" customWidth="1"/>
    <col min="16012" max="16013" width="9.88671875" style="51"/>
    <col min="16014" max="16014" width="8.77734375" style="51" customWidth="1"/>
    <col min="16015" max="16015" width="9.88671875" style="51"/>
    <col min="16016" max="16016" width="8.77734375" style="51" customWidth="1"/>
    <col min="16017" max="16017" width="11" style="51" customWidth="1"/>
    <col min="16018" max="16019" width="7.5546875" style="51" customWidth="1"/>
    <col min="16020" max="16020" width="11" style="51" customWidth="1"/>
    <col min="16021" max="16021" width="8.77734375" style="51" customWidth="1"/>
    <col min="16022" max="16023" width="11" style="51" customWidth="1"/>
    <col min="16024" max="16025" width="9.88671875" style="51"/>
    <col min="16026" max="16026" width="8.77734375" style="51" customWidth="1"/>
    <col min="16027" max="16028" width="9.88671875" style="51"/>
    <col min="16029" max="16029" width="8.77734375" style="51" customWidth="1"/>
    <col min="16030" max="16031" width="9.88671875" style="51"/>
    <col min="16032" max="16032" width="8.77734375" style="51" customWidth="1"/>
    <col min="16033" max="16128" width="9.88671875" style="51"/>
    <col min="16129" max="16129" width="52.44140625" style="51" customWidth="1"/>
    <col min="16130" max="16130" width="13.88671875" style="51" customWidth="1"/>
    <col min="16131" max="16131" width="15.88671875" style="51" customWidth="1"/>
    <col min="16132" max="16132" width="10.21875" style="51" customWidth="1"/>
    <col min="16133" max="16133" width="13.109375" style="51" customWidth="1"/>
    <col min="16134" max="16134" width="15.88671875" style="51" customWidth="1"/>
    <col min="16135" max="16135" width="14.88671875" style="51" customWidth="1"/>
    <col min="16136" max="16136" width="10.77734375" style="51" customWidth="1"/>
    <col min="16137" max="16137" width="13.109375" style="51" customWidth="1"/>
    <col min="16138" max="16138" width="13.21875" style="51" customWidth="1"/>
    <col min="16139" max="16139" width="11.109375" style="51" customWidth="1"/>
    <col min="16140" max="16140" width="10.109375" style="51" customWidth="1"/>
    <col min="16141" max="16141" width="14.5546875" style="51" customWidth="1"/>
    <col min="16142" max="16142" width="11.44140625" style="51" customWidth="1"/>
    <col min="16143" max="16143" width="12" style="51" customWidth="1"/>
    <col min="16144" max="16144" width="12.109375" style="51" customWidth="1"/>
    <col min="16145" max="16145" width="13.77734375" style="51" customWidth="1"/>
    <col min="16146" max="16146" width="11.21875" style="51" customWidth="1"/>
    <col min="16147" max="16147" width="11.77734375" style="51" customWidth="1"/>
    <col min="16148" max="16148" width="12.109375" style="51" customWidth="1"/>
    <col min="16149" max="16149" width="11.88671875" style="51" customWidth="1"/>
    <col min="16150" max="16150" width="10.5546875" style="51" customWidth="1"/>
    <col min="16151" max="16151" width="11.77734375" style="51" customWidth="1"/>
    <col min="16152" max="16152" width="12" style="51" customWidth="1"/>
    <col min="16153" max="16153" width="13.88671875" style="51" customWidth="1"/>
    <col min="16154" max="16154" width="11.44140625" style="51" customWidth="1"/>
    <col min="16155" max="16155" width="11.77734375" style="51" customWidth="1"/>
    <col min="16156" max="16156" width="12.109375" style="51" customWidth="1"/>
    <col min="16157" max="16157" width="14.5546875" style="51" customWidth="1"/>
    <col min="16158" max="16159" width="11.77734375" style="51" customWidth="1"/>
    <col min="16160" max="16160" width="12.109375" style="51" customWidth="1"/>
    <col min="16161" max="16161" width="14.44140625" style="51" customWidth="1"/>
    <col min="16162" max="16162" width="11.44140625" style="51" customWidth="1"/>
    <col min="16163" max="16163" width="11.77734375" style="51" customWidth="1"/>
    <col min="16164" max="16164" width="12.109375" style="51" customWidth="1"/>
    <col min="16165" max="16165" width="14.109375" style="51" customWidth="1"/>
    <col min="16166" max="16166" width="12" style="51" customWidth="1"/>
    <col min="16167" max="16167" width="11.77734375" style="51" customWidth="1"/>
    <col min="16168" max="16168" width="12.109375" style="51" customWidth="1"/>
    <col min="16169" max="16169" width="12.88671875" style="51" customWidth="1"/>
    <col min="16170" max="16170" width="12" style="51" customWidth="1"/>
    <col min="16171" max="16171" width="11.77734375" style="51" customWidth="1"/>
    <col min="16172" max="16172" width="12.109375" style="51" customWidth="1"/>
    <col min="16173" max="16173" width="12.88671875" style="51" customWidth="1"/>
    <col min="16174" max="16174" width="12" style="51" customWidth="1"/>
    <col min="16175" max="16175" width="11.77734375" style="51" customWidth="1"/>
    <col min="16176" max="16176" width="12.109375" style="51" customWidth="1"/>
    <col min="16177" max="16177" width="12.88671875" style="51" customWidth="1"/>
    <col min="16178" max="16178" width="12" style="51" customWidth="1"/>
    <col min="16179" max="16179" width="11.77734375" style="51" customWidth="1"/>
    <col min="16180" max="16180" width="12.109375" style="51" customWidth="1"/>
    <col min="16181" max="16181" width="12.88671875" style="51" customWidth="1"/>
    <col min="16182" max="16182" width="12" style="51" customWidth="1"/>
    <col min="16183" max="16183" width="11.77734375" style="51" customWidth="1"/>
    <col min="16184" max="16184" width="12.109375" style="51" customWidth="1"/>
    <col min="16185" max="16185" width="12.88671875" style="51" customWidth="1"/>
    <col min="16186" max="16186" width="12" style="51" customWidth="1"/>
    <col min="16187" max="16187" width="11.77734375" style="51" customWidth="1"/>
    <col min="16188" max="16188" width="12.109375" style="51" customWidth="1"/>
    <col min="16189" max="16189" width="13.5546875" style="51" customWidth="1"/>
    <col min="16190" max="16190" width="12" style="51" customWidth="1"/>
    <col min="16191" max="16191" width="11.77734375" style="51" customWidth="1"/>
    <col min="16192" max="16192" width="12.109375" style="51" customWidth="1"/>
    <col min="16193" max="16193" width="12.88671875" style="51" customWidth="1"/>
    <col min="16194" max="16194" width="12" style="51" customWidth="1"/>
    <col min="16195" max="16195" width="11.77734375" style="51" customWidth="1"/>
    <col min="16196" max="16196" width="12.109375" style="51" customWidth="1"/>
    <col min="16197" max="16197" width="12.88671875" style="51" customWidth="1"/>
    <col min="16198" max="16198" width="12" style="51" customWidth="1"/>
    <col min="16199" max="16199" width="11.77734375" style="51" customWidth="1"/>
    <col min="16200" max="16200" width="12.109375" style="51" customWidth="1"/>
    <col min="16201" max="16201" width="12.88671875" style="51" customWidth="1"/>
    <col min="16202" max="16202" width="12" style="51" customWidth="1"/>
    <col min="16203" max="16203" width="11.77734375" style="51" customWidth="1"/>
    <col min="16204" max="16204" width="12.109375" style="51" customWidth="1"/>
    <col min="16205" max="16205" width="12.88671875" style="51" customWidth="1"/>
    <col min="16206" max="16206" width="12" style="51" customWidth="1"/>
    <col min="16207" max="16207" width="11.77734375" style="51" customWidth="1"/>
    <col min="16208" max="16208" width="12.109375" style="51" customWidth="1"/>
    <col min="16209" max="16209" width="12.88671875" style="51" customWidth="1"/>
    <col min="16210" max="16210" width="12" style="51" customWidth="1"/>
    <col min="16211" max="16211" width="11.77734375" style="51" customWidth="1"/>
    <col min="16212" max="16212" width="12.109375" style="51" customWidth="1"/>
    <col min="16213" max="16213" width="12.88671875" style="51" customWidth="1"/>
    <col min="16214" max="16214" width="12" style="51" customWidth="1"/>
    <col min="16215" max="16215" width="11.77734375" style="51" customWidth="1"/>
    <col min="16216" max="16216" width="12.109375" style="51" customWidth="1"/>
    <col min="16217" max="16217" width="12.88671875" style="51" customWidth="1"/>
    <col min="16218" max="16218" width="12" style="51" customWidth="1"/>
    <col min="16219" max="16219" width="11.77734375" style="51" customWidth="1"/>
    <col min="16220" max="16220" width="12.109375" style="51" customWidth="1"/>
    <col min="16221" max="16221" width="12.88671875" style="51" customWidth="1"/>
    <col min="16222" max="16222" width="12" style="51" customWidth="1"/>
    <col min="16223" max="16223" width="11.77734375" style="51" customWidth="1"/>
    <col min="16224" max="16224" width="12.109375" style="51" customWidth="1"/>
    <col min="16225" max="16225" width="12.88671875" style="51" customWidth="1"/>
    <col min="16226" max="16226" width="12" style="51" customWidth="1"/>
    <col min="16227" max="16227" width="11.77734375" style="51" customWidth="1"/>
    <col min="16228" max="16228" width="12.109375" style="51" customWidth="1"/>
    <col min="16229" max="16229" width="12.88671875" style="51" customWidth="1"/>
    <col min="16230" max="16230" width="12" style="51" customWidth="1"/>
    <col min="16231" max="16231" width="11.77734375" style="51" customWidth="1"/>
    <col min="16232" max="16232" width="12.109375" style="51" customWidth="1"/>
    <col min="16233" max="16233" width="12.88671875" style="51" customWidth="1"/>
    <col min="16234" max="16234" width="12" style="51" customWidth="1"/>
    <col min="16235" max="16235" width="11.77734375" style="51" customWidth="1"/>
    <col min="16236" max="16236" width="12.109375" style="51" customWidth="1"/>
    <col min="16237" max="16237" width="12.88671875" style="51" customWidth="1"/>
    <col min="16238" max="16238" width="12.109375" style="51" customWidth="1"/>
    <col min="16239" max="16239" width="11.77734375" style="51" customWidth="1"/>
    <col min="16240" max="16240" width="12" style="51" customWidth="1"/>
    <col min="16241" max="16241" width="14.44140625" style="51" customWidth="1"/>
    <col min="16242" max="16243" width="17.109375" style="51" customWidth="1"/>
    <col min="16244" max="16244" width="4.88671875" style="51" customWidth="1"/>
    <col min="16245" max="16245" width="23.5546875" style="51" customWidth="1"/>
    <col min="16246" max="16246" width="42.21875" style="51" customWidth="1"/>
    <col min="16247" max="16247" width="8.77734375" style="51" customWidth="1"/>
    <col min="16248" max="16249" width="11" style="51" customWidth="1"/>
    <col min="16250" max="16251" width="9.88671875" style="51"/>
    <col min="16252" max="16252" width="8.77734375" style="51" customWidth="1"/>
    <col min="16253" max="16254" width="9.88671875" style="51"/>
    <col min="16255" max="16255" width="8.77734375" style="51" customWidth="1"/>
    <col min="16256" max="16257" width="9.88671875" style="51"/>
    <col min="16258" max="16258" width="8.77734375" style="51" customWidth="1"/>
    <col min="16259" max="16260" width="9.88671875" style="51"/>
    <col min="16261" max="16261" width="8.77734375" style="51" customWidth="1"/>
    <col min="16262" max="16263" width="9.88671875" style="51"/>
    <col min="16264" max="16264" width="8.77734375" style="51" customWidth="1"/>
    <col min="16265" max="16266" width="9.88671875" style="51"/>
    <col min="16267" max="16267" width="8.77734375" style="51" customWidth="1"/>
    <col min="16268" max="16269" width="9.88671875" style="51"/>
    <col min="16270" max="16270" width="8.77734375" style="51" customWidth="1"/>
    <col min="16271" max="16271" width="9.88671875" style="51"/>
    <col min="16272" max="16272" width="8.77734375" style="51" customWidth="1"/>
    <col min="16273" max="16273" width="11" style="51" customWidth="1"/>
    <col min="16274" max="16275" width="7.5546875" style="51" customWidth="1"/>
    <col min="16276" max="16276" width="11" style="51" customWidth="1"/>
    <col min="16277" max="16277" width="8.77734375" style="51" customWidth="1"/>
    <col min="16278" max="16279" width="11" style="51" customWidth="1"/>
    <col min="16280" max="16281" width="9.88671875" style="51"/>
    <col min="16282" max="16282" width="8.77734375" style="51" customWidth="1"/>
    <col min="16283" max="16284" width="9.88671875" style="51"/>
    <col min="16285" max="16285" width="8.77734375" style="51" customWidth="1"/>
    <col min="16286" max="16287" width="9.88671875" style="51"/>
    <col min="16288" max="16288" width="8.77734375" style="51" customWidth="1"/>
    <col min="16289" max="16384" width="9.88671875" style="51"/>
  </cols>
  <sheetData>
    <row r="1" spans="1:116" ht="33.75" customHeight="1" x14ac:dyDescent="0.3">
      <c r="A1" s="123" t="s">
        <v>183</v>
      </c>
      <c r="B1" s="124"/>
      <c r="C1" s="125"/>
      <c r="D1" s="124"/>
      <c r="E1" s="124"/>
      <c r="F1" s="124"/>
      <c r="G1" s="124"/>
      <c r="H1" s="124"/>
      <c r="I1" s="124"/>
      <c r="J1" s="124"/>
      <c r="K1" s="124"/>
      <c r="L1" s="124"/>
      <c r="M1" s="124"/>
      <c r="N1" s="497" t="s">
        <v>427</v>
      </c>
      <c r="O1" s="497"/>
      <c r="P1" s="497"/>
      <c r="Q1" s="497"/>
      <c r="R1" s="497" t="s">
        <v>428</v>
      </c>
      <c r="S1" s="497"/>
      <c r="T1" s="497"/>
      <c r="U1" s="497"/>
      <c r="V1" s="497" t="s">
        <v>429</v>
      </c>
      <c r="W1" s="497"/>
      <c r="X1" s="497"/>
      <c r="Y1" s="497"/>
      <c r="Z1" s="497" t="s">
        <v>430</v>
      </c>
      <c r="AA1" s="497"/>
      <c r="AB1" s="497"/>
      <c r="AC1" s="497"/>
      <c r="AD1" s="497" t="s">
        <v>431</v>
      </c>
      <c r="AE1" s="497"/>
      <c r="AF1" s="497"/>
      <c r="AG1" s="497"/>
      <c r="AH1" s="497" t="s">
        <v>432</v>
      </c>
      <c r="AI1" s="497"/>
      <c r="AJ1" s="497"/>
      <c r="AK1" s="497"/>
      <c r="AL1" s="126" t="s">
        <v>184</v>
      </c>
      <c r="AM1" s="127"/>
      <c r="AN1" s="127"/>
      <c r="AO1" s="127"/>
      <c r="AP1" s="126" t="s">
        <v>185</v>
      </c>
      <c r="AQ1" s="127"/>
      <c r="AR1" s="127"/>
      <c r="AS1" s="127"/>
      <c r="AT1" s="126" t="s">
        <v>186</v>
      </c>
      <c r="AU1" s="127"/>
      <c r="AV1" s="127"/>
      <c r="AW1" s="127"/>
      <c r="AX1" s="126" t="s">
        <v>187</v>
      </c>
      <c r="AY1" s="127"/>
      <c r="AZ1" s="127"/>
      <c r="BA1" s="127"/>
      <c r="BB1" s="126" t="s">
        <v>188</v>
      </c>
      <c r="BC1" s="127"/>
      <c r="BD1" s="127"/>
      <c r="BE1" s="127"/>
      <c r="BF1" s="126" t="s">
        <v>189</v>
      </c>
      <c r="BG1" s="127"/>
      <c r="BH1" s="127"/>
      <c r="BI1" s="127"/>
      <c r="BJ1" s="126" t="s">
        <v>190</v>
      </c>
      <c r="BK1" s="127"/>
      <c r="BL1" s="127"/>
      <c r="BM1" s="127"/>
      <c r="BN1" s="126" t="s">
        <v>191</v>
      </c>
      <c r="BO1" s="127"/>
      <c r="BP1" s="127"/>
      <c r="BQ1" s="127"/>
      <c r="BR1" s="126" t="s">
        <v>192</v>
      </c>
      <c r="BS1" s="127"/>
      <c r="BT1" s="127"/>
      <c r="BU1" s="127"/>
      <c r="BV1" s="126" t="s">
        <v>193</v>
      </c>
      <c r="BW1" s="127"/>
      <c r="BX1" s="127"/>
      <c r="BY1" s="127"/>
      <c r="BZ1" s="126" t="s">
        <v>194</v>
      </c>
      <c r="CA1" s="127"/>
      <c r="CB1" s="127"/>
      <c r="CC1" s="127"/>
      <c r="CD1" s="126" t="s">
        <v>195</v>
      </c>
      <c r="CE1" s="127"/>
      <c r="CF1" s="127"/>
      <c r="CG1" s="127"/>
      <c r="CH1" s="126" t="s">
        <v>196</v>
      </c>
      <c r="CI1" s="127"/>
      <c r="CJ1" s="127"/>
      <c r="CK1" s="127"/>
      <c r="CL1" s="126" t="s">
        <v>197</v>
      </c>
      <c r="CM1" s="127"/>
      <c r="CN1" s="127"/>
      <c r="CO1" s="127"/>
      <c r="CP1" s="126" t="s">
        <v>198</v>
      </c>
      <c r="CQ1" s="127"/>
      <c r="CR1" s="127"/>
      <c r="CS1" s="127"/>
      <c r="CT1" s="126" t="s">
        <v>199</v>
      </c>
      <c r="CU1" s="127"/>
      <c r="CV1" s="127"/>
      <c r="CW1" s="127"/>
      <c r="CX1" s="126" t="s">
        <v>200</v>
      </c>
      <c r="CY1" s="127"/>
      <c r="CZ1" s="127"/>
      <c r="DA1" s="127"/>
      <c r="DB1" s="126" t="s">
        <v>201</v>
      </c>
      <c r="DC1" s="127"/>
      <c r="DD1" s="127"/>
      <c r="DE1" s="127"/>
      <c r="DF1" s="128" t="s">
        <v>202</v>
      </c>
      <c r="DG1" s="127"/>
      <c r="DH1" s="127"/>
      <c r="DI1" s="127"/>
      <c r="DJ1" s="124"/>
      <c r="DK1" s="124"/>
    </row>
    <row r="2" spans="1:116" s="131" customFormat="1" ht="38.25" customHeight="1" x14ac:dyDescent="0.3">
      <c r="A2" s="373" t="s">
        <v>203</v>
      </c>
      <c r="B2" s="367" t="s">
        <v>204</v>
      </c>
      <c r="C2" s="370" t="s">
        <v>205</v>
      </c>
      <c r="D2" s="370" t="s">
        <v>206</v>
      </c>
      <c r="E2" s="361" t="s">
        <v>207</v>
      </c>
      <c r="F2" s="364" t="s">
        <v>208</v>
      </c>
      <c r="G2" s="364" t="s">
        <v>209</v>
      </c>
      <c r="H2" s="367" t="s">
        <v>210</v>
      </c>
      <c r="I2" s="370" t="s">
        <v>211</v>
      </c>
      <c r="J2" s="361" t="s">
        <v>212</v>
      </c>
      <c r="K2" s="367" t="s">
        <v>213</v>
      </c>
      <c r="L2" s="370" t="s">
        <v>214</v>
      </c>
      <c r="M2" s="361" t="s">
        <v>215</v>
      </c>
      <c r="N2" s="354" t="s">
        <v>216</v>
      </c>
      <c r="O2" s="498"/>
      <c r="P2" s="498"/>
      <c r="Q2" s="499"/>
      <c r="R2" s="354" t="s">
        <v>217</v>
      </c>
      <c r="S2" s="498"/>
      <c r="T2" s="498"/>
      <c r="U2" s="499"/>
      <c r="V2" s="354" t="s">
        <v>218</v>
      </c>
      <c r="W2" s="498"/>
      <c r="X2" s="498"/>
      <c r="Y2" s="499"/>
      <c r="Z2" s="354" t="s">
        <v>216</v>
      </c>
      <c r="AA2" s="498"/>
      <c r="AB2" s="498"/>
      <c r="AC2" s="499"/>
      <c r="AD2" s="354" t="s">
        <v>217</v>
      </c>
      <c r="AE2" s="498"/>
      <c r="AF2" s="498"/>
      <c r="AG2" s="499"/>
      <c r="AH2" s="354" t="s">
        <v>218</v>
      </c>
      <c r="AI2" s="498"/>
      <c r="AJ2" s="498"/>
      <c r="AK2" s="499"/>
      <c r="AL2" s="354" t="s">
        <v>219</v>
      </c>
      <c r="AM2" s="355"/>
      <c r="AN2" s="355"/>
      <c r="AO2" s="356"/>
      <c r="AP2" s="354" t="s">
        <v>219</v>
      </c>
      <c r="AQ2" s="355"/>
      <c r="AR2" s="355"/>
      <c r="AS2" s="356"/>
      <c r="AT2" s="354" t="s">
        <v>219</v>
      </c>
      <c r="AU2" s="355"/>
      <c r="AV2" s="355"/>
      <c r="AW2" s="356"/>
      <c r="AX2" s="354" t="s">
        <v>219</v>
      </c>
      <c r="AY2" s="355"/>
      <c r="AZ2" s="355"/>
      <c r="BA2" s="356"/>
      <c r="BB2" s="354" t="s">
        <v>219</v>
      </c>
      <c r="BC2" s="355"/>
      <c r="BD2" s="355"/>
      <c r="BE2" s="356"/>
      <c r="BF2" s="354" t="s">
        <v>219</v>
      </c>
      <c r="BG2" s="355"/>
      <c r="BH2" s="355"/>
      <c r="BI2" s="356"/>
      <c r="BJ2" s="354" t="s">
        <v>219</v>
      </c>
      <c r="BK2" s="355"/>
      <c r="BL2" s="355"/>
      <c r="BM2" s="356"/>
      <c r="BN2" s="354" t="s">
        <v>219</v>
      </c>
      <c r="BO2" s="355"/>
      <c r="BP2" s="355"/>
      <c r="BQ2" s="356"/>
      <c r="BR2" s="354" t="s">
        <v>219</v>
      </c>
      <c r="BS2" s="355"/>
      <c r="BT2" s="355"/>
      <c r="BU2" s="356"/>
      <c r="BV2" s="354" t="s">
        <v>219</v>
      </c>
      <c r="BW2" s="355"/>
      <c r="BX2" s="355"/>
      <c r="BY2" s="356"/>
      <c r="BZ2" s="354" t="s">
        <v>219</v>
      </c>
      <c r="CA2" s="355"/>
      <c r="CB2" s="355"/>
      <c r="CC2" s="356"/>
      <c r="CD2" s="354" t="s">
        <v>219</v>
      </c>
      <c r="CE2" s="355"/>
      <c r="CF2" s="355"/>
      <c r="CG2" s="356"/>
      <c r="CH2" s="354" t="s">
        <v>219</v>
      </c>
      <c r="CI2" s="355"/>
      <c r="CJ2" s="355"/>
      <c r="CK2" s="356"/>
      <c r="CL2" s="354" t="s">
        <v>219</v>
      </c>
      <c r="CM2" s="355"/>
      <c r="CN2" s="355"/>
      <c r="CO2" s="356"/>
      <c r="CP2" s="354" t="s">
        <v>219</v>
      </c>
      <c r="CQ2" s="355"/>
      <c r="CR2" s="355"/>
      <c r="CS2" s="356"/>
      <c r="CT2" s="354" t="s">
        <v>219</v>
      </c>
      <c r="CU2" s="355"/>
      <c r="CV2" s="355"/>
      <c r="CW2" s="356"/>
      <c r="CX2" s="354" t="s">
        <v>219</v>
      </c>
      <c r="CY2" s="355"/>
      <c r="CZ2" s="355"/>
      <c r="DA2" s="356"/>
      <c r="DB2" s="354" t="s">
        <v>219</v>
      </c>
      <c r="DC2" s="355"/>
      <c r="DD2" s="355"/>
      <c r="DE2" s="356"/>
      <c r="DF2" s="354" t="s">
        <v>219</v>
      </c>
      <c r="DG2" s="355"/>
      <c r="DH2" s="355"/>
      <c r="DI2" s="356"/>
      <c r="DJ2" s="357" t="s">
        <v>220</v>
      </c>
      <c r="DK2" s="359" t="s">
        <v>220</v>
      </c>
      <c r="DL2" s="124"/>
    </row>
    <row r="3" spans="1:116" s="130" customFormat="1" ht="27" customHeight="1" x14ac:dyDescent="0.25">
      <c r="A3" s="374"/>
      <c r="B3" s="368"/>
      <c r="C3" s="371"/>
      <c r="D3" s="371"/>
      <c r="E3" s="376"/>
      <c r="F3" s="365"/>
      <c r="G3" s="365"/>
      <c r="H3" s="368"/>
      <c r="I3" s="371"/>
      <c r="J3" s="362"/>
      <c r="K3" s="368"/>
      <c r="L3" s="371"/>
      <c r="M3" s="362"/>
      <c r="N3" s="132" t="s">
        <v>221</v>
      </c>
      <c r="O3" s="133"/>
      <c r="P3" s="134" t="s">
        <v>222</v>
      </c>
      <c r="Q3" s="135" t="s">
        <v>223</v>
      </c>
      <c r="R3" s="132" t="s">
        <v>221</v>
      </c>
      <c r="S3" s="133"/>
      <c r="T3" s="134" t="s">
        <v>222</v>
      </c>
      <c r="U3" s="135" t="s">
        <v>224</v>
      </c>
      <c r="V3" s="134" t="s">
        <v>221</v>
      </c>
      <c r="W3" s="133"/>
      <c r="X3" s="134" t="s">
        <v>222</v>
      </c>
      <c r="Y3" s="135" t="s">
        <v>223</v>
      </c>
      <c r="Z3" s="134" t="s">
        <v>221</v>
      </c>
      <c r="AA3" s="133"/>
      <c r="AB3" s="134" t="s">
        <v>222</v>
      </c>
      <c r="AC3" s="135" t="s">
        <v>224</v>
      </c>
      <c r="AD3" s="134" t="s">
        <v>221</v>
      </c>
      <c r="AE3" s="133"/>
      <c r="AF3" s="134" t="s">
        <v>222</v>
      </c>
      <c r="AG3" s="135" t="s">
        <v>223</v>
      </c>
      <c r="AH3" s="134" t="s">
        <v>221</v>
      </c>
      <c r="AI3" s="133"/>
      <c r="AJ3" s="134" t="s">
        <v>222</v>
      </c>
      <c r="AK3" s="135" t="s">
        <v>223</v>
      </c>
      <c r="AL3" s="134" t="s">
        <v>221</v>
      </c>
      <c r="AM3" s="133"/>
      <c r="AN3" s="134" t="s">
        <v>222</v>
      </c>
      <c r="AO3" s="135" t="s">
        <v>223</v>
      </c>
      <c r="AP3" s="134" t="s">
        <v>221</v>
      </c>
      <c r="AQ3" s="133"/>
      <c r="AR3" s="134" t="s">
        <v>222</v>
      </c>
      <c r="AS3" s="135" t="s">
        <v>223</v>
      </c>
      <c r="AT3" s="134" t="s">
        <v>221</v>
      </c>
      <c r="AU3" s="133"/>
      <c r="AV3" s="134" t="s">
        <v>222</v>
      </c>
      <c r="AW3" s="135" t="s">
        <v>223</v>
      </c>
      <c r="AX3" s="134" t="s">
        <v>221</v>
      </c>
      <c r="AY3" s="133"/>
      <c r="AZ3" s="134" t="s">
        <v>222</v>
      </c>
      <c r="BA3" s="135" t="s">
        <v>223</v>
      </c>
      <c r="BB3" s="134" t="s">
        <v>221</v>
      </c>
      <c r="BC3" s="133"/>
      <c r="BD3" s="134" t="s">
        <v>222</v>
      </c>
      <c r="BE3" s="135" t="s">
        <v>223</v>
      </c>
      <c r="BF3" s="134" t="s">
        <v>221</v>
      </c>
      <c r="BG3" s="133"/>
      <c r="BH3" s="134" t="s">
        <v>222</v>
      </c>
      <c r="BI3" s="135" t="s">
        <v>223</v>
      </c>
      <c r="BJ3" s="134" t="s">
        <v>221</v>
      </c>
      <c r="BK3" s="133"/>
      <c r="BL3" s="134" t="s">
        <v>222</v>
      </c>
      <c r="BM3" s="135" t="s">
        <v>223</v>
      </c>
      <c r="BN3" s="134" t="s">
        <v>221</v>
      </c>
      <c r="BO3" s="133"/>
      <c r="BP3" s="134" t="s">
        <v>222</v>
      </c>
      <c r="BQ3" s="135" t="s">
        <v>223</v>
      </c>
      <c r="BR3" s="134" t="s">
        <v>221</v>
      </c>
      <c r="BS3" s="133"/>
      <c r="BT3" s="134" t="s">
        <v>222</v>
      </c>
      <c r="BU3" s="135" t="s">
        <v>223</v>
      </c>
      <c r="BV3" s="134" t="s">
        <v>221</v>
      </c>
      <c r="BW3" s="133"/>
      <c r="BX3" s="134" t="s">
        <v>222</v>
      </c>
      <c r="BY3" s="135" t="s">
        <v>223</v>
      </c>
      <c r="BZ3" s="134" t="s">
        <v>221</v>
      </c>
      <c r="CA3" s="133"/>
      <c r="CB3" s="134" t="s">
        <v>222</v>
      </c>
      <c r="CC3" s="135" t="s">
        <v>223</v>
      </c>
      <c r="CD3" s="134" t="s">
        <v>221</v>
      </c>
      <c r="CE3" s="133"/>
      <c r="CF3" s="134" t="s">
        <v>222</v>
      </c>
      <c r="CG3" s="135" t="s">
        <v>223</v>
      </c>
      <c r="CH3" s="134" t="s">
        <v>221</v>
      </c>
      <c r="CI3" s="133"/>
      <c r="CJ3" s="134" t="s">
        <v>222</v>
      </c>
      <c r="CK3" s="135" t="s">
        <v>223</v>
      </c>
      <c r="CL3" s="134" t="s">
        <v>221</v>
      </c>
      <c r="CM3" s="133"/>
      <c r="CN3" s="134" t="s">
        <v>222</v>
      </c>
      <c r="CO3" s="135" t="s">
        <v>223</v>
      </c>
      <c r="CP3" s="134" t="s">
        <v>221</v>
      </c>
      <c r="CQ3" s="133"/>
      <c r="CR3" s="134" t="s">
        <v>222</v>
      </c>
      <c r="CS3" s="135" t="s">
        <v>223</v>
      </c>
      <c r="CT3" s="134" t="s">
        <v>221</v>
      </c>
      <c r="CU3" s="133"/>
      <c r="CV3" s="134" t="s">
        <v>222</v>
      </c>
      <c r="CW3" s="135" t="s">
        <v>223</v>
      </c>
      <c r="CX3" s="134" t="s">
        <v>221</v>
      </c>
      <c r="CY3" s="133"/>
      <c r="CZ3" s="134" t="s">
        <v>222</v>
      </c>
      <c r="DA3" s="135" t="s">
        <v>223</v>
      </c>
      <c r="DB3" s="134" t="s">
        <v>221</v>
      </c>
      <c r="DC3" s="133"/>
      <c r="DD3" s="134" t="s">
        <v>222</v>
      </c>
      <c r="DE3" s="135" t="s">
        <v>223</v>
      </c>
      <c r="DF3" s="134" t="s">
        <v>221</v>
      </c>
      <c r="DG3" s="133"/>
      <c r="DH3" s="134" t="s">
        <v>222</v>
      </c>
      <c r="DI3" s="135" t="s">
        <v>223</v>
      </c>
      <c r="DJ3" s="358"/>
      <c r="DK3" s="360"/>
      <c r="DL3" s="125"/>
    </row>
    <row r="4" spans="1:116" s="130" customFormat="1" ht="77.25" customHeight="1" x14ac:dyDescent="0.25">
      <c r="A4" s="375"/>
      <c r="B4" s="369"/>
      <c r="C4" s="372"/>
      <c r="D4" s="372"/>
      <c r="E4" s="377"/>
      <c r="F4" s="366"/>
      <c r="G4" s="366"/>
      <c r="H4" s="369"/>
      <c r="I4" s="372"/>
      <c r="J4" s="363"/>
      <c r="K4" s="369"/>
      <c r="L4" s="372"/>
      <c r="M4" s="363"/>
      <c r="N4" s="136" t="s">
        <v>225</v>
      </c>
      <c r="O4" s="137" t="s">
        <v>226</v>
      </c>
      <c r="P4" s="137" t="s">
        <v>227</v>
      </c>
      <c r="Q4" s="138" t="s">
        <v>228</v>
      </c>
      <c r="R4" s="136" t="s">
        <v>225</v>
      </c>
      <c r="S4" s="137" t="s">
        <v>226</v>
      </c>
      <c r="T4" s="137" t="s">
        <v>227</v>
      </c>
      <c r="U4" s="138" t="s">
        <v>228</v>
      </c>
      <c r="V4" s="136" t="s">
        <v>225</v>
      </c>
      <c r="W4" s="137" t="s">
        <v>226</v>
      </c>
      <c r="X4" s="137" t="s">
        <v>227</v>
      </c>
      <c r="Y4" s="138" t="s">
        <v>228</v>
      </c>
      <c r="Z4" s="136" t="s">
        <v>225</v>
      </c>
      <c r="AA4" s="137" t="s">
        <v>226</v>
      </c>
      <c r="AB4" s="137" t="s">
        <v>227</v>
      </c>
      <c r="AC4" s="138" t="s">
        <v>228</v>
      </c>
      <c r="AD4" s="136" t="s">
        <v>225</v>
      </c>
      <c r="AE4" s="137" t="s">
        <v>226</v>
      </c>
      <c r="AF4" s="137" t="s">
        <v>227</v>
      </c>
      <c r="AG4" s="138" t="s">
        <v>228</v>
      </c>
      <c r="AH4" s="136" t="s">
        <v>225</v>
      </c>
      <c r="AI4" s="137" t="s">
        <v>226</v>
      </c>
      <c r="AJ4" s="137" t="s">
        <v>227</v>
      </c>
      <c r="AK4" s="138" t="s">
        <v>228</v>
      </c>
      <c r="AL4" s="136" t="s">
        <v>225</v>
      </c>
      <c r="AM4" s="137" t="s">
        <v>226</v>
      </c>
      <c r="AN4" s="137" t="s">
        <v>227</v>
      </c>
      <c r="AO4" s="138" t="s">
        <v>228</v>
      </c>
      <c r="AP4" s="136" t="s">
        <v>225</v>
      </c>
      <c r="AQ4" s="137" t="s">
        <v>226</v>
      </c>
      <c r="AR4" s="137" t="s">
        <v>227</v>
      </c>
      <c r="AS4" s="138" t="s">
        <v>228</v>
      </c>
      <c r="AT4" s="136" t="s">
        <v>225</v>
      </c>
      <c r="AU4" s="137" t="s">
        <v>226</v>
      </c>
      <c r="AV4" s="137" t="s">
        <v>227</v>
      </c>
      <c r="AW4" s="138" t="s">
        <v>228</v>
      </c>
      <c r="AX4" s="136" t="s">
        <v>225</v>
      </c>
      <c r="AY4" s="137" t="s">
        <v>226</v>
      </c>
      <c r="AZ4" s="137" t="s">
        <v>227</v>
      </c>
      <c r="BA4" s="138" t="s">
        <v>228</v>
      </c>
      <c r="BB4" s="136" t="s">
        <v>225</v>
      </c>
      <c r="BC4" s="137" t="s">
        <v>226</v>
      </c>
      <c r="BD4" s="137" t="s">
        <v>227</v>
      </c>
      <c r="BE4" s="138" t="s">
        <v>228</v>
      </c>
      <c r="BF4" s="136" t="s">
        <v>225</v>
      </c>
      <c r="BG4" s="137" t="s">
        <v>226</v>
      </c>
      <c r="BH4" s="137" t="s">
        <v>227</v>
      </c>
      <c r="BI4" s="138" t="s">
        <v>228</v>
      </c>
      <c r="BJ4" s="136" t="s">
        <v>225</v>
      </c>
      <c r="BK4" s="137" t="s">
        <v>226</v>
      </c>
      <c r="BL4" s="137" t="s">
        <v>227</v>
      </c>
      <c r="BM4" s="138" t="s">
        <v>228</v>
      </c>
      <c r="BN4" s="136" t="s">
        <v>225</v>
      </c>
      <c r="BO4" s="137" t="s">
        <v>226</v>
      </c>
      <c r="BP4" s="137" t="s">
        <v>227</v>
      </c>
      <c r="BQ4" s="138" t="s">
        <v>228</v>
      </c>
      <c r="BR4" s="136" t="s">
        <v>225</v>
      </c>
      <c r="BS4" s="137" t="s">
        <v>226</v>
      </c>
      <c r="BT4" s="137" t="s">
        <v>227</v>
      </c>
      <c r="BU4" s="138" t="s">
        <v>228</v>
      </c>
      <c r="BV4" s="136" t="s">
        <v>225</v>
      </c>
      <c r="BW4" s="137" t="s">
        <v>226</v>
      </c>
      <c r="BX4" s="137" t="s">
        <v>227</v>
      </c>
      <c r="BY4" s="138" t="s">
        <v>228</v>
      </c>
      <c r="BZ4" s="136" t="s">
        <v>225</v>
      </c>
      <c r="CA4" s="137" t="s">
        <v>226</v>
      </c>
      <c r="CB4" s="137" t="s">
        <v>227</v>
      </c>
      <c r="CC4" s="138" t="s">
        <v>228</v>
      </c>
      <c r="CD4" s="136" t="s">
        <v>225</v>
      </c>
      <c r="CE4" s="137" t="s">
        <v>226</v>
      </c>
      <c r="CF4" s="137" t="s">
        <v>227</v>
      </c>
      <c r="CG4" s="138" t="s">
        <v>228</v>
      </c>
      <c r="CH4" s="136" t="s">
        <v>225</v>
      </c>
      <c r="CI4" s="137" t="s">
        <v>226</v>
      </c>
      <c r="CJ4" s="137" t="s">
        <v>227</v>
      </c>
      <c r="CK4" s="138" t="s">
        <v>228</v>
      </c>
      <c r="CL4" s="136" t="s">
        <v>225</v>
      </c>
      <c r="CM4" s="137" t="s">
        <v>226</v>
      </c>
      <c r="CN4" s="137" t="s">
        <v>227</v>
      </c>
      <c r="CO4" s="138" t="s">
        <v>228</v>
      </c>
      <c r="CP4" s="136" t="s">
        <v>225</v>
      </c>
      <c r="CQ4" s="137" t="s">
        <v>226</v>
      </c>
      <c r="CR4" s="137" t="s">
        <v>227</v>
      </c>
      <c r="CS4" s="138" t="s">
        <v>228</v>
      </c>
      <c r="CT4" s="136" t="s">
        <v>225</v>
      </c>
      <c r="CU4" s="137" t="s">
        <v>226</v>
      </c>
      <c r="CV4" s="137" t="s">
        <v>227</v>
      </c>
      <c r="CW4" s="138" t="s">
        <v>228</v>
      </c>
      <c r="CX4" s="136" t="s">
        <v>225</v>
      </c>
      <c r="CY4" s="137" t="s">
        <v>226</v>
      </c>
      <c r="CZ4" s="137" t="s">
        <v>227</v>
      </c>
      <c r="DA4" s="138" t="s">
        <v>228</v>
      </c>
      <c r="DB4" s="136" t="s">
        <v>225</v>
      </c>
      <c r="DC4" s="137" t="s">
        <v>226</v>
      </c>
      <c r="DD4" s="137" t="s">
        <v>227</v>
      </c>
      <c r="DE4" s="138" t="s">
        <v>228</v>
      </c>
      <c r="DF4" s="136" t="s">
        <v>225</v>
      </c>
      <c r="DG4" s="137" t="s">
        <v>226</v>
      </c>
      <c r="DH4" s="137" t="s">
        <v>227</v>
      </c>
      <c r="DI4" s="138" t="s">
        <v>228</v>
      </c>
      <c r="DJ4" s="139" t="s">
        <v>229</v>
      </c>
      <c r="DK4" s="138" t="s">
        <v>230</v>
      </c>
      <c r="DL4" s="125"/>
    </row>
    <row r="5" spans="1:116" ht="0.75" customHeight="1" x14ac:dyDescent="0.3">
      <c r="A5" s="140"/>
      <c r="B5" s="141"/>
      <c r="C5" s="141"/>
      <c r="D5" s="142"/>
      <c r="E5" s="141"/>
      <c r="F5" s="140"/>
      <c r="G5" s="140"/>
      <c r="H5" s="143"/>
      <c r="I5" s="141"/>
      <c r="J5" s="141"/>
      <c r="K5" s="143"/>
      <c r="L5" s="141"/>
      <c r="M5" s="141"/>
      <c r="N5" s="143"/>
      <c r="O5" s="141"/>
      <c r="P5" s="141"/>
      <c r="Q5" s="144"/>
      <c r="R5" s="143"/>
      <c r="S5" s="141"/>
      <c r="T5" s="141"/>
      <c r="U5" s="144"/>
      <c r="V5" s="141"/>
      <c r="W5" s="141"/>
      <c r="X5" s="141"/>
      <c r="Y5" s="144"/>
      <c r="Z5" s="141"/>
      <c r="AA5" s="141"/>
      <c r="AB5" s="141"/>
      <c r="AC5" s="144"/>
      <c r="AD5" s="141"/>
      <c r="AE5" s="141"/>
      <c r="AF5" s="141"/>
      <c r="AG5" s="144"/>
      <c r="AH5" s="141"/>
      <c r="AI5" s="141"/>
      <c r="AJ5" s="141"/>
      <c r="AK5" s="144"/>
      <c r="AL5" s="141"/>
      <c r="AM5" s="141"/>
      <c r="AN5" s="141"/>
      <c r="AO5" s="144"/>
      <c r="AP5" s="141"/>
      <c r="AQ5" s="141"/>
      <c r="AR5" s="141"/>
      <c r="AS5" s="144"/>
      <c r="AT5" s="141"/>
      <c r="AU5" s="141"/>
      <c r="AV5" s="141"/>
      <c r="AW5" s="144"/>
      <c r="AX5" s="141"/>
      <c r="AY5" s="141"/>
      <c r="AZ5" s="141"/>
      <c r="BA5" s="144"/>
      <c r="BB5" s="141"/>
      <c r="BC5" s="141"/>
      <c r="BD5" s="141"/>
      <c r="BE5" s="144"/>
      <c r="BF5" s="141"/>
      <c r="BG5" s="141"/>
      <c r="BH5" s="141"/>
      <c r="BI5" s="144"/>
      <c r="BJ5" s="141"/>
      <c r="BK5" s="141"/>
      <c r="BL5" s="141"/>
      <c r="BM5" s="144"/>
      <c r="BN5" s="141"/>
      <c r="BO5" s="141"/>
      <c r="BP5" s="141"/>
      <c r="BQ5" s="144"/>
      <c r="BR5" s="141"/>
      <c r="BS5" s="141"/>
      <c r="BT5" s="141"/>
      <c r="BU5" s="144"/>
      <c r="BV5" s="141"/>
      <c r="BW5" s="141"/>
      <c r="BX5" s="141"/>
      <c r="BY5" s="144"/>
      <c r="BZ5" s="141"/>
      <c r="CA5" s="141"/>
      <c r="CB5" s="141"/>
      <c r="CC5" s="144"/>
      <c r="CD5" s="141"/>
      <c r="CE5" s="141"/>
      <c r="CF5" s="141"/>
      <c r="CG5" s="144"/>
      <c r="CH5" s="141"/>
      <c r="CI5" s="141"/>
      <c r="CJ5" s="141"/>
      <c r="CK5" s="144"/>
      <c r="CL5" s="141"/>
      <c r="CM5" s="141"/>
      <c r="CN5" s="141"/>
      <c r="CO5" s="144"/>
      <c r="CP5" s="141"/>
      <c r="CQ5" s="141"/>
      <c r="CR5" s="141"/>
      <c r="CS5" s="144"/>
      <c r="CT5" s="141"/>
      <c r="CU5" s="141"/>
      <c r="CV5" s="141"/>
      <c r="CW5" s="144"/>
      <c r="CX5" s="141"/>
      <c r="CY5" s="141"/>
      <c r="CZ5" s="141"/>
      <c r="DA5" s="144"/>
      <c r="DB5" s="141"/>
      <c r="DC5" s="141"/>
      <c r="DD5" s="141"/>
      <c r="DE5" s="144"/>
      <c r="DF5" s="141"/>
      <c r="DG5" s="141"/>
      <c r="DH5" s="141"/>
      <c r="DI5" s="144"/>
      <c r="DJ5" s="143"/>
      <c r="DK5" s="144"/>
    </row>
    <row r="6" spans="1:116" ht="18.75" customHeight="1" x14ac:dyDescent="0.3">
      <c r="A6" s="145" t="s">
        <v>231</v>
      </c>
      <c r="B6" s="146">
        <v>0</v>
      </c>
      <c r="C6" s="147">
        <v>0</v>
      </c>
      <c r="D6" s="148">
        <v>0</v>
      </c>
      <c r="E6" s="149">
        <f>SUM(C6*D6)</f>
        <v>0</v>
      </c>
      <c r="F6" s="150">
        <f>SUM(C6+E6)</f>
        <v>0</v>
      </c>
      <c r="G6" s="151">
        <v>0</v>
      </c>
      <c r="H6" s="152">
        <v>0</v>
      </c>
      <c r="I6" s="124">
        <f t="shared" ref="I6:I31" si="0">H6*G6</f>
        <v>0</v>
      </c>
      <c r="J6" s="153">
        <f t="shared" ref="J6:J42" si="1">IF($G6=0,0,(I6/$G6)*$F6)</f>
        <v>0</v>
      </c>
      <c r="K6" s="152">
        <v>0</v>
      </c>
      <c r="L6" s="154">
        <f t="shared" ref="L6:L31" si="2">K6*G6</f>
        <v>0</v>
      </c>
      <c r="M6" s="153">
        <f t="shared" ref="M6:M42" si="3">IF($G6=0,0,(L6/$G6)*$F6)</f>
        <v>0</v>
      </c>
      <c r="N6" s="155">
        <f t="shared" ref="N6:N31" si="4">P6*$G6</f>
        <v>0</v>
      </c>
      <c r="O6" s="156">
        <v>0</v>
      </c>
      <c r="P6" s="157">
        <f t="shared" ref="P6:P42" si="5">IF($G6=0,0,($O$47*$O6)/$G6)</f>
        <v>0</v>
      </c>
      <c r="Q6" s="149">
        <f t="shared" ref="Q6:Q42" si="6">P6*$F6</f>
        <v>0</v>
      </c>
      <c r="R6" s="155">
        <f t="shared" ref="R6:R31" si="7">T6*$G6</f>
        <v>0</v>
      </c>
      <c r="S6" s="156">
        <v>0</v>
      </c>
      <c r="T6" s="157">
        <f t="shared" ref="T6:T42" si="8">IF($G6=0,0,($S$47*$S6)/$G6)</f>
        <v>0</v>
      </c>
      <c r="U6" s="149">
        <f t="shared" ref="U6:U31" si="9">T6*$F6</f>
        <v>0</v>
      </c>
      <c r="V6" s="155">
        <f t="shared" ref="V6:V31" si="10">X6*$G6</f>
        <v>0</v>
      </c>
      <c r="W6" s="156">
        <v>0</v>
      </c>
      <c r="X6" s="157">
        <f t="shared" ref="X6:X42" si="11">IF($G6=0,0,($W$47*$W6)/$G6)</f>
        <v>0</v>
      </c>
      <c r="Y6" s="149">
        <f t="shared" ref="Y6:Y31" si="12">X6*$F6</f>
        <v>0</v>
      </c>
      <c r="Z6" s="155">
        <f t="shared" ref="Z6:Z31" si="13">AB6*$G6</f>
        <v>0</v>
      </c>
      <c r="AA6" s="156">
        <v>0</v>
      </c>
      <c r="AB6" s="157">
        <f t="shared" ref="AB6:AB42" si="14">IF($G6=0,0,($AA$47*$AA6)/$G6)</f>
        <v>0</v>
      </c>
      <c r="AC6" s="149">
        <f t="shared" ref="AC6:AC31" si="15">AB6*$F6</f>
        <v>0</v>
      </c>
      <c r="AD6" s="155">
        <f t="shared" ref="AD6:AD31" si="16">AF6*$G6</f>
        <v>0</v>
      </c>
      <c r="AE6" s="156">
        <v>0</v>
      </c>
      <c r="AF6" s="157">
        <f t="shared" ref="AF6:AF42" si="17">IF($G6=0,0,($AE$47*$AE6)/$G6)</f>
        <v>0</v>
      </c>
      <c r="AG6" s="149">
        <f t="shared" ref="AG6:AG31" si="18">AF6*$F6</f>
        <v>0</v>
      </c>
      <c r="AH6" s="155">
        <f t="shared" ref="AH6:AH31" si="19">AJ6*$G6</f>
        <v>0</v>
      </c>
      <c r="AI6" s="156">
        <v>0</v>
      </c>
      <c r="AJ6" s="157">
        <f t="shared" ref="AJ6:AJ31" si="20">IF($G6=0,0,($AM$47*$AM6)/$G6)</f>
        <v>0</v>
      </c>
      <c r="AK6" s="149">
        <f t="shared" ref="AK6:AK31" si="21">AJ6*$F6</f>
        <v>0</v>
      </c>
      <c r="AL6" s="155">
        <f t="shared" ref="AL6:AL31" si="22">AN6*$G6</f>
        <v>0</v>
      </c>
      <c r="AM6" s="156">
        <v>0</v>
      </c>
      <c r="AN6" s="157">
        <f t="shared" ref="AN6:AN30" si="23">IF($G6=0,0,($AM$47*$AM6)/$G6)</f>
        <v>0</v>
      </c>
      <c r="AO6" s="149">
        <f t="shared" ref="AO6:AO31" si="24">AN6*$F6</f>
        <v>0</v>
      </c>
      <c r="AP6" s="155">
        <f t="shared" ref="AP6:AP31" si="25">AR6*$G6</f>
        <v>0</v>
      </c>
      <c r="AQ6" s="156">
        <v>0</v>
      </c>
      <c r="AR6" s="157">
        <f t="shared" ref="AR6:AR30" si="26">IF($G6=0,0,($AQ$47*$AQ6)/$G6)</f>
        <v>0</v>
      </c>
      <c r="AS6" s="149">
        <f t="shared" ref="AS6:AS31" si="27">AR6*$F6</f>
        <v>0</v>
      </c>
      <c r="AT6" s="155">
        <f t="shared" ref="AT6:AT31" si="28">AV6*$G6</f>
        <v>0</v>
      </c>
      <c r="AU6" s="156">
        <v>0</v>
      </c>
      <c r="AV6" s="157">
        <f t="shared" ref="AV6:AV30" si="29">IF($G6=0,0,($AU$47*$AU6)/$G6)</f>
        <v>0</v>
      </c>
      <c r="AW6" s="149">
        <f t="shared" ref="AW6:AW31" si="30">AV6*$F6</f>
        <v>0</v>
      </c>
      <c r="AX6" s="155">
        <f t="shared" ref="AX6:AX31" si="31">AZ6*$G6</f>
        <v>0</v>
      </c>
      <c r="AY6" s="156">
        <v>0</v>
      </c>
      <c r="AZ6" s="157">
        <f t="shared" ref="AZ6:AZ30" si="32">IF($G6=0,0,($AY$47*$AY6)/$G6)</f>
        <v>0</v>
      </c>
      <c r="BA6" s="149">
        <f t="shared" ref="BA6:BA31" si="33">AZ6*$F6</f>
        <v>0</v>
      </c>
      <c r="BB6" s="155">
        <f t="shared" ref="BB6:BB31" si="34">BD6*$G6</f>
        <v>0</v>
      </c>
      <c r="BC6" s="156">
        <v>0</v>
      </c>
      <c r="BD6" s="157">
        <f t="shared" ref="BD6:BD42" si="35">IF($G6=0,0,($BC$47*$BC6)/$G6)</f>
        <v>0</v>
      </c>
      <c r="BE6" s="149">
        <f t="shared" ref="BE6:BE31" si="36">BD6*$F6</f>
        <v>0</v>
      </c>
      <c r="BF6" s="155">
        <f t="shared" ref="BF6:BF31" si="37">BH6*$G6</f>
        <v>0</v>
      </c>
      <c r="BG6" s="156">
        <v>0</v>
      </c>
      <c r="BH6" s="157">
        <f t="shared" ref="BH6:BH42" si="38">IF($G6=0,0,($BG$47*$BG6)/$G6)</f>
        <v>0</v>
      </c>
      <c r="BI6" s="149">
        <f t="shared" ref="BI6:BI31" si="39">BH6*$F6</f>
        <v>0</v>
      </c>
      <c r="BJ6" s="155">
        <f t="shared" ref="BJ6:BJ31" si="40">BL6*$G6</f>
        <v>0</v>
      </c>
      <c r="BK6" s="156">
        <v>0</v>
      </c>
      <c r="BL6" s="157">
        <f t="shared" ref="BL6:BL31" si="41">IF($G6=0,0,($BK$47*$BK6)/$G6)</f>
        <v>0</v>
      </c>
      <c r="BM6" s="149">
        <f t="shared" ref="BM6:BM31" si="42">BL6*$F6</f>
        <v>0</v>
      </c>
      <c r="BN6" s="155">
        <f t="shared" ref="BN6:BN31" si="43">BP6*$G6</f>
        <v>0</v>
      </c>
      <c r="BO6" s="156">
        <v>0</v>
      </c>
      <c r="BP6" s="157">
        <f t="shared" ref="BP6:BP42" si="44">IF($G6=0,0,($BO$47*$BO6)/$G6)</f>
        <v>0</v>
      </c>
      <c r="BQ6" s="149">
        <f t="shared" ref="BQ6:BQ31" si="45">BP6*$F6</f>
        <v>0</v>
      </c>
      <c r="BR6" s="155">
        <f t="shared" ref="BR6:BR31" si="46">BT6*$G6</f>
        <v>0</v>
      </c>
      <c r="BS6" s="156">
        <v>0</v>
      </c>
      <c r="BT6" s="157">
        <f t="shared" ref="BT6:BT31" si="47">IF($G6=0,0,($BS$47*$BS6)/$G6)</f>
        <v>0</v>
      </c>
      <c r="BU6" s="149">
        <f t="shared" ref="BU6:BU31" si="48">BT6*$F6</f>
        <v>0</v>
      </c>
      <c r="BV6" s="155">
        <f t="shared" ref="BV6:BV31" si="49">BX6*$G6</f>
        <v>0</v>
      </c>
      <c r="BW6" s="156">
        <v>0</v>
      </c>
      <c r="BX6" s="157">
        <f t="shared" ref="BX6:BX31" si="50">IF($G6=0,0,($BW$47*$BW6)/$G6)</f>
        <v>0</v>
      </c>
      <c r="BY6" s="149">
        <f t="shared" ref="BY6:BY31" si="51">BX6*$F6</f>
        <v>0</v>
      </c>
      <c r="BZ6" s="155">
        <f t="shared" ref="BZ6:BZ31" si="52">CB6*$G6</f>
        <v>0</v>
      </c>
      <c r="CA6" s="156">
        <v>0</v>
      </c>
      <c r="CB6" s="157">
        <f t="shared" ref="CB6:CB31" si="53">IF($G6=0,0,($CA$47*$CA6)/$G6)</f>
        <v>0</v>
      </c>
      <c r="CC6" s="149">
        <f t="shared" ref="CC6:CC31" si="54">CB6*$F6</f>
        <v>0</v>
      </c>
      <c r="CD6" s="155">
        <f t="shared" ref="CD6:CD31" si="55">CF6*$G6</f>
        <v>0</v>
      </c>
      <c r="CE6" s="156">
        <v>0</v>
      </c>
      <c r="CF6" s="157">
        <f t="shared" ref="CF6:CF31" si="56">IF($G6=0,0,($CE$47*$CE6)/$G6)</f>
        <v>0</v>
      </c>
      <c r="CG6" s="149">
        <f t="shared" ref="CG6:CG31" si="57">CF6*$F6</f>
        <v>0</v>
      </c>
      <c r="CH6" s="155">
        <f t="shared" ref="CH6:CH31" si="58">CJ6*$G6</f>
        <v>0</v>
      </c>
      <c r="CI6" s="156">
        <v>0</v>
      </c>
      <c r="CJ6" s="157">
        <f t="shared" ref="CJ6:CJ31" si="59">IF($G6=0,0,($CI$47*$CI6)/$G6)</f>
        <v>0</v>
      </c>
      <c r="CK6" s="149">
        <f t="shared" ref="CK6:CK31" si="60">CJ6*$F6</f>
        <v>0</v>
      </c>
      <c r="CL6" s="155">
        <f t="shared" ref="CL6:CL31" si="61">CN6*$G6</f>
        <v>0</v>
      </c>
      <c r="CM6" s="156">
        <v>0</v>
      </c>
      <c r="CN6" s="157">
        <f t="shared" ref="CN6:CN31" si="62">IF($G6=0,0,($CM$47*$CM6)/$G6)</f>
        <v>0</v>
      </c>
      <c r="CO6" s="149">
        <f t="shared" ref="CO6:CO31" si="63">CN6*$F6</f>
        <v>0</v>
      </c>
      <c r="CP6" s="155">
        <f t="shared" ref="CP6:CP31" si="64">CR6*$G6</f>
        <v>0</v>
      </c>
      <c r="CQ6" s="156">
        <v>0</v>
      </c>
      <c r="CR6" s="157">
        <f t="shared" ref="CR6:CR31" si="65">IF($G6=0,0,($CQ$47*$CQ6)/$G6)</f>
        <v>0</v>
      </c>
      <c r="CS6" s="149">
        <f t="shared" ref="CS6:CS31" si="66">CR6*$F6</f>
        <v>0</v>
      </c>
      <c r="CT6" s="155">
        <f t="shared" ref="CT6:CT31" si="67">CV6*$G6</f>
        <v>0</v>
      </c>
      <c r="CU6" s="156">
        <v>0</v>
      </c>
      <c r="CV6" s="157">
        <f t="shared" ref="CV6:CV31" si="68">IF($G6=0,0,($CU$47*$CU6)/$G6)</f>
        <v>0</v>
      </c>
      <c r="CW6" s="149">
        <f t="shared" ref="CW6:CW31" si="69">CV6*$F6</f>
        <v>0</v>
      </c>
      <c r="CX6" s="155">
        <f t="shared" ref="CX6:CX31" si="70">CZ6*$G6</f>
        <v>0</v>
      </c>
      <c r="CY6" s="156">
        <v>0</v>
      </c>
      <c r="CZ6" s="157">
        <f t="shared" ref="CZ6:CZ31" si="71">IF($G6=0,0,($CY$47*$CY6)/$G6)</f>
        <v>0</v>
      </c>
      <c r="DA6" s="149">
        <f t="shared" ref="DA6:DA31" si="72">CZ6*$F6</f>
        <v>0</v>
      </c>
      <c r="DB6" s="155">
        <f t="shared" ref="DB6:DB31" si="73">DD6*$G6</f>
        <v>0</v>
      </c>
      <c r="DC6" s="156">
        <v>0</v>
      </c>
      <c r="DD6" s="157">
        <f t="shared" ref="DD6:DD31" si="74">IF($G6=0,0,($DC$47*$DC6)/$G6)</f>
        <v>0</v>
      </c>
      <c r="DE6" s="149">
        <f t="shared" ref="DE6:DE31" si="75">DD6*$F6</f>
        <v>0</v>
      </c>
      <c r="DF6" s="155">
        <f t="shared" ref="DF6:DF31" si="76">DH6*$G6</f>
        <v>0</v>
      </c>
      <c r="DG6" s="156">
        <v>0</v>
      </c>
      <c r="DH6" s="157">
        <f t="shared" ref="DH6:DH31" si="77">IF($G6=0,0,($DG$47*$DG6)/$G6)</f>
        <v>0</v>
      </c>
      <c r="DI6" s="149">
        <f t="shared" ref="DI6:DI31" si="78">DH6*$F6</f>
        <v>0</v>
      </c>
      <c r="DJ6" s="158">
        <f t="shared" ref="DJ6:DJ31" si="79">1-(+H6+K6+P6+T6+X6+AB6+AF6+AJ6+AN6+AR6+AV6+AZ6+BD6+BH6+BL6+BP6+BT6+BX6+CB6+CF6+CJ6+CN6+CR6+CV6+CZ6+DD6+DH6)</f>
        <v>1</v>
      </c>
      <c r="DK6" s="149">
        <f t="shared" ref="DK6:DK31" si="80">DJ6*F6</f>
        <v>0</v>
      </c>
    </row>
    <row r="7" spans="1:116" ht="18.75" customHeight="1" x14ac:dyDescent="0.3">
      <c r="A7" s="145" t="s">
        <v>231</v>
      </c>
      <c r="B7" s="146">
        <v>0</v>
      </c>
      <c r="C7" s="147">
        <v>0</v>
      </c>
      <c r="D7" s="148">
        <v>0</v>
      </c>
      <c r="E7" s="149">
        <f>SUM(C7*D7)</f>
        <v>0</v>
      </c>
      <c r="F7" s="150">
        <f>SUM(C7+E7)</f>
        <v>0</v>
      </c>
      <c r="G7" s="151">
        <v>0</v>
      </c>
      <c r="H7" s="152">
        <v>0</v>
      </c>
      <c r="I7" s="124">
        <f t="shared" si="0"/>
        <v>0</v>
      </c>
      <c r="J7" s="153">
        <f t="shared" si="1"/>
        <v>0</v>
      </c>
      <c r="K7" s="152">
        <v>0</v>
      </c>
      <c r="L7" s="154">
        <f t="shared" si="2"/>
        <v>0</v>
      </c>
      <c r="M7" s="153">
        <f t="shared" si="3"/>
        <v>0</v>
      </c>
      <c r="N7" s="155">
        <f t="shared" si="4"/>
        <v>0</v>
      </c>
      <c r="O7" s="156">
        <v>0</v>
      </c>
      <c r="P7" s="157">
        <f t="shared" si="5"/>
        <v>0</v>
      </c>
      <c r="Q7" s="149">
        <f t="shared" si="6"/>
        <v>0</v>
      </c>
      <c r="R7" s="155">
        <f t="shared" si="7"/>
        <v>0</v>
      </c>
      <c r="S7" s="156">
        <v>0</v>
      </c>
      <c r="T7" s="157">
        <f t="shared" si="8"/>
        <v>0</v>
      </c>
      <c r="U7" s="149">
        <f t="shared" si="9"/>
        <v>0</v>
      </c>
      <c r="V7" s="155">
        <f t="shared" si="10"/>
        <v>0</v>
      </c>
      <c r="W7" s="156">
        <v>0</v>
      </c>
      <c r="X7" s="157">
        <f t="shared" si="11"/>
        <v>0</v>
      </c>
      <c r="Y7" s="149">
        <f t="shared" si="12"/>
        <v>0</v>
      </c>
      <c r="Z7" s="155">
        <f t="shared" si="13"/>
        <v>0</v>
      </c>
      <c r="AA7" s="156">
        <v>0</v>
      </c>
      <c r="AB7" s="157">
        <f t="shared" si="14"/>
        <v>0</v>
      </c>
      <c r="AC7" s="149">
        <f t="shared" si="15"/>
        <v>0</v>
      </c>
      <c r="AD7" s="155">
        <f t="shared" si="16"/>
        <v>0</v>
      </c>
      <c r="AE7" s="156">
        <v>0</v>
      </c>
      <c r="AF7" s="157">
        <f t="shared" si="17"/>
        <v>0</v>
      </c>
      <c r="AG7" s="149">
        <f t="shared" si="18"/>
        <v>0</v>
      </c>
      <c r="AH7" s="155">
        <f t="shared" si="19"/>
        <v>0</v>
      </c>
      <c r="AI7" s="156">
        <v>0</v>
      </c>
      <c r="AJ7" s="157">
        <f t="shared" si="20"/>
        <v>0</v>
      </c>
      <c r="AK7" s="149">
        <f t="shared" si="21"/>
        <v>0</v>
      </c>
      <c r="AL7" s="155">
        <f t="shared" si="22"/>
        <v>0</v>
      </c>
      <c r="AM7" s="156">
        <v>0</v>
      </c>
      <c r="AN7" s="157">
        <f t="shared" si="23"/>
        <v>0</v>
      </c>
      <c r="AO7" s="149">
        <f t="shared" si="24"/>
        <v>0</v>
      </c>
      <c r="AP7" s="155">
        <f t="shared" si="25"/>
        <v>0</v>
      </c>
      <c r="AQ7" s="156">
        <v>0</v>
      </c>
      <c r="AR7" s="157">
        <f t="shared" si="26"/>
        <v>0</v>
      </c>
      <c r="AS7" s="149">
        <f t="shared" si="27"/>
        <v>0</v>
      </c>
      <c r="AT7" s="155">
        <f t="shared" si="28"/>
        <v>0</v>
      </c>
      <c r="AU7" s="156">
        <v>0</v>
      </c>
      <c r="AV7" s="157">
        <f t="shared" si="29"/>
        <v>0</v>
      </c>
      <c r="AW7" s="149">
        <f t="shared" si="30"/>
        <v>0</v>
      </c>
      <c r="AX7" s="155">
        <f t="shared" si="31"/>
        <v>0</v>
      </c>
      <c r="AY7" s="156">
        <v>0</v>
      </c>
      <c r="AZ7" s="157">
        <f t="shared" si="32"/>
        <v>0</v>
      </c>
      <c r="BA7" s="149">
        <f t="shared" si="33"/>
        <v>0</v>
      </c>
      <c r="BB7" s="155">
        <f t="shared" si="34"/>
        <v>0</v>
      </c>
      <c r="BC7" s="156">
        <v>0</v>
      </c>
      <c r="BD7" s="157">
        <f t="shared" si="35"/>
        <v>0</v>
      </c>
      <c r="BE7" s="149">
        <f t="shared" si="36"/>
        <v>0</v>
      </c>
      <c r="BF7" s="155">
        <f t="shared" si="37"/>
        <v>0</v>
      </c>
      <c r="BG7" s="156">
        <v>0</v>
      </c>
      <c r="BH7" s="157">
        <f t="shared" si="38"/>
        <v>0</v>
      </c>
      <c r="BI7" s="149">
        <f t="shared" si="39"/>
        <v>0</v>
      </c>
      <c r="BJ7" s="155">
        <f t="shared" si="40"/>
        <v>0</v>
      </c>
      <c r="BK7" s="156">
        <v>0</v>
      </c>
      <c r="BL7" s="157">
        <f t="shared" si="41"/>
        <v>0</v>
      </c>
      <c r="BM7" s="149">
        <f t="shared" si="42"/>
        <v>0</v>
      </c>
      <c r="BN7" s="155">
        <f t="shared" si="43"/>
        <v>0</v>
      </c>
      <c r="BO7" s="156">
        <v>0</v>
      </c>
      <c r="BP7" s="157">
        <f t="shared" si="44"/>
        <v>0</v>
      </c>
      <c r="BQ7" s="149">
        <f t="shared" si="45"/>
        <v>0</v>
      </c>
      <c r="BR7" s="155">
        <f t="shared" si="46"/>
        <v>0</v>
      </c>
      <c r="BS7" s="156">
        <v>0</v>
      </c>
      <c r="BT7" s="157">
        <f t="shared" si="47"/>
        <v>0</v>
      </c>
      <c r="BU7" s="149">
        <f t="shared" si="48"/>
        <v>0</v>
      </c>
      <c r="BV7" s="155">
        <f t="shared" si="49"/>
        <v>0</v>
      </c>
      <c r="BW7" s="156">
        <v>0</v>
      </c>
      <c r="BX7" s="157">
        <f t="shared" si="50"/>
        <v>0</v>
      </c>
      <c r="BY7" s="149">
        <f t="shared" si="51"/>
        <v>0</v>
      </c>
      <c r="BZ7" s="155">
        <f t="shared" si="52"/>
        <v>0</v>
      </c>
      <c r="CA7" s="156">
        <v>0</v>
      </c>
      <c r="CB7" s="157">
        <f t="shared" si="53"/>
        <v>0</v>
      </c>
      <c r="CC7" s="149">
        <f t="shared" si="54"/>
        <v>0</v>
      </c>
      <c r="CD7" s="155">
        <f t="shared" si="55"/>
        <v>0</v>
      </c>
      <c r="CE7" s="156">
        <v>0</v>
      </c>
      <c r="CF7" s="157">
        <f t="shared" si="56"/>
        <v>0</v>
      </c>
      <c r="CG7" s="149">
        <f t="shared" si="57"/>
        <v>0</v>
      </c>
      <c r="CH7" s="155">
        <f t="shared" si="58"/>
        <v>0</v>
      </c>
      <c r="CI7" s="156">
        <v>0</v>
      </c>
      <c r="CJ7" s="157">
        <f t="shared" si="59"/>
        <v>0</v>
      </c>
      <c r="CK7" s="149">
        <f t="shared" si="60"/>
        <v>0</v>
      </c>
      <c r="CL7" s="155">
        <f t="shared" si="61"/>
        <v>0</v>
      </c>
      <c r="CM7" s="156">
        <v>0</v>
      </c>
      <c r="CN7" s="157">
        <f t="shared" si="62"/>
        <v>0</v>
      </c>
      <c r="CO7" s="149">
        <f t="shared" si="63"/>
        <v>0</v>
      </c>
      <c r="CP7" s="155">
        <f t="shared" si="64"/>
        <v>0</v>
      </c>
      <c r="CQ7" s="156">
        <v>0</v>
      </c>
      <c r="CR7" s="157">
        <f t="shared" si="65"/>
        <v>0</v>
      </c>
      <c r="CS7" s="149">
        <f t="shared" si="66"/>
        <v>0</v>
      </c>
      <c r="CT7" s="155">
        <f t="shared" si="67"/>
        <v>0</v>
      </c>
      <c r="CU7" s="156">
        <v>0</v>
      </c>
      <c r="CV7" s="157">
        <f t="shared" si="68"/>
        <v>0</v>
      </c>
      <c r="CW7" s="149">
        <f t="shared" si="69"/>
        <v>0</v>
      </c>
      <c r="CX7" s="155">
        <f t="shared" si="70"/>
        <v>0</v>
      </c>
      <c r="CY7" s="156">
        <v>0</v>
      </c>
      <c r="CZ7" s="157">
        <f t="shared" si="71"/>
        <v>0</v>
      </c>
      <c r="DA7" s="149">
        <f t="shared" si="72"/>
        <v>0</v>
      </c>
      <c r="DB7" s="155">
        <f t="shared" si="73"/>
        <v>0</v>
      </c>
      <c r="DC7" s="156">
        <v>0</v>
      </c>
      <c r="DD7" s="157">
        <f t="shared" si="74"/>
        <v>0</v>
      </c>
      <c r="DE7" s="149">
        <f t="shared" si="75"/>
        <v>0</v>
      </c>
      <c r="DF7" s="155">
        <f t="shared" si="76"/>
        <v>0</v>
      </c>
      <c r="DG7" s="156">
        <v>0</v>
      </c>
      <c r="DH7" s="157">
        <f t="shared" si="77"/>
        <v>0</v>
      </c>
      <c r="DI7" s="149">
        <f t="shared" si="78"/>
        <v>0</v>
      </c>
      <c r="DJ7" s="158">
        <f t="shared" si="79"/>
        <v>1</v>
      </c>
      <c r="DK7" s="149">
        <f t="shared" si="80"/>
        <v>0</v>
      </c>
    </row>
    <row r="8" spans="1:116" ht="18.75" customHeight="1" x14ac:dyDescent="0.3">
      <c r="A8" s="145" t="s">
        <v>231</v>
      </c>
      <c r="B8" s="146">
        <v>0</v>
      </c>
      <c r="C8" s="147">
        <v>0</v>
      </c>
      <c r="D8" s="148">
        <v>0</v>
      </c>
      <c r="E8" s="149">
        <f t="shared" ref="E8:E17" si="81">SUM(C8*D8)</f>
        <v>0</v>
      </c>
      <c r="F8" s="150">
        <f t="shared" ref="F8:F31" si="82">SUM(C8+E8)</f>
        <v>0</v>
      </c>
      <c r="G8" s="151">
        <v>0</v>
      </c>
      <c r="H8" s="152">
        <v>0</v>
      </c>
      <c r="I8" s="124">
        <f t="shared" si="0"/>
        <v>0</v>
      </c>
      <c r="J8" s="153">
        <f t="shared" si="1"/>
        <v>0</v>
      </c>
      <c r="K8" s="152">
        <v>0</v>
      </c>
      <c r="L8" s="154">
        <f t="shared" si="2"/>
        <v>0</v>
      </c>
      <c r="M8" s="153">
        <f t="shared" si="3"/>
        <v>0</v>
      </c>
      <c r="N8" s="155">
        <f t="shared" si="4"/>
        <v>0</v>
      </c>
      <c r="O8" s="156">
        <v>0</v>
      </c>
      <c r="P8" s="157">
        <f t="shared" si="5"/>
        <v>0</v>
      </c>
      <c r="Q8" s="149">
        <f t="shared" si="6"/>
        <v>0</v>
      </c>
      <c r="R8" s="155">
        <f t="shared" si="7"/>
        <v>0</v>
      </c>
      <c r="S8" s="156">
        <v>0</v>
      </c>
      <c r="T8" s="157">
        <f t="shared" si="8"/>
        <v>0</v>
      </c>
      <c r="U8" s="149">
        <f t="shared" si="9"/>
        <v>0</v>
      </c>
      <c r="V8" s="155">
        <f t="shared" si="10"/>
        <v>0</v>
      </c>
      <c r="W8" s="156">
        <v>0</v>
      </c>
      <c r="X8" s="157">
        <f t="shared" si="11"/>
        <v>0</v>
      </c>
      <c r="Y8" s="149">
        <f t="shared" si="12"/>
        <v>0</v>
      </c>
      <c r="Z8" s="155">
        <f t="shared" si="13"/>
        <v>0</v>
      </c>
      <c r="AA8" s="156">
        <v>0</v>
      </c>
      <c r="AB8" s="157">
        <f t="shared" si="14"/>
        <v>0</v>
      </c>
      <c r="AC8" s="149">
        <f t="shared" si="15"/>
        <v>0</v>
      </c>
      <c r="AD8" s="155">
        <f t="shared" si="16"/>
        <v>0</v>
      </c>
      <c r="AE8" s="156">
        <v>0</v>
      </c>
      <c r="AF8" s="157">
        <f t="shared" si="17"/>
        <v>0</v>
      </c>
      <c r="AG8" s="149">
        <f t="shared" si="18"/>
        <v>0</v>
      </c>
      <c r="AH8" s="155">
        <f t="shared" si="19"/>
        <v>0</v>
      </c>
      <c r="AI8" s="156">
        <v>0</v>
      </c>
      <c r="AJ8" s="157">
        <f t="shared" si="20"/>
        <v>0</v>
      </c>
      <c r="AK8" s="149">
        <f t="shared" si="21"/>
        <v>0</v>
      </c>
      <c r="AL8" s="155">
        <f t="shared" si="22"/>
        <v>0</v>
      </c>
      <c r="AM8" s="156">
        <v>0</v>
      </c>
      <c r="AN8" s="157">
        <f t="shared" si="23"/>
        <v>0</v>
      </c>
      <c r="AO8" s="149">
        <f t="shared" si="24"/>
        <v>0</v>
      </c>
      <c r="AP8" s="155">
        <f t="shared" si="25"/>
        <v>0</v>
      </c>
      <c r="AQ8" s="156">
        <v>0</v>
      </c>
      <c r="AR8" s="157">
        <f t="shared" si="26"/>
        <v>0</v>
      </c>
      <c r="AS8" s="149">
        <f t="shared" si="27"/>
        <v>0</v>
      </c>
      <c r="AT8" s="155">
        <f t="shared" si="28"/>
        <v>0</v>
      </c>
      <c r="AU8" s="156">
        <v>0</v>
      </c>
      <c r="AV8" s="157">
        <f t="shared" si="29"/>
        <v>0</v>
      </c>
      <c r="AW8" s="149">
        <f t="shared" si="30"/>
        <v>0</v>
      </c>
      <c r="AX8" s="155">
        <f t="shared" si="31"/>
        <v>0</v>
      </c>
      <c r="AY8" s="156">
        <v>0</v>
      </c>
      <c r="AZ8" s="157">
        <f t="shared" si="32"/>
        <v>0</v>
      </c>
      <c r="BA8" s="149">
        <f t="shared" si="33"/>
        <v>0</v>
      </c>
      <c r="BB8" s="155">
        <f t="shared" si="34"/>
        <v>0</v>
      </c>
      <c r="BC8" s="156">
        <v>0</v>
      </c>
      <c r="BD8" s="157">
        <f t="shared" si="35"/>
        <v>0</v>
      </c>
      <c r="BE8" s="149">
        <f t="shared" si="36"/>
        <v>0</v>
      </c>
      <c r="BF8" s="155">
        <f t="shared" si="37"/>
        <v>0</v>
      </c>
      <c r="BG8" s="156">
        <v>0</v>
      </c>
      <c r="BH8" s="157">
        <f t="shared" si="38"/>
        <v>0</v>
      </c>
      <c r="BI8" s="149">
        <f t="shared" si="39"/>
        <v>0</v>
      </c>
      <c r="BJ8" s="155">
        <f t="shared" si="40"/>
        <v>0</v>
      </c>
      <c r="BK8" s="156">
        <v>0</v>
      </c>
      <c r="BL8" s="157">
        <f t="shared" si="41"/>
        <v>0</v>
      </c>
      <c r="BM8" s="149">
        <f t="shared" si="42"/>
        <v>0</v>
      </c>
      <c r="BN8" s="155">
        <f t="shared" si="43"/>
        <v>0</v>
      </c>
      <c r="BO8" s="156">
        <v>0</v>
      </c>
      <c r="BP8" s="157">
        <f t="shared" si="44"/>
        <v>0</v>
      </c>
      <c r="BQ8" s="149">
        <f t="shared" si="45"/>
        <v>0</v>
      </c>
      <c r="BR8" s="155">
        <f t="shared" si="46"/>
        <v>0</v>
      </c>
      <c r="BS8" s="156">
        <v>0</v>
      </c>
      <c r="BT8" s="157">
        <f t="shared" si="47"/>
        <v>0</v>
      </c>
      <c r="BU8" s="149">
        <f t="shared" si="48"/>
        <v>0</v>
      </c>
      <c r="BV8" s="155">
        <f t="shared" si="49"/>
        <v>0</v>
      </c>
      <c r="BW8" s="156">
        <v>0</v>
      </c>
      <c r="BX8" s="157">
        <f t="shared" si="50"/>
        <v>0</v>
      </c>
      <c r="BY8" s="149">
        <f t="shared" si="51"/>
        <v>0</v>
      </c>
      <c r="BZ8" s="155">
        <f t="shared" si="52"/>
        <v>0</v>
      </c>
      <c r="CA8" s="156">
        <v>0</v>
      </c>
      <c r="CB8" s="157">
        <f t="shared" si="53"/>
        <v>0</v>
      </c>
      <c r="CC8" s="149">
        <f t="shared" si="54"/>
        <v>0</v>
      </c>
      <c r="CD8" s="155">
        <f t="shared" si="55"/>
        <v>0</v>
      </c>
      <c r="CE8" s="156">
        <v>0</v>
      </c>
      <c r="CF8" s="157">
        <f t="shared" si="56"/>
        <v>0</v>
      </c>
      <c r="CG8" s="149">
        <f t="shared" si="57"/>
        <v>0</v>
      </c>
      <c r="CH8" s="155">
        <f t="shared" si="58"/>
        <v>0</v>
      </c>
      <c r="CI8" s="156">
        <v>0</v>
      </c>
      <c r="CJ8" s="157">
        <f t="shared" si="59"/>
        <v>0</v>
      </c>
      <c r="CK8" s="149">
        <f t="shared" si="60"/>
        <v>0</v>
      </c>
      <c r="CL8" s="155">
        <f t="shared" si="61"/>
        <v>0</v>
      </c>
      <c r="CM8" s="156">
        <v>0</v>
      </c>
      <c r="CN8" s="157">
        <f t="shared" si="62"/>
        <v>0</v>
      </c>
      <c r="CO8" s="149">
        <f t="shared" si="63"/>
        <v>0</v>
      </c>
      <c r="CP8" s="155">
        <f t="shared" si="64"/>
        <v>0</v>
      </c>
      <c r="CQ8" s="156">
        <v>0</v>
      </c>
      <c r="CR8" s="157">
        <f t="shared" si="65"/>
        <v>0</v>
      </c>
      <c r="CS8" s="149">
        <f t="shared" si="66"/>
        <v>0</v>
      </c>
      <c r="CT8" s="155">
        <f t="shared" si="67"/>
        <v>0</v>
      </c>
      <c r="CU8" s="156">
        <v>0</v>
      </c>
      <c r="CV8" s="157">
        <f t="shared" si="68"/>
        <v>0</v>
      </c>
      <c r="CW8" s="149">
        <f t="shared" si="69"/>
        <v>0</v>
      </c>
      <c r="CX8" s="155">
        <f t="shared" si="70"/>
        <v>0</v>
      </c>
      <c r="CY8" s="156">
        <v>0</v>
      </c>
      <c r="CZ8" s="157">
        <f t="shared" si="71"/>
        <v>0</v>
      </c>
      <c r="DA8" s="149">
        <f t="shared" si="72"/>
        <v>0</v>
      </c>
      <c r="DB8" s="155">
        <f t="shared" si="73"/>
        <v>0</v>
      </c>
      <c r="DC8" s="156">
        <v>0</v>
      </c>
      <c r="DD8" s="157">
        <f t="shared" si="74"/>
        <v>0</v>
      </c>
      <c r="DE8" s="149">
        <f t="shared" si="75"/>
        <v>0</v>
      </c>
      <c r="DF8" s="155">
        <f t="shared" si="76"/>
        <v>0</v>
      </c>
      <c r="DG8" s="156">
        <v>0</v>
      </c>
      <c r="DH8" s="157">
        <f t="shared" si="77"/>
        <v>0</v>
      </c>
      <c r="DI8" s="149">
        <f t="shared" si="78"/>
        <v>0</v>
      </c>
      <c r="DJ8" s="158">
        <f t="shared" si="79"/>
        <v>1</v>
      </c>
      <c r="DK8" s="149">
        <f t="shared" si="80"/>
        <v>0</v>
      </c>
    </row>
    <row r="9" spans="1:116" ht="18.75" customHeight="1" x14ac:dyDescent="0.3">
      <c r="A9" s="145" t="s">
        <v>231</v>
      </c>
      <c r="B9" s="146">
        <v>0</v>
      </c>
      <c r="C9" s="147">
        <v>0</v>
      </c>
      <c r="D9" s="148">
        <v>0</v>
      </c>
      <c r="E9" s="149">
        <f t="shared" si="81"/>
        <v>0</v>
      </c>
      <c r="F9" s="150">
        <f t="shared" si="82"/>
        <v>0</v>
      </c>
      <c r="G9" s="151">
        <v>0</v>
      </c>
      <c r="H9" s="152">
        <v>0</v>
      </c>
      <c r="I9" s="124">
        <f t="shared" si="0"/>
        <v>0</v>
      </c>
      <c r="J9" s="153">
        <f t="shared" si="1"/>
        <v>0</v>
      </c>
      <c r="K9" s="152">
        <v>0</v>
      </c>
      <c r="L9" s="154">
        <f t="shared" si="2"/>
        <v>0</v>
      </c>
      <c r="M9" s="153">
        <f t="shared" si="3"/>
        <v>0</v>
      </c>
      <c r="N9" s="155">
        <f t="shared" si="4"/>
        <v>0</v>
      </c>
      <c r="O9" s="156">
        <v>0</v>
      </c>
      <c r="P9" s="157">
        <f t="shared" si="5"/>
        <v>0</v>
      </c>
      <c r="Q9" s="149">
        <f t="shared" si="6"/>
        <v>0</v>
      </c>
      <c r="R9" s="155">
        <f t="shared" si="7"/>
        <v>0</v>
      </c>
      <c r="S9" s="156">
        <v>0</v>
      </c>
      <c r="T9" s="157">
        <f t="shared" si="8"/>
        <v>0</v>
      </c>
      <c r="U9" s="149">
        <f t="shared" si="9"/>
        <v>0</v>
      </c>
      <c r="V9" s="155">
        <f t="shared" si="10"/>
        <v>0</v>
      </c>
      <c r="W9" s="156">
        <v>0</v>
      </c>
      <c r="X9" s="157">
        <f t="shared" si="11"/>
        <v>0</v>
      </c>
      <c r="Y9" s="149">
        <f t="shared" si="12"/>
        <v>0</v>
      </c>
      <c r="Z9" s="155">
        <f t="shared" si="13"/>
        <v>0</v>
      </c>
      <c r="AA9" s="156">
        <v>0</v>
      </c>
      <c r="AB9" s="157">
        <f t="shared" si="14"/>
        <v>0</v>
      </c>
      <c r="AC9" s="149">
        <f t="shared" si="15"/>
        <v>0</v>
      </c>
      <c r="AD9" s="155">
        <f t="shared" si="16"/>
        <v>0</v>
      </c>
      <c r="AE9" s="156">
        <v>0</v>
      </c>
      <c r="AF9" s="157">
        <f t="shared" si="17"/>
        <v>0</v>
      </c>
      <c r="AG9" s="149">
        <f t="shared" si="18"/>
        <v>0</v>
      </c>
      <c r="AH9" s="155">
        <f t="shared" si="19"/>
        <v>0</v>
      </c>
      <c r="AI9" s="156">
        <v>0</v>
      </c>
      <c r="AJ9" s="157">
        <f t="shared" si="20"/>
        <v>0</v>
      </c>
      <c r="AK9" s="149">
        <f t="shared" si="21"/>
        <v>0</v>
      </c>
      <c r="AL9" s="155">
        <f t="shared" si="22"/>
        <v>0</v>
      </c>
      <c r="AM9" s="156">
        <v>0</v>
      </c>
      <c r="AN9" s="157">
        <f t="shared" si="23"/>
        <v>0</v>
      </c>
      <c r="AO9" s="149">
        <f t="shared" si="24"/>
        <v>0</v>
      </c>
      <c r="AP9" s="155">
        <f t="shared" si="25"/>
        <v>0</v>
      </c>
      <c r="AQ9" s="156">
        <v>0</v>
      </c>
      <c r="AR9" s="157">
        <f t="shared" si="26"/>
        <v>0</v>
      </c>
      <c r="AS9" s="149">
        <f t="shared" si="27"/>
        <v>0</v>
      </c>
      <c r="AT9" s="155">
        <f t="shared" si="28"/>
        <v>0</v>
      </c>
      <c r="AU9" s="156">
        <v>0</v>
      </c>
      <c r="AV9" s="157">
        <f t="shared" si="29"/>
        <v>0</v>
      </c>
      <c r="AW9" s="149">
        <f t="shared" si="30"/>
        <v>0</v>
      </c>
      <c r="AX9" s="155">
        <f t="shared" si="31"/>
        <v>0</v>
      </c>
      <c r="AY9" s="156">
        <v>0</v>
      </c>
      <c r="AZ9" s="157">
        <f t="shared" si="32"/>
        <v>0</v>
      </c>
      <c r="BA9" s="149">
        <f t="shared" si="33"/>
        <v>0</v>
      </c>
      <c r="BB9" s="155">
        <f t="shared" si="34"/>
        <v>0</v>
      </c>
      <c r="BC9" s="156">
        <v>0</v>
      </c>
      <c r="BD9" s="157">
        <f t="shared" si="35"/>
        <v>0</v>
      </c>
      <c r="BE9" s="149">
        <f t="shared" si="36"/>
        <v>0</v>
      </c>
      <c r="BF9" s="155">
        <f t="shared" si="37"/>
        <v>0</v>
      </c>
      <c r="BG9" s="156">
        <v>0</v>
      </c>
      <c r="BH9" s="157">
        <f t="shared" si="38"/>
        <v>0</v>
      </c>
      <c r="BI9" s="149">
        <f t="shared" si="39"/>
        <v>0</v>
      </c>
      <c r="BJ9" s="155">
        <f t="shared" si="40"/>
        <v>0</v>
      </c>
      <c r="BK9" s="156">
        <v>0</v>
      </c>
      <c r="BL9" s="157">
        <f t="shared" si="41"/>
        <v>0</v>
      </c>
      <c r="BM9" s="149">
        <f t="shared" si="42"/>
        <v>0</v>
      </c>
      <c r="BN9" s="155">
        <f t="shared" si="43"/>
        <v>0</v>
      </c>
      <c r="BO9" s="156">
        <v>0</v>
      </c>
      <c r="BP9" s="157">
        <f t="shared" si="44"/>
        <v>0</v>
      </c>
      <c r="BQ9" s="149">
        <f t="shared" si="45"/>
        <v>0</v>
      </c>
      <c r="BR9" s="155">
        <f t="shared" si="46"/>
        <v>0</v>
      </c>
      <c r="BS9" s="156">
        <v>0</v>
      </c>
      <c r="BT9" s="157">
        <f t="shared" si="47"/>
        <v>0</v>
      </c>
      <c r="BU9" s="149">
        <f t="shared" si="48"/>
        <v>0</v>
      </c>
      <c r="BV9" s="155">
        <f t="shared" si="49"/>
        <v>0</v>
      </c>
      <c r="BW9" s="156">
        <v>0</v>
      </c>
      <c r="BX9" s="157">
        <f t="shared" si="50"/>
        <v>0</v>
      </c>
      <c r="BY9" s="149">
        <f t="shared" si="51"/>
        <v>0</v>
      </c>
      <c r="BZ9" s="155">
        <f t="shared" si="52"/>
        <v>0</v>
      </c>
      <c r="CA9" s="156">
        <v>0</v>
      </c>
      <c r="CB9" s="157">
        <f t="shared" si="53"/>
        <v>0</v>
      </c>
      <c r="CC9" s="149">
        <f t="shared" si="54"/>
        <v>0</v>
      </c>
      <c r="CD9" s="155">
        <f t="shared" si="55"/>
        <v>0</v>
      </c>
      <c r="CE9" s="156">
        <v>0</v>
      </c>
      <c r="CF9" s="157">
        <f t="shared" si="56"/>
        <v>0</v>
      </c>
      <c r="CG9" s="149">
        <f t="shared" si="57"/>
        <v>0</v>
      </c>
      <c r="CH9" s="155">
        <f t="shared" si="58"/>
        <v>0</v>
      </c>
      <c r="CI9" s="156">
        <v>0</v>
      </c>
      <c r="CJ9" s="157">
        <f t="shared" si="59"/>
        <v>0</v>
      </c>
      <c r="CK9" s="149">
        <f t="shared" si="60"/>
        <v>0</v>
      </c>
      <c r="CL9" s="155">
        <f t="shared" si="61"/>
        <v>0</v>
      </c>
      <c r="CM9" s="156">
        <v>0</v>
      </c>
      <c r="CN9" s="157">
        <f t="shared" si="62"/>
        <v>0</v>
      </c>
      <c r="CO9" s="149">
        <f t="shared" si="63"/>
        <v>0</v>
      </c>
      <c r="CP9" s="155">
        <f t="shared" si="64"/>
        <v>0</v>
      </c>
      <c r="CQ9" s="156">
        <v>0</v>
      </c>
      <c r="CR9" s="157">
        <f t="shared" si="65"/>
        <v>0</v>
      </c>
      <c r="CS9" s="149">
        <f t="shared" si="66"/>
        <v>0</v>
      </c>
      <c r="CT9" s="155">
        <f t="shared" si="67"/>
        <v>0</v>
      </c>
      <c r="CU9" s="156">
        <v>0</v>
      </c>
      <c r="CV9" s="157">
        <f t="shared" si="68"/>
        <v>0</v>
      </c>
      <c r="CW9" s="149">
        <f t="shared" si="69"/>
        <v>0</v>
      </c>
      <c r="CX9" s="155">
        <f t="shared" si="70"/>
        <v>0</v>
      </c>
      <c r="CY9" s="156">
        <v>0</v>
      </c>
      <c r="CZ9" s="157">
        <f t="shared" si="71"/>
        <v>0</v>
      </c>
      <c r="DA9" s="149">
        <f t="shared" si="72"/>
        <v>0</v>
      </c>
      <c r="DB9" s="155">
        <f t="shared" si="73"/>
        <v>0</v>
      </c>
      <c r="DC9" s="156">
        <v>0</v>
      </c>
      <c r="DD9" s="157">
        <f t="shared" si="74"/>
        <v>0</v>
      </c>
      <c r="DE9" s="149">
        <f t="shared" si="75"/>
        <v>0</v>
      </c>
      <c r="DF9" s="155">
        <f t="shared" si="76"/>
        <v>0</v>
      </c>
      <c r="DG9" s="156">
        <v>0</v>
      </c>
      <c r="DH9" s="157">
        <f t="shared" si="77"/>
        <v>0</v>
      </c>
      <c r="DI9" s="149">
        <f t="shared" si="78"/>
        <v>0</v>
      </c>
      <c r="DJ9" s="158">
        <f t="shared" si="79"/>
        <v>1</v>
      </c>
      <c r="DK9" s="149">
        <f t="shared" si="80"/>
        <v>0</v>
      </c>
    </row>
    <row r="10" spans="1:116" ht="18.75" customHeight="1" x14ac:dyDescent="0.3">
      <c r="A10" s="145" t="s">
        <v>231</v>
      </c>
      <c r="B10" s="146">
        <v>0</v>
      </c>
      <c r="C10" s="147">
        <v>0</v>
      </c>
      <c r="D10" s="148">
        <v>0</v>
      </c>
      <c r="E10" s="149">
        <f t="shared" si="81"/>
        <v>0</v>
      </c>
      <c r="F10" s="150">
        <f t="shared" si="82"/>
        <v>0</v>
      </c>
      <c r="G10" s="151">
        <v>0</v>
      </c>
      <c r="H10" s="152">
        <v>0</v>
      </c>
      <c r="I10" s="124">
        <f t="shared" si="0"/>
        <v>0</v>
      </c>
      <c r="J10" s="153">
        <f t="shared" si="1"/>
        <v>0</v>
      </c>
      <c r="K10" s="152">
        <v>0</v>
      </c>
      <c r="L10" s="154">
        <f t="shared" si="2"/>
        <v>0</v>
      </c>
      <c r="M10" s="153">
        <f t="shared" si="3"/>
        <v>0</v>
      </c>
      <c r="N10" s="155">
        <f t="shared" si="4"/>
        <v>0</v>
      </c>
      <c r="O10" s="156">
        <v>0</v>
      </c>
      <c r="P10" s="157">
        <f t="shared" si="5"/>
        <v>0</v>
      </c>
      <c r="Q10" s="149">
        <f t="shared" si="6"/>
        <v>0</v>
      </c>
      <c r="R10" s="155">
        <f t="shared" si="7"/>
        <v>0</v>
      </c>
      <c r="S10" s="156">
        <v>0</v>
      </c>
      <c r="T10" s="157">
        <f t="shared" si="8"/>
        <v>0</v>
      </c>
      <c r="U10" s="149">
        <f t="shared" si="9"/>
        <v>0</v>
      </c>
      <c r="V10" s="155">
        <f t="shared" si="10"/>
        <v>0</v>
      </c>
      <c r="W10" s="156">
        <v>0</v>
      </c>
      <c r="X10" s="157">
        <f t="shared" si="11"/>
        <v>0</v>
      </c>
      <c r="Y10" s="149">
        <f t="shared" si="12"/>
        <v>0</v>
      </c>
      <c r="Z10" s="155">
        <f t="shared" si="13"/>
        <v>0</v>
      </c>
      <c r="AA10" s="156">
        <v>0</v>
      </c>
      <c r="AB10" s="157">
        <f t="shared" si="14"/>
        <v>0</v>
      </c>
      <c r="AC10" s="149">
        <f t="shared" si="15"/>
        <v>0</v>
      </c>
      <c r="AD10" s="155">
        <f t="shared" si="16"/>
        <v>0</v>
      </c>
      <c r="AE10" s="156">
        <v>0</v>
      </c>
      <c r="AF10" s="157">
        <f t="shared" si="17"/>
        <v>0</v>
      </c>
      <c r="AG10" s="149">
        <f t="shared" si="18"/>
        <v>0</v>
      </c>
      <c r="AH10" s="155">
        <f t="shared" si="19"/>
        <v>0</v>
      </c>
      <c r="AI10" s="156">
        <v>0</v>
      </c>
      <c r="AJ10" s="157">
        <f t="shared" si="20"/>
        <v>0</v>
      </c>
      <c r="AK10" s="149">
        <f t="shared" si="21"/>
        <v>0</v>
      </c>
      <c r="AL10" s="155">
        <f t="shared" si="22"/>
        <v>0</v>
      </c>
      <c r="AM10" s="156">
        <v>0</v>
      </c>
      <c r="AN10" s="157">
        <f t="shared" si="23"/>
        <v>0</v>
      </c>
      <c r="AO10" s="149">
        <f t="shared" si="24"/>
        <v>0</v>
      </c>
      <c r="AP10" s="155">
        <f t="shared" si="25"/>
        <v>0</v>
      </c>
      <c r="AQ10" s="156">
        <v>0</v>
      </c>
      <c r="AR10" s="157">
        <f t="shared" si="26"/>
        <v>0</v>
      </c>
      <c r="AS10" s="149">
        <f t="shared" si="27"/>
        <v>0</v>
      </c>
      <c r="AT10" s="155">
        <f t="shared" si="28"/>
        <v>0</v>
      </c>
      <c r="AU10" s="156">
        <v>0</v>
      </c>
      <c r="AV10" s="157">
        <f t="shared" si="29"/>
        <v>0</v>
      </c>
      <c r="AW10" s="149">
        <f t="shared" si="30"/>
        <v>0</v>
      </c>
      <c r="AX10" s="155">
        <f t="shared" si="31"/>
        <v>0</v>
      </c>
      <c r="AY10" s="156">
        <v>0</v>
      </c>
      <c r="AZ10" s="157">
        <f t="shared" si="32"/>
        <v>0</v>
      </c>
      <c r="BA10" s="149">
        <f t="shared" si="33"/>
        <v>0</v>
      </c>
      <c r="BB10" s="155">
        <f t="shared" si="34"/>
        <v>0</v>
      </c>
      <c r="BC10" s="156">
        <v>0</v>
      </c>
      <c r="BD10" s="157">
        <f t="shared" si="35"/>
        <v>0</v>
      </c>
      <c r="BE10" s="149">
        <f t="shared" si="36"/>
        <v>0</v>
      </c>
      <c r="BF10" s="155">
        <f t="shared" si="37"/>
        <v>0</v>
      </c>
      <c r="BG10" s="156">
        <v>0</v>
      </c>
      <c r="BH10" s="157">
        <f t="shared" si="38"/>
        <v>0</v>
      </c>
      <c r="BI10" s="149">
        <f t="shared" si="39"/>
        <v>0</v>
      </c>
      <c r="BJ10" s="155">
        <f t="shared" si="40"/>
        <v>0</v>
      </c>
      <c r="BK10" s="156">
        <v>0</v>
      </c>
      <c r="BL10" s="157">
        <f t="shared" si="41"/>
        <v>0</v>
      </c>
      <c r="BM10" s="149">
        <f t="shared" si="42"/>
        <v>0</v>
      </c>
      <c r="BN10" s="155">
        <f t="shared" si="43"/>
        <v>0</v>
      </c>
      <c r="BO10" s="156">
        <v>0</v>
      </c>
      <c r="BP10" s="157">
        <f t="shared" si="44"/>
        <v>0</v>
      </c>
      <c r="BQ10" s="149">
        <f t="shared" si="45"/>
        <v>0</v>
      </c>
      <c r="BR10" s="155">
        <f t="shared" si="46"/>
        <v>0</v>
      </c>
      <c r="BS10" s="156">
        <v>0</v>
      </c>
      <c r="BT10" s="157">
        <v>0</v>
      </c>
      <c r="BU10" s="149">
        <f t="shared" si="48"/>
        <v>0</v>
      </c>
      <c r="BV10" s="155">
        <f t="shared" si="49"/>
        <v>0</v>
      </c>
      <c r="BW10" s="156">
        <v>0</v>
      </c>
      <c r="BX10" s="157">
        <f t="shared" si="50"/>
        <v>0</v>
      </c>
      <c r="BY10" s="149">
        <f t="shared" si="51"/>
        <v>0</v>
      </c>
      <c r="BZ10" s="155">
        <f t="shared" si="52"/>
        <v>0</v>
      </c>
      <c r="CA10" s="156">
        <v>0</v>
      </c>
      <c r="CB10" s="157">
        <f t="shared" si="53"/>
        <v>0</v>
      </c>
      <c r="CC10" s="149">
        <f t="shared" si="54"/>
        <v>0</v>
      </c>
      <c r="CD10" s="155">
        <f t="shared" si="55"/>
        <v>0</v>
      </c>
      <c r="CE10" s="156">
        <v>0</v>
      </c>
      <c r="CF10" s="157">
        <f t="shared" si="56"/>
        <v>0</v>
      </c>
      <c r="CG10" s="149">
        <f t="shared" si="57"/>
        <v>0</v>
      </c>
      <c r="CH10" s="155">
        <f t="shared" si="58"/>
        <v>0</v>
      </c>
      <c r="CI10" s="156">
        <v>0</v>
      </c>
      <c r="CJ10" s="157">
        <f t="shared" si="59"/>
        <v>0</v>
      </c>
      <c r="CK10" s="149">
        <f t="shared" si="60"/>
        <v>0</v>
      </c>
      <c r="CL10" s="155">
        <f t="shared" si="61"/>
        <v>0</v>
      </c>
      <c r="CM10" s="156">
        <v>0</v>
      </c>
      <c r="CN10" s="157">
        <f t="shared" si="62"/>
        <v>0</v>
      </c>
      <c r="CO10" s="149">
        <f t="shared" si="63"/>
        <v>0</v>
      </c>
      <c r="CP10" s="155">
        <f t="shared" si="64"/>
        <v>0</v>
      </c>
      <c r="CQ10" s="156">
        <v>0</v>
      </c>
      <c r="CR10" s="157">
        <f t="shared" si="65"/>
        <v>0</v>
      </c>
      <c r="CS10" s="149">
        <f t="shared" si="66"/>
        <v>0</v>
      </c>
      <c r="CT10" s="155">
        <f t="shared" si="67"/>
        <v>0</v>
      </c>
      <c r="CU10" s="156">
        <v>0</v>
      </c>
      <c r="CV10" s="157">
        <f t="shared" si="68"/>
        <v>0</v>
      </c>
      <c r="CW10" s="149">
        <f t="shared" si="69"/>
        <v>0</v>
      </c>
      <c r="CX10" s="155">
        <f t="shared" si="70"/>
        <v>0</v>
      </c>
      <c r="CY10" s="156">
        <v>0</v>
      </c>
      <c r="CZ10" s="157">
        <f t="shared" si="71"/>
        <v>0</v>
      </c>
      <c r="DA10" s="149">
        <f t="shared" si="72"/>
        <v>0</v>
      </c>
      <c r="DB10" s="155">
        <f t="shared" si="73"/>
        <v>0</v>
      </c>
      <c r="DC10" s="156">
        <v>0</v>
      </c>
      <c r="DD10" s="157">
        <f t="shared" si="74"/>
        <v>0</v>
      </c>
      <c r="DE10" s="149">
        <f t="shared" si="75"/>
        <v>0</v>
      </c>
      <c r="DF10" s="155">
        <f t="shared" si="76"/>
        <v>0</v>
      </c>
      <c r="DG10" s="156">
        <v>0</v>
      </c>
      <c r="DH10" s="157">
        <f t="shared" si="77"/>
        <v>0</v>
      </c>
      <c r="DI10" s="149">
        <f t="shared" si="78"/>
        <v>0</v>
      </c>
      <c r="DJ10" s="158">
        <f t="shared" si="79"/>
        <v>1</v>
      </c>
      <c r="DK10" s="149">
        <f t="shared" si="80"/>
        <v>0</v>
      </c>
    </row>
    <row r="11" spans="1:116" ht="18.75" customHeight="1" x14ac:dyDescent="0.3">
      <c r="A11" s="145" t="s">
        <v>231</v>
      </c>
      <c r="B11" s="146">
        <v>0</v>
      </c>
      <c r="C11" s="147">
        <v>0</v>
      </c>
      <c r="D11" s="148">
        <v>0</v>
      </c>
      <c r="E11" s="149">
        <f t="shared" si="81"/>
        <v>0</v>
      </c>
      <c r="F11" s="150">
        <f t="shared" si="82"/>
        <v>0</v>
      </c>
      <c r="G11" s="151">
        <v>0</v>
      </c>
      <c r="H11" s="152">
        <v>0</v>
      </c>
      <c r="I11" s="124">
        <f t="shared" si="0"/>
        <v>0</v>
      </c>
      <c r="J11" s="153">
        <f t="shared" si="1"/>
        <v>0</v>
      </c>
      <c r="K11" s="152">
        <v>0</v>
      </c>
      <c r="L11" s="154">
        <f t="shared" si="2"/>
        <v>0</v>
      </c>
      <c r="M11" s="153">
        <f t="shared" si="3"/>
        <v>0</v>
      </c>
      <c r="N11" s="155">
        <f t="shared" si="4"/>
        <v>0</v>
      </c>
      <c r="O11" s="156">
        <v>0</v>
      </c>
      <c r="P11" s="157">
        <f t="shared" si="5"/>
        <v>0</v>
      </c>
      <c r="Q11" s="149">
        <f t="shared" si="6"/>
        <v>0</v>
      </c>
      <c r="R11" s="155">
        <f t="shared" si="7"/>
        <v>0</v>
      </c>
      <c r="S11" s="156">
        <v>0</v>
      </c>
      <c r="T11" s="157">
        <f t="shared" si="8"/>
        <v>0</v>
      </c>
      <c r="U11" s="149">
        <f t="shared" si="9"/>
        <v>0</v>
      </c>
      <c r="V11" s="155">
        <f t="shared" si="10"/>
        <v>0</v>
      </c>
      <c r="W11" s="156">
        <v>0</v>
      </c>
      <c r="X11" s="157">
        <f t="shared" si="11"/>
        <v>0</v>
      </c>
      <c r="Y11" s="149">
        <f t="shared" si="12"/>
        <v>0</v>
      </c>
      <c r="Z11" s="155">
        <f t="shared" si="13"/>
        <v>0</v>
      </c>
      <c r="AA11" s="156">
        <v>0</v>
      </c>
      <c r="AB11" s="157">
        <f t="shared" si="14"/>
        <v>0</v>
      </c>
      <c r="AC11" s="149">
        <f t="shared" si="15"/>
        <v>0</v>
      </c>
      <c r="AD11" s="155">
        <f t="shared" si="16"/>
        <v>0</v>
      </c>
      <c r="AE11" s="156">
        <v>0</v>
      </c>
      <c r="AF11" s="157">
        <f t="shared" si="17"/>
        <v>0</v>
      </c>
      <c r="AG11" s="149">
        <f t="shared" si="18"/>
        <v>0</v>
      </c>
      <c r="AH11" s="155">
        <f t="shared" si="19"/>
        <v>0</v>
      </c>
      <c r="AI11" s="156">
        <v>0</v>
      </c>
      <c r="AJ11" s="157">
        <f t="shared" si="20"/>
        <v>0</v>
      </c>
      <c r="AK11" s="149">
        <f t="shared" si="21"/>
        <v>0</v>
      </c>
      <c r="AL11" s="155">
        <f t="shared" si="22"/>
        <v>0</v>
      </c>
      <c r="AM11" s="156">
        <v>0</v>
      </c>
      <c r="AN11" s="157">
        <f t="shared" si="23"/>
        <v>0</v>
      </c>
      <c r="AO11" s="149">
        <f t="shared" si="24"/>
        <v>0</v>
      </c>
      <c r="AP11" s="155">
        <f t="shared" si="25"/>
        <v>0</v>
      </c>
      <c r="AQ11" s="156">
        <v>0</v>
      </c>
      <c r="AR11" s="157">
        <f t="shared" si="26"/>
        <v>0</v>
      </c>
      <c r="AS11" s="149">
        <f t="shared" si="27"/>
        <v>0</v>
      </c>
      <c r="AT11" s="155">
        <f t="shared" si="28"/>
        <v>0</v>
      </c>
      <c r="AU11" s="156">
        <v>0</v>
      </c>
      <c r="AV11" s="157">
        <f t="shared" si="29"/>
        <v>0</v>
      </c>
      <c r="AW11" s="149">
        <f t="shared" si="30"/>
        <v>0</v>
      </c>
      <c r="AX11" s="155">
        <f t="shared" si="31"/>
        <v>0</v>
      </c>
      <c r="AY11" s="156">
        <v>0</v>
      </c>
      <c r="AZ11" s="157">
        <f t="shared" si="32"/>
        <v>0</v>
      </c>
      <c r="BA11" s="149">
        <f t="shared" si="33"/>
        <v>0</v>
      </c>
      <c r="BB11" s="155">
        <f t="shared" si="34"/>
        <v>0</v>
      </c>
      <c r="BC11" s="156">
        <v>0</v>
      </c>
      <c r="BD11" s="157">
        <f t="shared" si="35"/>
        <v>0</v>
      </c>
      <c r="BE11" s="149">
        <f t="shared" si="36"/>
        <v>0</v>
      </c>
      <c r="BF11" s="155">
        <f t="shared" si="37"/>
        <v>0</v>
      </c>
      <c r="BG11" s="156">
        <v>0</v>
      </c>
      <c r="BH11" s="157">
        <f t="shared" si="38"/>
        <v>0</v>
      </c>
      <c r="BI11" s="149">
        <f t="shared" si="39"/>
        <v>0</v>
      </c>
      <c r="BJ11" s="155">
        <f t="shared" si="40"/>
        <v>0</v>
      </c>
      <c r="BK11" s="156">
        <v>0</v>
      </c>
      <c r="BL11" s="157">
        <f t="shared" si="41"/>
        <v>0</v>
      </c>
      <c r="BM11" s="149">
        <f t="shared" si="42"/>
        <v>0</v>
      </c>
      <c r="BN11" s="155">
        <f t="shared" si="43"/>
        <v>0</v>
      </c>
      <c r="BO11" s="156">
        <v>0</v>
      </c>
      <c r="BP11" s="157">
        <f t="shared" si="44"/>
        <v>0</v>
      </c>
      <c r="BQ11" s="149">
        <f t="shared" si="45"/>
        <v>0</v>
      </c>
      <c r="BR11" s="155">
        <f t="shared" si="46"/>
        <v>0</v>
      </c>
      <c r="BS11" s="156">
        <v>0</v>
      </c>
      <c r="BT11" s="157">
        <f t="shared" si="47"/>
        <v>0</v>
      </c>
      <c r="BU11" s="149">
        <f t="shared" si="48"/>
        <v>0</v>
      </c>
      <c r="BV11" s="155">
        <f t="shared" si="49"/>
        <v>0</v>
      </c>
      <c r="BW11" s="156">
        <v>0</v>
      </c>
      <c r="BX11" s="157">
        <f t="shared" si="50"/>
        <v>0</v>
      </c>
      <c r="BY11" s="149">
        <f t="shared" si="51"/>
        <v>0</v>
      </c>
      <c r="BZ11" s="155">
        <f t="shared" si="52"/>
        <v>0</v>
      </c>
      <c r="CA11" s="156">
        <v>0</v>
      </c>
      <c r="CB11" s="157">
        <f t="shared" si="53"/>
        <v>0</v>
      </c>
      <c r="CC11" s="149">
        <f t="shared" si="54"/>
        <v>0</v>
      </c>
      <c r="CD11" s="155">
        <f t="shared" si="55"/>
        <v>0</v>
      </c>
      <c r="CE11" s="156">
        <v>0</v>
      </c>
      <c r="CF11" s="157">
        <f t="shared" si="56"/>
        <v>0</v>
      </c>
      <c r="CG11" s="149">
        <f t="shared" si="57"/>
        <v>0</v>
      </c>
      <c r="CH11" s="155">
        <f t="shared" si="58"/>
        <v>0</v>
      </c>
      <c r="CI11" s="156">
        <v>0</v>
      </c>
      <c r="CJ11" s="157">
        <f t="shared" si="59"/>
        <v>0</v>
      </c>
      <c r="CK11" s="149">
        <f t="shared" si="60"/>
        <v>0</v>
      </c>
      <c r="CL11" s="155">
        <f t="shared" si="61"/>
        <v>0</v>
      </c>
      <c r="CM11" s="156">
        <v>0</v>
      </c>
      <c r="CN11" s="157">
        <f t="shared" si="62"/>
        <v>0</v>
      </c>
      <c r="CO11" s="149">
        <f t="shared" si="63"/>
        <v>0</v>
      </c>
      <c r="CP11" s="155">
        <f t="shared" si="64"/>
        <v>0</v>
      </c>
      <c r="CQ11" s="156">
        <v>0</v>
      </c>
      <c r="CR11" s="157">
        <f t="shared" si="65"/>
        <v>0</v>
      </c>
      <c r="CS11" s="149">
        <f t="shared" si="66"/>
        <v>0</v>
      </c>
      <c r="CT11" s="155">
        <f t="shared" si="67"/>
        <v>0</v>
      </c>
      <c r="CU11" s="156">
        <v>0</v>
      </c>
      <c r="CV11" s="157">
        <f t="shared" si="68"/>
        <v>0</v>
      </c>
      <c r="CW11" s="149">
        <f t="shared" si="69"/>
        <v>0</v>
      </c>
      <c r="CX11" s="155">
        <f t="shared" si="70"/>
        <v>0</v>
      </c>
      <c r="CY11" s="156">
        <v>0</v>
      </c>
      <c r="CZ11" s="157">
        <f t="shared" si="71"/>
        <v>0</v>
      </c>
      <c r="DA11" s="149">
        <f t="shared" si="72"/>
        <v>0</v>
      </c>
      <c r="DB11" s="155">
        <f t="shared" si="73"/>
        <v>0</v>
      </c>
      <c r="DC11" s="156">
        <v>0</v>
      </c>
      <c r="DD11" s="157">
        <f t="shared" si="74"/>
        <v>0</v>
      </c>
      <c r="DE11" s="149">
        <f t="shared" si="75"/>
        <v>0</v>
      </c>
      <c r="DF11" s="155">
        <f t="shared" si="76"/>
        <v>0</v>
      </c>
      <c r="DG11" s="156">
        <v>0</v>
      </c>
      <c r="DH11" s="157">
        <f t="shared" si="77"/>
        <v>0</v>
      </c>
      <c r="DI11" s="149">
        <f t="shared" si="78"/>
        <v>0</v>
      </c>
      <c r="DJ11" s="158">
        <f t="shared" si="79"/>
        <v>1</v>
      </c>
      <c r="DK11" s="149">
        <f t="shared" si="80"/>
        <v>0</v>
      </c>
    </row>
    <row r="12" spans="1:116" ht="18.75" customHeight="1" x14ac:dyDescent="0.3">
      <c r="A12" s="145" t="s">
        <v>231</v>
      </c>
      <c r="B12" s="146">
        <v>0</v>
      </c>
      <c r="C12" s="147">
        <v>0</v>
      </c>
      <c r="D12" s="148">
        <v>0</v>
      </c>
      <c r="E12" s="149">
        <f t="shared" si="81"/>
        <v>0</v>
      </c>
      <c r="F12" s="150">
        <f t="shared" si="82"/>
        <v>0</v>
      </c>
      <c r="G12" s="151">
        <v>0</v>
      </c>
      <c r="H12" s="152">
        <v>0</v>
      </c>
      <c r="I12" s="124">
        <f t="shared" si="0"/>
        <v>0</v>
      </c>
      <c r="J12" s="153">
        <f t="shared" si="1"/>
        <v>0</v>
      </c>
      <c r="K12" s="152">
        <v>0</v>
      </c>
      <c r="L12" s="154">
        <f t="shared" si="2"/>
        <v>0</v>
      </c>
      <c r="M12" s="153">
        <f t="shared" si="3"/>
        <v>0</v>
      </c>
      <c r="N12" s="155">
        <f t="shared" si="4"/>
        <v>0</v>
      </c>
      <c r="O12" s="156">
        <v>0</v>
      </c>
      <c r="P12" s="157">
        <f t="shared" si="5"/>
        <v>0</v>
      </c>
      <c r="Q12" s="149">
        <f t="shared" si="6"/>
        <v>0</v>
      </c>
      <c r="R12" s="155">
        <f t="shared" si="7"/>
        <v>0</v>
      </c>
      <c r="S12" s="156">
        <v>0</v>
      </c>
      <c r="T12" s="157">
        <f t="shared" si="8"/>
        <v>0</v>
      </c>
      <c r="U12" s="149">
        <f t="shared" si="9"/>
        <v>0</v>
      </c>
      <c r="V12" s="155">
        <f t="shared" si="10"/>
        <v>0</v>
      </c>
      <c r="W12" s="156">
        <v>0</v>
      </c>
      <c r="X12" s="157">
        <f t="shared" si="11"/>
        <v>0</v>
      </c>
      <c r="Y12" s="149">
        <f t="shared" si="12"/>
        <v>0</v>
      </c>
      <c r="Z12" s="155">
        <f t="shared" si="13"/>
        <v>0</v>
      </c>
      <c r="AA12" s="156">
        <v>0</v>
      </c>
      <c r="AB12" s="157">
        <f t="shared" si="14"/>
        <v>0</v>
      </c>
      <c r="AC12" s="149">
        <f t="shared" si="15"/>
        <v>0</v>
      </c>
      <c r="AD12" s="155">
        <f t="shared" si="16"/>
        <v>0</v>
      </c>
      <c r="AE12" s="156">
        <v>0</v>
      </c>
      <c r="AF12" s="157">
        <f t="shared" si="17"/>
        <v>0</v>
      </c>
      <c r="AG12" s="149">
        <f t="shared" si="18"/>
        <v>0</v>
      </c>
      <c r="AH12" s="155">
        <f t="shared" si="19"/>
        <v>0</v>
      </c>
      <c r="AI12" s="156">
        <v>0</v>
      </c>
      <c r="AJ12" s="157">
        <f t="shared" si="20"/>
        <v>0</v>
      </c>
      <c r="AK12" s="149">
        <f t="shared" si="21"/>
        <v>0</v>
      </c>
      <c r="AL12" s="155">
        <f t="shared" si="22"/>
        <v>0</v>
      </c>
      <c r="AM12" s="156">
        <v>0</v>
      </c>
      <c r="AN12" s="157">
        <f t="shared" si="23"/>
        <v>0</v>
      </c>
      <c r="AO12" s="149">
        <f t="shared" si="24"/>
        <v>0</v>
      </c>
      <c r="AP12" s="155">
        <f t="shared" si="25"/>
        <v>0</v>
      </c>
      <c r="AQ12" s="156">
        <v>0</v>
      </c>
      <c r="AR12" s="157">
        <f t="shared" si="26"/>
        <v>0</v>
      </c>
      <c r="AS12" s="149">
        <f t="shared" si="27"/>
        <v>0</v>
      </c>
      <c r="AT12" s="155">
        <f t="shared" si="28"/>
        <v>0</v>
      </c>
      <c r="AU12" s="156">
        <v>0</v>
      </c>
      <c r="AV12" s="157">
        <f t="shared" si="29"/>
        <v>0</v>
      </c>
      <c r="AW12" s="149">
        <f t="shared" si="30"/>
        <v>0</v>
      </c>
      <c r="AX12" s="155">
        <f t="shared" si="31"/>
        <v>0</v>
      </c>
      <c r="AY12" s="156">
        <v>0</v>
      </c>
      <c r="AZ12" s="157">
        <f t="shared" si="32"/>
        <v>0</v>
      </c>
      <c r="BA12" s="149">
        <f t="shared" si="33"/>
        <v>0</v>
      </c>
      <c r="BB12" s="155">
        <f t="shared" si="34"/>
        <v>0</v>
      </c>
      <c r="BC12" s="156">
        <v>0</v>
      </c>
      <c r="BD12" s="157">
        <f t="shared" si="35"/>
        <v>0</v>
      </c>
      <c r="BE12" s="149">
        <f t="shared" si="36"/>
        <v>0</v>
      </c>
      <c r="BF12" s="155">
        <f t="shared" si="37"/>
        <v>0</v>
      </c>
      <c r="BG12" s="156">
        <v>0</v>
      </c>
      <c r="BH12" s="157">
        <f t="shared" si="38"/>
        <v>0</v>
      </c>
      <c r="BI12" s="149">
        <f t="shared" si="39"/>
        <v>0</v>
      </c>
      <c r="BJ12" s="155">
        <f t="shared" si="40"/>
        <v>0</v>
      </c>
      <c r="BK12" s="156">
        <v>0</v>
      </c>
      <c r="BL12" s="157">
        <f t="shared" si="41"/>
        <v>0</v>
      </c>
      <c r="BM12" s="149">
        <f t="shared" si="42"/>
        <v>0</v>
      </c>
      <c r="BN12" s="155">
        <f t="shared" si="43"/>
        <v>0</v>
      </c>
      <c r="BO12" s="156">
        <v>0</v>
      </c>
      <c r="BP12" s="157">
        <f t="shared" si="44"/>
        <v>0</v>
      </c>
      <c r="BQ12" s="149">
        <f t="shared" si="45"/>
        <v>0</v>
      </c>
      <c r="BR12" s="155">
        <f t="shared" si="46"/>
        <v>0</v>
      </c>
      <c r="BS12" s="156">
        <v>0</v>
      </c>
      <c r="BT12" s="157">
        <f t="shared" si="47"/>
        <v>0</v>
      </c>
      <c r="BU12" s="149">
        <f t="shared" si="48"/>
        <v>0</v>
      </c>
      <c r="BV12" s="155">
        <f t="shared" si="49"/>
        <v>0</v>
      </c>
      <c r="BW12" s="156">
        <v>0</v>
      </c>
      <c r="BX12" s="157">
        <f t="shared" si="50"/>
        <v>0</v>
      </c>
      <c r="BY12" s="149">
        <f t="shared" si="51"/>
        <v>0</v>
      </c>
      <c r="BZ12" s="155">
        <f t="shared" si="52"/>
        <v>0</v>
      </c>
      <c r="CA12" s="156">
        <v>0</v>
      </c>
      <c r="CB12" s="157">
        <f t="shared" si="53"/>
        <v>0</v>
      </c>
      <c r="CC12" s="149">
        <f t="shared" si="54"/>
        <v>0</v>
      </c>
      <c r="CD12" s="155">
        <f t="shared" si="55"/>
        <v>0</v>
      </c>
      <c r="CE12" s="156">
        <v>0</v>
      </c>
      <c r="CF12" s="157">
        <f t="shared" si="56"/>
        <v>0</v>
      </c>
      <c r="CG12" s="149">
        <f t="shared" si="57"/>
        <v>0</v>
      </c>
      <c r="CH12" s="155">
        <f t="shared" si="58"/>
        <v>0</v>
      </c>
      <c r="CI12" s="156">
        <v>0</v>
      </c>
      <c r="CJ12" s="157">
        <f t="shared" si="59"/>
        <v>0</v>
      </c>
      <c r="CK12" s="149">
        <f t="shared" si="60"/>
        <v>0</v>
      </c>
      <c r="CL12" s="155">
        <f t="shared" si="61"/>
        <v>0</v>
      </c>
      <c r="CM12" s="156">
        <v>0</v>
      </c>
      <c r="CN12" s="157">
        <f t="shared" si="62"/>
        <v>0</v>
      </c>
      <c r="CO12" s="149">
        <f t="shared" si="63"/>
        <v>0</v>
      </c>
      <c r="CP12" s="155">
        <f t="shared" si="64"/>
        <v>0</v>
      </c>
      <c r="CQ12" s="156">
        <v>0</v>
      </c>
      <c r="CR12" s="157">
        <f t="shared" si="65"/>
        <v>0</v>
      </c>
      <c r="CS12" s="149">
        <f t="shared" si="66"/>
        <v>0</v>
      </c>
      <c r="CT12" s="155">
        <f t="shared" si="67"/>
        <v>0</v>
      </c>
      <c r="CU12" s="156">
        <v>0</v>
      </c>
      <c r="CV12" s="157">
        <f t="shared" si="68"/>
        <v>0</v>
      </c>
      <c r="CW12" s="149">
        <f t="shared" si="69"/>
        <v>0</v>
      </c>
      <c r="CX12" s="155">
        <f t="shared" si="70"/>
        <v>0</v>
      </c>
      <c r="CY12" s="156">
        <v>0</v>
      </c>
      <c r="CZ12" s="157">
        <f t="shared" si="71"/>
        <v>0</v>
      </c>
      <c r="DA12" s="149">
        <f t="shared" si="72"/>
        <v>0</v>
      </c>
      <c r="DB12" s="155">
        <f t="shared" si="73"/>
        <v>0</v>
      </c>
      <c r="DC12" s="156">
        <v>0</v>
      </c>
      <c r="DD12" s="157">
        <f t="shared" si="74"/>
        <v>0</v>
      </c>
      <c r="DE12" s="149">
        <f t="shared" si="75"/>
        <v>0</v>
      </c>
      <c r="DF12" s="155">
        <f t="shared" si="76"/>
        <v>0</v>
      </c>
      <c r="DG12" s="156">
        <v>0</v>
      </c>
      <c r="DH12" s="157">
        <f t="shared" si="77"/>
        <v>0</v>
      </c>
      <c r="DI12" s="149">
        <f t="shared" si="78"/>
        <v>0</v>
      </c>
      <c r="DJ12" s="158">
        <f t="shared" si="79"/>
        <v>1</v>
      </c>
      <c r="DK12" s="149">
        <f t="shared" si="80"/>
        <v>0</v>
      </c>
    </row>
    <row r="13" spans="1:116" ht="18.75" customHeight="1" x14ac:dyDescent="0.3">
      <c r="A13" s="145" t="s">
        <v>231</v>
      </c>
      <c r="B13" s="146">
        <v>0</v>
      </c>
      <c r="C13" s="147">
        <v>0</v>
      </c>
      <c r="D13" s="148">
        <v>0</v>
      </c>
      <c r="E13" s="149">
        <f t="shared" si="81"/>
        <v>0</v>
      </c>
      <c r="F13" s="150">
        <f t="shared" si="82"/>
        <v>0</v>
      </c>
      <c r="G13" s="151">
        <v>0</v>
      </c>
      <c r="H13" s="152">
        <v>0</v>
      </c>
      <c r="I13" s="124">
        <f t="shared" si="0"/>
        <v>0</v>
      </c>
      <c r="J13" s="153">
        <f t="shared" si="1"/>
        <v>0</v>
      </c>
      <c r="K13" s="152">
        <v>0</v>
      </c>
      <c r="L13" s="154">
        <f t="shared" si="2"/>
        <v>0</v>
      </c>
      <c r="M13" s="153">
        <f t="shared" si="3"/>
        <v>0</v>
      </c>
      <c r="N13" s="155">
        <f t="shared" si="4"/>
        <v>0</v>
      </c>
      <c r="O13" s="156">
        <v>0</v>
      </c>
      <c r="P13" s="157">
        <f t="shared" si="5"/>
        <v>0</v>
      </c>
      <c r="Q13" s="149">
        <f t="shared" si="6"/>
        <v>0</v>
      </c>
      <c r="R13" s="155">
        <f t="shared" si="7"/>
        <v>0</v>
      </c>
      <c r="S13" s="156">
        <v>0</v>
      </c>
      <c r="T13" s="157">
        <f t="shared" si="8"/>
        <v>0</v>
      </c>
      <c r="U13" s="149">
        <f t="shared" si="9"/>
        <v>0</v>
      </c>
      <c r="V13" s="155">
        <f t="shared" si="10"/>
        <v>0</v>
      </c>
      <c r="W13" s="156">
        <v>0</v>
      </c>
      <c r="X13" s="157">
        <f t="shared" si="11"/>
        <v>0</v>
      </c>
      <c r="Y13" s="149">
        <f t="shared" si="12"/>
        <v>0</v>
      </c>
      <c r="Z13" s="155">
        <f t="shared" si="13"/>
        <v>0</v>
      </c>
      <c r="AA13" s="156">
        <v>0</v>
      </c>
      <c r="AB13" s="157">
        <f t="shared" si="14"/>
        <v>0</v>
      </c>
      <c r="AC13" s="149">
        <f t="shared" si="15"/>
        <v>0</v>
      </c>
      <c r="AD13" s="155">
        <f t="shared" si="16"/>
        <v>0</v>
      </c>
      <c r="AE13" s="156">
        <v>0</v>
      </c>
      <c r="AF13" s="157">
        <f t="shared" si="17"/>
        <v>0</v>
      </c>
      <c r="AG13" s="149">
        <f t="shared" si="18"/>
        <v>0</v>
      </c>
      <c r="AH13" s="155">
        <f t="shared" si="19"/>
        <v>0</v>
      </c>
      <c r="AI13" s="156">
        <v>0</v>
      </c>
      <c r="AJ13" s="157">
        <f t="shared" si="20"/>
        <v>0</v>
      </c>
      <c r="AK13" s="149">
        <f t="shared" si="21"/>
        <v>0</v>
      </c>
      <c r="AL13" s="155">
        <f t="shared" si="22"/>
        <v>0</v>
      </c>
      <c r="AM13" s="156">
        <v>0</v>
      </c>
      <c r="AN13" s="157">
        <f t="shared" si="23"/>
        <v>0</v>
      </c>
      <c r="AO13" s="149">
        <f t="shared" si="24"/>
        <v>0</v>
      </c>
      <c r="AP13" s="155">
        <f t="shared" si="25"/>
        <v>0</v>
      </c>
      <c r="AQ13" s="156">
        <v>0</v>
      </c>
      <c r="AR13" s="157">
        <f t="shared" si="26"/>
        <v>0</v>
      </c>
      <c r="AS13" s="149">
        <f t="shared" si="27"/>
        <v>0</v>
      </c>
      <c r="AT13" s="155">
        <f t="shared" si="28"/>
        <v>0</v>
      </c>
      <c r="AU13" s="156">
        <v>0</v>
      </c>
      <c r="AV13" s="157">
        <f t="shared" si="29"/>
        <v>0</v>
      </c>
      <c r="AW13" s="149">
        <f t="shared" si="30"/>
        <v>0</v>
      </c>
      <c r="AX13" s="155">
        <f t="shared" si="31"/>
        <v>0</v>
      </c>
      <c r="AY13" s="156">
        <v>0</v>
      </c>
      <c r="AZ13" s="157">
        <f t="shared" si="32"/>
        <v>0</v>
      </c>
      <c r="BA13" s="149">
        <f t="shared" si="33"/>
        <v>0</v>
      </c>
      <c r="BB13" s="155">
        <f t="shared" si="34"/>
        <v>0</v>
      </c>
      <c r="BC13" s="156">
        <v>0</v>
      </c>
      <c r="BD13" s="157">
        <f t="shared" si="35"/>
        <v>0</v>
      </c>
      <c r="BE13" s="149">
        <f t="shared" si="36"/>
        <v>0</v>
      </c>
      <c r="BF13" s="155">
        <f t="shared" si="37"/>
        <v>0</v>
      </c>
      <c r="BG13" s="156">
        <v>0</v>
      </c>
      <c r="BH13" s="157">
        <f t="shared" si="38"/>
        <v>0</v>
      </c>
      <c r="BI13" s="149">
        <f t="shared" si="39"/>
        <v>0</v>
      </c>
      <c r="BJ13" s="155">
        <f t="shared" si="40"/>
        <v>0</v>
      </c>
      <c r="BK13" s="156">
        <v>0</v>
      </c>
      <c r="BL13" s="157">
        <f t="shared" si="41"/>
        <v>0</v>
      </c>
      <c r="BM13" s="149">
        <f t="shared" si="42"/>
        <v>0</v>
      </c>
      <c r="BN13" s="155">
        <f t="shared" si="43"/>
        <v>0</v>
      </c>
      <c r="BO13" s="156">
        <v>0</v>
      </c>
      <c r="BP13" s="157">
        <f t="shared" si="44"/>
        <v>0</v>
      </c>
      <c r="BQ13" s="149">
        <f t="shared" si="45"/>
        <v>0</v>
      </c>
      <c r="BR13" s="155">
        <f t="shared" si="46"/>
        <v>0</v>
      </c>
      <c r="BS13" s="156">
        <v>0</v>
      </c>
      <c r="BT13" s="157">
        <f t="shared" si="47"/>
        <v>0</v>
      </c>
      <c r="BU13" s="149">
        <f t="shared" si="48"/>
        <v>0</v>
      </c>
      <c r="BV13" s="155">
        <f t="shared" si="49"/>
        <v>0</v>
      </c>
      <c r="BW13" s="156">
        <v>0</v>
      </c>
      <c r="BX13" s="157">
        <f t="shared" si="50"/>
        <v>0</v>
      </c>
      <c r="BY13" s="149">
        <f t="shared" si="51"/>
        <v>0</v>
      </c>
      <c r="BZ13" s="155">
        <f t="shared" si="52"/>
        <v>0</v>
      </c>
      <c r="CA13" s="156">
        <v>0</v>
      </c>
      <c r="CB13" s="157">
        <f t="shared" si="53"/>
        <v>0</v>
      </c>
      <c r="CC13" s="149">
        <f t="shared" si="54"/>
        <v>0</v>
      </c>
      <c r="CD13" s="155">
        <f t="shared" si="55"/>
        <v>0</v>
      </c>
      <c r="CE13" s="156">
        <v>0</v>
      </c>
      <c r="CF13" s="157">
        <f t="shared" si="56"/>
        <v>0</v>
      </c>
      <c r="CG13" s="149">
        <f t="shared" si="57"/>
        <v>0</v>
      </c>
      <c r="CH13" s="155">
        <f t="shared" si="58"/>
        <v>0</v>
      </c>
      <c r="CI13" s="156">
        <v>0</v>
      </c>
      <c r="CJ13" s="157">
        <f t="shared" si="59"/>
        <v>0</v>
      </c>
      <c r="CK13" s="149">
        <f t="shared" si="60"/>
        <v>0</v>
      </c>
      <c r="CL13" s="155">
        <f t="shared" si="61"/>
        <v>0</v>
      </c>
      <c r="CM13" s="156">
        <v>0</v>
      </c>
      <c r="CN13" s="157">
        <f t="shared" si="62"/>
        <v>0</v>
      </c>
      <c r="CO13" s="149">
        <f t="shared" si="63"/>
        <v>0</v>
      </c>
      <c r="CP13" s="155">
        <f t="shared" si="64"/>
        <v>0</v>
      </c>
      <c r="CQ13" s="156">
        <v>0</v>
      </c>
      <c r="CR13" s="157">
        <f t="shared" si="65"/>
        <v>0</v>
      </c>
      <c r="CS13" s="149">
        <f t="shared" si="66"/>
        <v>0</v>
      </c>
      <c r="CT13" s="155">
        <f t="shared" si="67"/>
        <v>0</v>
      </c>
      <c r="CU13" s="156">
        <v>0</v>
      </c>
      <c r="CV13" s="157">
        <f t="shared" si="68"/>
        <v>0</v>
      </c>
      <c r="CW13" s="149">
        <f t="shared" si="69"/>
        <v>0</v>
      </c>
      <c r="CX13" s="155">
        <f t="shared" si="70"/>
        <v>0</v>
      </c>
      <c r="CY13" s="156">
        <v>0</v>
      </c>
      <c r="CZ13" s="157">
        <f t="shared" si="71"/>
        <v>0</v>
      </c>
      <c r="DA13" s="149">
        <f t="shared" si="72"/>
        <v>0</v>
      </c>
      <c r="DB13" s="155">
        <f t="shared" si="73"/>
        <v>0</v>
      </c>
      <c r="DC13" s="156">
        <v>0</v>
      </c>
      <c r="DD13" s="157">
        <f t="shared" si="74"/>
        <v>0</v>
      </c>
      <c r="DE13" s="149">
        <f t="shared" si="75"/>
        <v>0</v>
      </c>
      <c r="DF13" s="155">
        <f t="shared" si="76"/>
        <v>0</v>
      </c>
      <c r="DG13" s="156">
        <v>0</v>
      </c>
      <c r="DH13" s="157">
        <f t="shared" si="77"/>
        <v>0</v>
      </c>
      <c r="DI13" s="149">
        <f t="shared" si="78"/>
        <v>0</v>
      </c>
      <c r="DJ13" s="158">
        <f t="shared" si="79"/>
        <v>1</v>
      </c>
      <c r="DK13" s="149">
        <f t="shared" si="80"/>
        <v>0</v>
      </c>
    </row>
    <row r="14" spans="1:116" ht="18.75" customHeight="1" x14ac:dyDescent="0.3">
      <c r="A14" s="145" t="s">
        <v>231</v>
      </c>
      <c r="B14" s="146">
        <v>0</v>
      </c>
      <c r="C14" s="147">
        <v>0</v>
      </c>
      <c r="D14" s="148">
        <v>0</v>
      </c>
      <c r="E14" s="149">
        <f t="shared" si="81"/>
        <v>0</v>
      </c>
      <c r="F14" s="150">
        <f t="shared" si="82"/>
        <v>0</v>
      </c>
      <c r="G14" s="151">
        <v>0</v>
      </c>
      <c r="H14" s="152">
        <v>0</v>
      </c>
      <c r="I14" s="124">
        <f t="shared" si="0"/>
        <v>0</v>
      </c>
      <c r="J14" s="153">
        <f t="shared" si="1"/>
        <v>0</v>
      </c>
      <c r="K14" s="152">
        <v>0</v>
      </c>
      <c r="L14" s="154">
        <f t="shared" si="2"/>
        <v>0</v>
      </c>
      <c r="M14" s="153">
        <f t="shared" si="3"/>
        <v>0</v>
      </c>
      <c r="N14" s="155">
        <f t="shared" si="4"/>
        <v>0</v>
      </c>
      <c r="O14" s="156">
        <v>0</v>
      </c>
      <c r="P14" s="157">
        <f t="shared" si="5"/>
        <v>0</v>
      </c>
      <c r="Q14" s="149">
        <f t="shared" si="6"/>
        <v>0</v>
      </c>
      <c r="R14" s="155">
        <f t="shared" si="7"/>
        <v>0</v>
      </c>
      <c r="S14" s="156">
        <v>0</v>
      </c>
      <c r="T14" s="157">
        <f t="shared" si="8"/>
        <v>0</v>
      </c>
      <c r="U14" s="149">
        <f t="shared" si="9"/>
        <v>0</v>
      </c>
      <c r="V14" s="155">
        <f t="shared" si="10"/>
        <v>0</v>
      </c>
      <c r="W14" s="156">
        <v>0</v>
      </c>
      <c r="X14" s="157">
        <f t="shared" si="11"/>
        <v>0</v>
      </c>
      <c r="Y14" s="149">
        <f t="shared" si="12"/>
        <v>0</v>
      </c>
      <c r="Z14" s="155">
        <f t="shared" si="13"/>
        <v>0</v>
      </c>
      <c r="AA14" s="156">
        <v>0</v>
      </c>
      <c r="AB14" s="157">
        <f t="shared" si="14"/>
        <v>0</v>
      </c>
      <c r="AC14" s="149">
        <f t="shared" si="15"/>
        <v>0</v>
      </c>
      <c r="AD14" s="155">
        <f t="shared" si="16"/>
        <v>0</v>
      </c>
      <c r="AE14" s="156">
        <v>0</v>
      </c>
      <c r="AF14" s="157">
        <f t="shared" si="17"/>
        <v>0</v>
      </c>
      <c r="AG14" s="149">
        <f t="shared" si="18"/>
        <v>0</v>
      </c>
      <c r="AH14" s="155">
        <f t="shared" si="19"/>
        <v>0</v>
      </c>
      <c r="AI14" s="156">
        <v>0</v>
      </c>
      <c r="AJ14" s="157">
        <f t="shared" si="20"/>
        <v>0</v>
      </c>
      <c r="AK14" s="149">
        <f t="shared" si="21"/>
        <v>0</v>
      </c>
      <c r="AL14" s="155">
        <f t="shared" si="22"/>
        <v>0</v>
      </c>
      <c r="AM14" s="156">
        <v>0</v>
      </c>
      <c r="AN14" s="157">
        <f t="shared" si="23"/>
        <v>0</v>
      </c>
      <c r="AO14" s="149">
        <f t="shared" si="24"/>
        <v>0</v>
      </c>
      <c r="AP14" s="155">
        <f t="shared" si="25"/>
        <v>0</v>
      </c>
      <c r="AQ14" s="156">
        <v>0</v>
      </c>
      <c r="AR14" s="157">
        <f t="shared" si="26"/>
        <v>0</v>
      </c>
      <c r="AS14" s="149">
        <f t="shared" si="27"/>
        <v>0</v>
      </c>
      <c r="AT14" s="155">
        <f t="shared" si="28"/>
        <v>0</v>
      </c>
      <c r="AU14" s="156">
        <v>0</v>
      </c>
      <c r="AV14" s="157">
        <f t="shared" si="29"/>
        <v>0</v>
      </c>
      <c r="AW14" s="149">
        <f t="shared" si="30"/>
        <v>0</v>
      </c>
      <c r="AX14" s="155">
        <f t="shared" si="31"/>
        <v>0</v>
      </c>
      <c r="AY14" s="156">
        <v>0</v>
      </c>
      <c r="AZ14" s="157">
        <f t="shared" si="32"/>
        <v>0</v>
      </c>
      <c r="BA14" s="149">
        <f t="shared" si="33"/>
        <v>0</v>
      </c>
      <c r="BB14" s="155">
        <f t="shared" si="34"/>
        <v>0</v>
      </c>
      <c r="BC14" s="156">
        <v>0</v>
      </c>
      <c r="BD14" s="157">
        <f t="shared" si="35"/>
        <v>0</v>
      </c>
      <c r="BE14" s="149">
        <f t="shared" si="36"/>
        <v>0</v>
      </c>
      <c r="BF14" s="155">
        <f t="shared" si="37"/>
        <v>0</v>
      </c>
      <c r="BG14" s="156">
        <v>0</v>
      </c>
      <c r="BH14" s="157">
        <f t="shared" si="38"/>
        <v>0</v>
      </c>
      <c r="BI14" s="149">
        <f t="shared" si="39"/>
        <v>0</v>
      </c>
      <c r="BJ14" s="155">
        <f t="shared" si="40"/>
        <v>0</v>
      </c>
      <c r="BK14" s="156">
        <v>0</v>
      </c>
      <c r="BL14" s="157">
        <f t="shared" si="41"/>
        <v>0</v>
      </c>
      <c r="BM14" s="149">
        <f t="shared" si="42"/>
        <v>0</v>
      </c>
      <c r="BN14" s="155">
        <f t="shared" si="43"/>
        <v>0</v>
      </c>
      <c r="BO14" s="156">
        <v>0</v>
      </c>
      <c r="BP14" s="157">
        <f t="shared" si="44"/>
        <v>0</v>
      </c>
      <c r="BQ14" s="149">
        <f t="shared" si="45"/>
        <v>0</v>
      </c>
      <c r="BR14" s="155">
        <f t="shared" si="46"/>
        <v>0</v>
      </c>
      <c r="BS14" s="156">
        <v>0</v>
      </c>
      <c r="BT14" s="157">
        <f t="shared" si="47"/>
        <v>0</v>
      </c>
      <c r="BU14" s="149">
        <f t="shared" si="48"/>
        <v>0</v>
      </c>
      <c r="BV14" s="155">
        <f t="shared" si="49"/>
        <v>0</v>
      </c>
      <c r="BW14" s="156">
        <v>0</v>
      </c>
      <c r="BX14" s="157">
        <f t="shared" si="50"/>
        <v>0</v>
      </c>
      <c r="BY14" s="149">
        <f t="shared" si="51"/>
        <v>0</v>
      </c>
      <c r="BZ14" s="155">
        <f t="shared" si="52"/>
        <v>0</v>
      </c>
      <c r="CA14" s="156">
        <v>0</v>
      </c>
      <c r="CB14" s="157">
        <f t="shared" si="53"/>
        <v>0</v>
      </c>
      <c r="CC14" s="149">
        <f t="shared" si="54"/>
        <v>0</v>
      </c>
      <c r="CD14" s="155">
        <f t="shared" si="55"/>
        <v>0</v>
      </c>
      <c r="CE14" s="156">
        <v>0</v>
      </c>
      <c r="CF14" s="157">
        <f t="shared" si="56"/>
        <v>0</v>
      </c>
      <c r="CG14" s="149">
        <f t="shared" si="57"/>
        <v>0</v>
      </c>
      <c r="CH14" s="155">
        <f t="shared" si="58"/>
        <v>0</v>
      </c>
      <c r="CI14" s="156">
        <v>0</v>
      </c>
      <c r="CJ14" s="157">
        <f t="shared" si="59"/>
        <v>0</v>
      </c>
      <c r="CK14" s="149">
        <f t="shared" si="60"/>
        <v>0</v>
      </c>
      <c r="CL14" s="155">
        <f t="shared" si="61"/>
        <v>0</v>
      </c>
      <c r="CM14" s="156">
        <v>0</v>
      </c>
      <c r="CN14" s="157">
        <f t="shared" si="62"/>
        <v>0</v>
      </c>
      <c r="CO14" s="149">
        <f t="shared" si="63"/>
        <v>0</v>
      </c>
      <c r="CP14" s="155">
        <f t="shared" si="64"/>
        <v>0</v>
      </c>
      <c r="CQ14" s="156">
        <v>0</v>
      </c>
      <c r="CR14" s="157">
        <f t="shared" si="65"/>
        <v>0</v>
      </c>
      <c r="CS14" s="149">
        <f t="shared" si="66"/>
        <v>0</v>
      </c>
      <c r="CT14" s="155">
        <f t="shared" si="67"/>
        <v>0</v>
      </c>
      <c r="CU14" s="156">
        <v>0</v>
      </c>
      <c r="CV14" s="157">
        <f t="shared" si="68"/>
        <v>0</v>
      </c>
      <c r="CW14" s="149">
        <f t="shared" si="69"/>
        <v>0</v>
      </c>
      <c r="CX14" s="155">
        <f t="shared" si="70"/>
        <v>0</v>
      </c>
      <c r="CY14" s="156">
        <v>0</v>
      </c>
      <c r="CZ14" s="157">
        <f t="shared" si="71"/>
        <v>0</v>
      </c>
      <c r="DA14" s="149">
        <f t="shared" si="72"/>
        <v>0</v>
      </c>
      <c r="DB14" s="155">
        <f t="shared" si="73"/>
        <v>0</v>
      </c>
      <c r="DC14" s="156">
        <v>0</v>
      </c>
      <c r="DD14" s="157">
        <f t="shared" si="74"/>
        <v>0</v>
      </c>
      <c r="DE14" s="149">
        <f t="shared" si="75"/>
        <v>0</v>
      </c>
      <c r="DF14" s="155">
        <f t="shared" si="76"/>
        <v>0</v>
      </c>
      <c r="DG14" s="156">
        <v>0</v>
      </c>
      <c r="DH14" s="157">
        <f t="shared" si="77"/>
        <v>0</v>
      </c>
      <c r="DI14" s="149">
        <f t="shared" si="78"/>
        <v>0</v>
      </c>
      <c r="DJ14" s="158">
        <f t="shared" si="79"/>
        <v>1</v>
      </c>
      <c r="DK14" s="149">
        <f t="shared" si="80"/>
        <v>0</v>
      </c>
    </row>
    <row r="15" spans="1:116" ht="18.75" customHeight="1" x14ac:dyDescent="0.3">
      <c r="A15" s="145" t="s">
        <v>231</v>
      </c>
      <c r="B15" s="146">
        <v>0</v>
      </c>
      <c r="C15" s="147">
        <v>0</v>
      </c>
      <c r="D15" s="148">
        <v>0</v>
      </c>
      <c r="E15" s="149">
        <f t="shared" si="81"/>
        <v>0</v>
      </c>
      <c r="F15" s="150">
        <f t="shared" si="82"/>
        <v>0</v>
      </c>
      <c r="G15" s="151">
        <v>0</v>
      </c>
      <c r="H15" s="152">
        <v>0</v>
      </c>
      <c r="I15" s="124">
        <f t="shared" si="0"/>
        <v>0</v>
      </c>
      <c r="J15" s="153">
        <f t="shared" si="1"/>
        <v>0</v>
      </c>
      <c r="K15" s="152">
        <v>0</v>
      </c>
      <c r="L15" s="154">
        <f t="shared" si="2"/>
        <v>0</v>
      </c>
      <c r="M15" s="153">
        <f t="shared" si="3"/>
        <v>0</v>
      </c>
      <c r="N15" s="155">
        <f t="shared" si="4"/>
        <v>0</v>
      </c>
      <c r="O15" s="156">
        <v>0</v>
      </c>
      <c r="P15" s="157">
        <f t="shared" si="5"/>
        <v>0</v>
      </c>
      <c r="Q15" s="149">
        <f t="shared" si="6"/>
        <v>0</v>
      </c>
      <c r="R15" s="155">
        <f t="shared" si="7"/>
        <v>0</v>
      </c>
      <c r="S15" s="156">
        <v>0</v>
      </c>
      <c r="T15" s="157">
        <f t="shared" si="8"/>
        <v>0</v>
      </c>
      <c r="U15" s="149">
        <f t="shared" si="9"/>
        <v>0</v>
      </c>
      <c r="V15" s="155">
        <f t="shared" si="10"/>
        <v>0</v>
      </c>
      <c r="W15" s="156">
        <v>0</v>
      </c>
      <c r="X15" s="157">
        <f t="shared" si="11"/>
        <v>0</v>
      </c>
      <c r="Y15" s="149">
        <f t="shared" si="12"/>
        <v>0</v>
      </c>
      <c r="Z15" s="155">
        <f t="shared" si="13"/>
        <v>0</v>
      </c>
      <c r="AA15" s="156">
        <v>0</v>
      </c>
      <c r="AB15" s="157">
        <f t="shared" si="14"/>
        <v>0</v>
      </c>
      <c r="AC15" s="149">
        <f t="shared" si="15"/>
        <v>0</v>
      </c>
      <c r="AD15" s="155">
        <f t="shared" si="16"/>
        <v>0</v>
      </c>
      <c r="AE15" s="156">
        <v>0</v>
      </c>
      <c r="AF15" s="157">
        <f t="shared" si="17"/>
        <v>0</v>
      </c>
      <c r="AG15" s="149">
        <f t="shared" si="18"/>
        <v>0</v>
      </c>
      <c r="AH15" s="155">
        <f t="shared" si="19"/>
        <v>0</v>
      </c>
      <c r="AI15" s="156">
        <v>0</v>
      </c>
      <c r="AJ15" s="157">
        <f t="shared" si="20"/>
        <v>0</v>
      </c>
      <c r="AK15" s="149">
        <f t="shared" si="21"/>
        <v>0</v>
      </c>
      <c r="AL15" s="155">
        <f t="shared" si="22"/>
        <v>0</v>
      </c>
      <c r="AM15" s="156">
        <v>0</v>
      </c>
      <c r="AN15" s="157">
        <f t="shared" si="23"/>
        <v>0</v>
      </c>
      <c r="AO15" s="149">
        <f t="shared" si="24"/>
        <v>0</v>
      </c>
      <c r="AP15" s="155">
        <f t="shared" si="25"/>
        <v>0</v>
      </c>
      <c r="AQ15" s="156">
        <v>0</v>
      </c>
      <c r="AR15" s="157">
        <f t="shared" si="26"/>
        <v>0</v>
      </c>
      <c r="AS15" s="149">
        <f t="shared" si="27"/>
        <v>0</v>
      </c>
      <c r="AT15" s="155">
        <f t="shared" si="28"/>
        <v>0</v>
      </c>
      <c r="AU15" s="156">
        <v>0</v>
      </c>
      <c r="AV15" s="157">
        <f t="shared" si="29"/>
        <v>0</v>
      </c>
      <c r="AW15" s="149">
        <f t="shared" si="30"/>
        <v>0</v>
      </c>
      <c r="AX15" s="155">
        <f t="shared" si="31"/>
        <v>0</v>
      </c>
      <c r="AY15" s="156">
        <v>0</v>
      </c>
      <c r="AZ15" s="157">
        <f t="shared" si="32"/>
        <v>0</v>
      </c>
      <c r="BA15" s="149">
        <f t="shared" si="33"/>
        <v>0</v>
      </c>
      <c r="BB15" s="155">
        <f t="shared" si="34"/>
        <v>0</v>
      </c>
      <c r="BC15" s="156">
        <v>0</v>
      </c>
      <c r="BD15" s="157">
        <f t="shared" si="35"/>
        <v>0</v>
      </c>
      <c r="BE15" s="149">
        <f t="shared" si="36"/>
        <v>0</v>
      </c>
      <c r="BF15" s="155">
        <f t="shared" si="37"/>
        <v>0</v>
      </c>
      <c r="BG15" s="156">
        <v>0</v>
      </c>
      <c r="BH15" s="157">
        <f t="shared" si="38"/>
        <v>0</v>
      </c>
      <c r="BI15" s="149">
        <f t="shared" si="39"/>
        <v>0</v>
      </c>
      <c r="BJ15" s="155">
        <f t="shared" si="40"/>
        <v>0</v>
      </c>
      <c r="BK15" s="156">
        <v>0</v>
      </c>
      <c r="BL15" s="157">
        <f t="shared" si="41"/>
        <v>0</v>
      </c>
      <c r="BM15" s="149">
        <f t="shared" si="42"/>
        <v>0</v>
      </c>
      <c r="BN15" s="155">
        <f t="shared" si="43"/>
        <v>0</v>
      </c>
      <c r="BO15" s="156">
        <v>0</v>
      </c>
      <c r="BP15" s="157">
        <f t="shared" si="44"/>
        <v>0</v>
      </c>
      <c r="BQ15" s="149">
        <f t="shared" si="45"/>
        <v>0</v>
      </c>
      <c r="BR15" s="155">
        <f t="shared" si="46"/>
        <v>0</v>
      </c>
      <c r="BS15" s="156">
        <v>0</v>
      </c>
      <c r="BT15" s="157">
        <f t="shared" si="47"/>
        <v>0</v>
      </c>
      <c r="BU15" s="149">
        <f t="shared" si="48"/>
        <v>0</v>
      </c>
      <c r="BV15" s="155">
        <f t="shared" si="49"/>
        <v>0</v>
      </c>
      <c r="BW15" s="156">
        <v>0</v>
      </c>
      <c r="BX15" s="157">
        <f t="shared" si="50"/>
        <v>0</v>
      </c>
      <c r="BY15" s="149">
        <f t="shared" si="51"/>
        <v>0</v>
      </c>
      <c r="BZ15" s="155">
        <f t="shared" si="52"/>
        <v>0</v>
      </c>
      <c r="CA15" s="156">
        <v>0</v>
      </c>
      <c r="CB15" s="157">
        <f t="shared" si="53"/>
        <v>0</v>
      </c>
      <c r="CC15" s="149">
        <f t="shared" si="54"/>
        <v>0</v>
      </c>
      <c r="CD15" s="155">
        <f t="shared" si="55"/>
        <v>0</v>
      </c>
      <c r="CE15" s="156">
        <v>0</v>
      </c>
      <c r="CF15" s="157">
        <f t="shared" si="56"/>
        <v>0</v>
      </c>
      <c r="CG15" s="149">
        <f t="shared" si="57"/>
        <v>0</v>
      </c>
      <c r="CH15" s="155">
        <f t="shared" si="58"/>
        <v>0</v>
      </c>
      <c r="CI15" s="156">
        <v>0</v>
      </c>
      <c r="CJ15" s="157">
        <f t="shared" si="59"/>
        <v>0</v>
      </c>
      <c r="CK15" s="149">
        <f t="shared" si="60"/>
        <v>0</v>
      </c>
      <c r="CL15" s="155">
        <f t="shared" si="61"/>
        <v>0</v>
      </c>
      <c r="CM15" s="156">
        <v>0</v>
      </c>
      <c r="CN15" s="157">
        <f t="shared" si="62"/>
        <v>0</v>
      </c>
      <c r="CO15" s="149">
        <f t="shared" si="63"/>
        <v>0</v>
      </c>
      <c r="CP15" s="155">
        <f t="shared" si="64"/>
        <v>0</v>
      </c>
      <c r="CQ15" s="156">
        <v>0</v>
      </c>
      <c r="CR15" s="157">
        <f t="shared" si="65"/>
        <v>0</v>
      </c>
      <c r="CS15" s="149">
        <f t="shared" si="66"/>
        <v>0</v>
      </c>
      <c r="CT15" s="155">
        <f t="shared" si="67"/>
        <v>0</v>
      </c>
      <c r="CU15" s="156">
        <v>0</v>
      </c>
      <c r="CV15" s="157">
        <f t="shared" si="68"/>
        <v>0</v>
      </c>
      <c r="CW15" s="149">
        <f t="shared" si="69"/>
        <v>0</v>
      </c>
      <c r="CX15" s="155">
        <f t="shared" si="70"/>
        <v>0</v>
      </c>
      <c r="CY15" s="156">
        <v>0</v>
      </c>
      <c r="CZ15" s="157">
        <f t="shared" si="71"/>
        <v>0</v>
      </c>
      <c r="DA15" s="149">
        <f t="shared" si="72"/>
        <v>0</v>
      </c>
      <c r="DB15" s="155">
        <f t="shared" si="73"/>
        <v>0</v>
      </c>
      <c r="DC15" s="156">
        <v>0</v>
      </c>
      <c r="DD15" s="157">
        <f t="shared" si="74"/>
        <v>0</v>
      </c>
      <c r="DE15" s="149">
        <f t="shared" si="75"/>
        <v>0</v>
      </c>
      <c r="DF15" s="155">
        <f t="shared" si="76"/>
        <v>0</v>
      </c>
      <c r="DG15" s="156">
        <v>0</v>
      </c>
      <c r="DH15" s="157">
        <f t="shared" si="77"/>
        <v>0</v>
      </c>
      <c r="DI15" s="149">
        <f t="shared" si="78"/>
        <v>0</v>
      </c>
      <c r="DJ15" s="158">
        <f t="shared" si="79"/>
        <v>1</v>
      </c>
      <c r="DK15" s="149">
        <f t="shared" si="80"/>
        <v>0</v>
      </c>
    </row>
    <row r="16" spans="1:116" ht="17.399999999999999" x14ac:dyDescent="0.3">
      <c r="A16" s="145" t="s">
        <v>231</v>
      </c>
      <c r="B16" s="146">
        <v>0</v>
      </c>
      <c r="C16" s="147">
        <v>0</v>
      </c>
      <c r="D16" s="148">
        <v>0</v>
      </c>
      <c r="E16" s="149">
        <f t="shared" si="81"/>
        <v>0</v>
      </c>
      <c r="F16" s="150">
        <f t="shared" si="82"/>
        <v>0</v>
      </c>
      <c r="G16" s="151">
        <v>0</v>
      </c>
      <c r="H16" s="152">
        <v>0</v>
      </c>
      <c r="I16" s="124">
        <f t="shared" si="0"/>
        <v>0</v>
      </c>
      <c r="J16" s="153">
        <f t="shared" si="1"/>
        <v>0</v>
      </c>
      <c r="K16" s="152">
        <v>0</v>
      </c>
      <c r="L16" s="154">
        <f t="shared" si="2"/>
        <v>0</v>
      </c>
      <c r="M16" s="153">
        <f t="shared" si="3"/>
        <v>0</v>
      </c>
      <c r="N16" s="155">
        <f t="shared" si="4"/>
        <v>0</v>
      </c>
      <c r="O16" s="156">
        <v>0</v>
      </c>
      <c r="P16" s="157">
        <f t="shared" si="5"/>
        <v>0</v>
      </c>
      <c r="Q16" s="149">
        <f t="shared" si="6"/>
        <v>0</v>
      </c>
      <c r="R16" s="155">
        <f t="shared" si="7"/>
        <v>0</v>
      </c>
      <c r="S16" s="156">
        <v>0</v>
      </c>
      <c r="T16" s="157">
        <f t="shared" si="8"/>
        <v>0</v>
      </c>
      <c r="U16" s="149">
        <f t="shared" si="9"/>
        <v>0</v>
      </c>
      <c r="V16" s="155">
        <f t="shared" si="10"/>
        <v>0</v>
      </c>
      <c r="W16" s="156">
        <v>0</v>
      </c>
      <c r="X16" s="157">
        <f t="shared" si="11"/>
        <v>0</v>
      </c>
      <c r="Y16" s="149">
        <f t="shared" si="12"/>
        <v>0</v>
      </c>
      <c r="Z16" s="155">
        <f t="shared" si="13"/>
        <v>0</v>
      </c>
      <c r="AA16" s="156">
        <v>0</v>
      </c>
      <c r="AB16" s="157">
        <f t="shared" si="14"/>
        <v>0</v>
      </c>
      <c r="AC16" s="149">
        <f t="shared" si="15"/>
        <v>0</v>
      </c>
      <c r="AD16" s="155">
        <f t="shared" si="16"/>
        <v>0</v>
      </c>
      <c r="AE16" s="156">
        <v>0</v>
      </c>
      <c r="AF16" s="157">
        <f t="shared" si="17"/>
        <v>0</v>
      </c>
      <c r="AG16" s="149">
        <f t="shared" si="18"/>
        <v>0</v>
      </c>
      <c r="AH16" s="155">
        <f t="shared" si="19"/>
        <v>0</v>
      </c>
      <c r="AI16" s="156">
        <v>0</v>
      </c>
      <c r="AJ16" s="157">
        <f t="shared" si="20"/>
        <v>0</v>
      </c>
      <c r="AK16" s="149">
        <f t="shared" si="21"/>
        <v>0</v>
      </c>
      <c r="AL16" s="155">
        <f t="shared" si="22"/>
        <v>0</v>
      </c>
      <c r="AM16" s="156">
        <v>0</v>
      </c>
      <c r="AN16" s="157">
        <f t="shared" si="23"/>
        <v>0</v>
      </c>
      <c r="AO16" s="149">
        <f t="shared" si="24"/>
        <v>0</v>
      </c>
      <c r="AP16" s="155">
        <f t="shared" si="25"/>
        <v>0</v>
      </c>
      <c r="AQ16" s="156">
        <v>0</v>
      </c>
      <c r="AR16" s="157">
        <f t="shared" si="26"/>
        <v>0</v>
      </c>
      <c r="AS16" s="149">
        <f t="shared" si="27"/>
        <v>0</v>
      </c>
      <c r="AT16" s="155">
        <f t="shared" si="28"/>
        <v>0</v>
      </c>
      <c r="AU16" s="156">
        <v>0</v>
      </c>
      <c r="AV16" s="157">
        <f t="shared" si="29"/>
        <v>0</v>
      </c>
      <c r="AW16" s="149">
        <f t="shared" si="30"/>
        <v>0</v>
      </c>
      <c r="AX16" s="155">
        <f t="shared" si="31"/>
        <v>0</v>
      </c>
      <c r="AY16" s="156">
        <v>0</v>
      </c>
      <c r="AZ16" s="157">
        <f t="shared" si="32"/>
        <v>0</v>
      </c>
      <c r="BA16" s="149">
        <f t="shared" si="33"/>
        <v>0</v>
      </c>
      <c r="BB16" s="155">
        <f t="shared" si="34"/>
        <v>0</v>
      </c>
      <c r="BC16" s="156">
        <v>0</v>
      </c>
      <c r="BD16" s="157">
        <f t="shared" si="35"/>
        <v>0</v>
      </c>
      <c r="BE16" s="149">
        <f t="shared" si="36"/>
        <v>0</v>
      </c>
      <c r="BF16" s="155">
        <f t="shared" si="37"/>
        <v>0</v>
      </c>
      <c r="BG16" s="156">
        <v>0</v>
      </c>
      <c r="BH16" s="157">
        <f t="shared" si="38"/>
        <v>0</v>
      </c>
      <c r="BI16" s="149">
        <f t="shared" si="39"/>
        <v>0</v>
      </c>
      <c r="BJ16" s="155">
        <f t="shared" si="40"/>
        <v>0</v>
      </c>
      <c r="BK16" s="156">
        <v>0</v>
      </c>
      <c r="BL16" s="157">
        <f t="shared" si="41"/>
        <v>0</v>
      </c>
      <c r="BM16" s="149">
        <f t="shared" si="42"/>
        <v>0</v>
      </c>
      <c r="BN16" s="155">
        <f t="shared" si="43"/>
        <v>0</v>
      </c>
      <c r="BO16" s="156">
        <v>0</v>
      </c>
      <c r="BP16" s="157">
        <f t="shared" si="44"/>
        <v>0</v>
      </c>
      <c r="BQ16" s="149">
        <f t="shared" si="45"/>
        <v>0</v>
      </c>
      <c r="BR16" s="155">
        <f t="shared" si="46"/>
        <v>0</v>
      </c>
      <c r="BS16" s="156">
        <v>0</v>
      </c>
      <c r="BT16" s="157">
        <f t="shared" si="47"/>
        <v>0</v>
      </c>
      <c r="BU16" s="149">
        <f t="shared" si="48"/>
        <v>0</v>
      </c>
      <c r="BV16" s="155">
        <f t="shared" si="49"/>
        <v>0</v>
      </c>
      <c r="BW16" s="156">
        <v>0</v>
      </c>
      <c r="BX16" s="157">
        <f t="shared" si="50"/>
        <v>0</v>
      </c>
      <c r="BY16" s="149">
        <f t="shared" si="51"/>
        <v>0</v>
      </c>
      <c r="BZ16" s="155">
        <f t="shared" si="52"/>
        <v>0</v>
      </c>
      <c r="CA16" s="156">
        <v>0</v>
      </c>
      <c r="CB16" s="157">
        <f t="shared" si="53"/>
        <v>0</v>
      </c>
      <c r="CC16" s="149">
        <f t="shared" si="54"/>
        <v>0</v>
      </c>
      <c r="CD16" s="155">
        <f t="shared" si="55"/>
        <v>0</v>
      </c>
      <c r="CE16" s="156">
        <v>0</v>
      </c>
      <c r="CF16" s="157">
        <f t="shared" si="56"/>
        <v>0</v>
      </c>
      <c r="CG16" s="149">
        <f t="shared" si="57"/>
        <v>0</v>
      </c>
      <c r="CH16" s="155">
        <f t="shared" si="58"/>
        <v>0</v>
      </c>
      <c r="CI16" s="156">
        <v>0</v>
      </c>
      <c r="CJ16" s="157">
        <f t="shared" si="59"/>
        <v>0</v>
      </c>
      <c r="CK16" s="149">
        <f t="shared" si="60"/>
        <v>0</v>
      </c>
      <c r="CL16" s="155">
        <f t="shared" si="61"/>
        <v>0</v>
      </c>
      <c r="CM16" s="156">
        <v>0</v>
      </c>
      <c r="CN16" s="157">
        <f t="shared" si="62"/>
        <v>0</v>
      </c>
      <c r="CO16" s="149">
        <f t="shared" si="63"/>
        <v>0</v>
      </c>
      <c r="CP16" s="155">
        <f t="shared" si="64"/>
        <v>0</v>
      </c>
      <c r="CQ16" s="156">
        <v>0</v>
      </c>
      <c r="CR16" s="157">
        <f t="shared" si="65"/>
        <v>0</v>
      </c>
      <c r="CS16" s="149">
        <f t="shared" si="66"/>
        <v>0</v>
      </c>
      <c r="CT16" s="155">
        <f t="shared" si="67"/>
        <v>0</v>
      </c>
      <c r="CU16" s="156">
        <v>0</v>
      </c>
      <c r="CV16" s="157">
        <f t="shared" si="68"/>
        <v>0</v>
      </c>
      <c r="CW16" s="149">
        <f t="shared" si="69"/>
        <v>0</v>
      </c>
      <c r="CX16" s="155">
        <f t="shared" si="70"/>
        <v>0</v>
      </c>
      <c r="CY16" s="156">
        <v>0</v>
      </c>
      <c r="CZ16" s="157">
        <f t="shared" si="71"/>
        <v>0</v>
      </c>
      <c r="DA16" s="149">
        <f t="shared" si="72"/>
        <v>0</v>
      </c>
      <c r="DB16" s="155">
        <f t="shared" si="73"/>
        <v>0</v>
      </c>
      <c r="DC16" s="156">
        <v>0</v>
      </c>
      <c r="DD16" s="157">
        <f t="shared" si="74"/>
        <v>0</v>
      </c>
      <c r="DE16" s="149">
        <f t="shared" si="75"/>
        <v>0</v>
      </c>
      <c r="DF16" s="155">
        <f t="shared" si="76"/>
        <v>0</v>
      </c>
      <c r="DG16" s="156">
        <v>0</v>
      </c>
      <c r="DH16" s="157">
        <f t="shared" si="77"/>
        <v>0</v>
      </c>
      <c r="DI16" s="149">
        <f t="shared" si="78"/>
        <v>0</v>
      </c>
      <c r="DJ16" s="158">
        <f t="shared" si="79"/>
        <v>1</v>
      </c>
      <c r="DK16" s="149">
        <f t="shared" si="80"/>
        <v>0</v>
      </c>
    </row>
    <row r="17" spans="1:116" ht="18.75" customHeight="1" x14ac:dyDescent="0.3">
      <c r="A17" s="145" t="s">
        <v>231</v>
      </c>
      <c r="B17" s="146">
        <v>0</v>
      </c>
      <c r="C17" s="147">
        <v>0</v>
      </c>
      <c r="D17" s="148">
        <v>0</v>
      </c>
      <c r="E17" s="149">
        <f t="shared" si="81"/>
        <v>0</v>
      </c>
      <c r="F17" s="150">
        <f t="shared" si="82"/>
        <v>0</v>
      </c>
      <c r="G17" s="151">
        <v>0</v>
      </c>
      <c r="H17" s="152">
        <v>0</v>
      </c>
      <c r="I17" s="124">
        <f t="shared" si="0"/>
        <v>0</v>
      </c>
      <c r="J17" s="153">
        <f t="shared" si="1"/>
        <v>0</v>
      </c>
      <c r="K17" s="152">
        <v>0</v>
      </c>
      <c r="L17" s="154">
        <f t="shared" si="2"/>
        <v>0</v>
      </c>
      <c r="M17" s="153">
        <f t="shared" si="3"/>
        <v>0</v>
      </c>
      <c r="N17" s="155">
        <f t="shared" si="4"/>
        <v>0</v>
      </c>
      <c r="O17" s="156">
        <v>0</v>
      </c>
      <c r="P17" s="157">
        <f t="shared" si="5"/>
        <v>0</v>
      </c>
      <c r="Q17" s="149">
        <f t="shared" si="6"/>
        <v>0</v>
      </c>
      <c r="R17" s="155">
        <f t="shared" si="7"/>
        <v>0</v>
      </c>
      <c r="S17" s="156">
        <v>0</v>
      </c>
      <c r="T17" s="157">
        <f t="shared" si="8"/>
        <v>0</v>
      </c>
      <c r="U17" s="149">
        <f t="shared" si="9"/>
        <v>0</v>
      </c>
      <c r="V17" s="155">
        <f t="shared" si="10"/>
        <v>0</v>
      </c>
      <c r="W17" s="156">
        <v>0</v>
      </c>
      <c r="X17" s="157">
        <f t="shared" si="11"/>
        <v>0</v>
      </c>
      <c r="Y17" s="149">
        <f t="shared" si="12"/>
        <v>0</v>
      </c>
      <c r="Z17" s="155">
        <f t="shared" si="13"/>
        <v>0</v>
      </c>
      <c r="AA17" s="156">
        <v>0</v>
      </c>
      <c r="AB17" s="157">
        <f t="shared" si="14"/>
        <v>0</v>
      </c>
      <c r="AC17" s="149">
        <f t="shared" si="15"/>
        <v>0</v>
      </c>
      <c r="AD17" s="155">
        <f t="shared" si="16"/>
        <v>0</v>
      </c>
      <c r="AE17" s="156">
        <v>0</v>
      </c>
      <c r="AF17" s="157">
        <f t="shared" si="17"/>
        <v>0</v>
      </c>
      <c r="AG17" s="149">
        <f t="shared" si="18"/>
        <v>0</v>
      </c>
      <c r="AH17" s="155">
        <f t="shared" si="19"/>
        <v>0</v>
      </c>
      <c r="AI17" s="156">
        <v>0</v>
      </c>
      <c r="AJ17" s="157">
        <f t="shared" si="20"/>
        <v>0</v>
      </c>
      <c r="AK17" s="149">
        <f t="shared" si="21"/>
        <v>0</v>
      </c>
      <c r="AL17" s="155">
        <f t="shared" si="22"/>
        <v>0</v>
      </c>
      <c r="AM17" s="156">
        <v>0</v>
      </c>
      <c r="AN17" s="157">
        <f t="shared" si="23"/>
        <v>0</v>
      </c>
      <c r="AO17" s="149">
        <f t="shared" si="24"/>
        <v>0</v>
      </c>
      <c r="AP17" s="155">
        <f t="shared" si="25"/>
        <v>0</v>
      </c>
      <c r="AQ17" s="156">
        <v>0</v>
      </c>
      <c r="AR17" s="157">
        <f t="shared" si="26"/>
        <v>0</v>
      </c>
      <c r="AS17" s="149">
        <f t="shared" si="27"/>
        <v>0</v>
      </c>
      <c r="AT17" s="155">
        <f t="shared" si="28"/>
        <v>0</v>
      </c>
      <c r="AU17" s="156">
        <v>0</v>
      </c>
      <c r="AV17" s="157">
        <f t="shared" si="29"/>
        <v>0</v>
      </c>
      <c r="AW17" s="149">
        <f t="shared" si="30"/>
        <v>0</v>
      </c>
      <c r="AX17" s="155">
        <f t="shared" si="31"/>
        <v>0</v>
      </c>
      <c r="AY17" s="156">
        <v>0</v>
      </c>
      <c r="AZ17" s="157">
        <f t="shared" si="32"/>
        <v>0</v>
      </c>
      <c r="BA17" s="149">
        <f t="shared" si="33"/>
        <v>0</v>
      </c>
      <c r="BB17" s="155">
        <f t="shared" si="34"/>
        <v>0</v>
      </c>
      <c r="BC17" s="156">
        <v>0</v>
      </c>
      <c r="BD17" s="157">
        <f t="shared" si="35"/>
        <v>0</v>
      </c>
      <c r="BE17" s="149">
        <f t="shared" si="36"/>
        <v>0</v>
      </c>
      <c r="BF17" s="155">
        <f t="shared" si="37"/>
        <v>0</v>
      </c>
      <c r="BG17" s="156">
        <v>0</v>
      </c>
      <c r="BH17" s="157">
        <f t="shared" si="38"/>
        <v>0</v>
      </c>
      <c r="BI17" s="149">
        <f t="shared" si="39"/>
        <v>0</v>
      </c>
      <c r="BJ17" s="155">
        <f t="shared" si="40"/>
        <v>0</v>
      </c>
      <c r="BK17" s="156">
        <v>0</v>
      </c>
      <c r="BL17" s="157">
        <f t="shared" si="41"/>
        <v>0</v>
      </c>
      <c r="BM17" s="149">
        <f t="shared" si="42"/>
        <v>0</v>
      </c>
      <c r="BN17" s="155">
        <f t="shared" si="43"/>
        <v>0</v>
      </c>
      <c r="BO17" s="156">
        <v>0</v>
      </c>
      <c r="BP17" s="157">
        <f t="shared" si="44"/>
        <v>0</v>
      </c>
      <c r="BQ17" s="149">
        <f t="shared" si="45"/>
        <v>0</v>
      </c>
      <c r="BR17" s="155">
        <f t="shared" si="46"/>
        <v>0</v>
      </c>
      <c r="BS17" s="156">
        <v>0</v>
      </c>
      <c r="BT17" s="157">
        <f t="shared" si="47"/>
        <v>0</v>
      </c>
      <c r="BU17" s="149">
        <f t="shared" si="48"/>
        <v>0</v>
      </c>
      <c r="BV17" s="155">
        <f t="shared" si="49"/>
        <v>0</v>
      </c>
      <c r="BW17" s="156">
        <v>0</v>
      </c>
      <c r="BX17" s="157">
        <f t="shared" si="50"/>
        <v>0</v>
      </c>
      <c r="BY17" s="149">
        <f t="shared" si="51"/>
        <v>0</v>
      </c>
      <c r="BZ17" s="155">
        <f t="shared" si="52"/>
        <v>0</v>
      </c>
      <c r="CA17" s="156">
        <v>0</v>
      </c>
      <c r="CB17" s="157">
        <f t="shared" si="53"/>
        <v>0</v>
      </c>
      <c r="CC17" s="149">
        <f t="shared" si="54"/>
        <v>0</v>
      </c>
      <c r="CD17" s="155">
        <f t="shared" si="55"/>
        <v>0</v>
      </c>
      <c r="CE17" s="156">
        <v>0</v>
      </c>
      <c r="CF17" s="157">
        <f t="shared" si="56"/>
        <v>0</v>
      </c>
      <c r="CG17" s="149">
        <f t="shared" si="57"/>
        <v>0</v>
      </c>
      <c r="CH17" s="155">
        <f t="shared" si="58"/>
        <v>0</v>
      </c>
      <c r="CI17" s="156">
        <v>0</v>
      </c>
      <c r="CJ17" s="157">
        <f t="shared" si="59"/>
        <v>0</v>
      </c>
      <c r="CK17" s="149">
        <f t="shared" si="60"/>
        <v>0</v>
      </c>
      <c r="CL17" s="155">
        <f t="shared" si="61"/>
        <v>0</v>
      </c>
      <c r="CM17" s="156">
        <v>0</v>
      </c>
      <c r="CN17" s="157">
        <f t="shared" si="62"/>
        <v>0</v>
      </c>
      <c r="CO17" s="149">
        <f t="shared" si="63"/>
        <v>0</v>
      </c>
      <c r="CP17" s="155">
        <f t="shared" si="64"/>
        <v>0</v>
      </c>
      <c r="CQ17" s="156">
        <v>0</v>
      </c>
      <c r="CR17" s="157">
        <f t="shared" si="65"/>
        <v>0</v>
      </c>
      <c r="CS17" s="149">
        <f t="shared" si="66"/>
        <v>0</v>
      </c>
      <c r="CT17" s="155">
        <f t="shared" si="67"/>
        <v>0</v>
      </c>
      <c r="CU17" s="156">
        <v>0</v>
      </c>
      <c r="CV17" s="157">
        <f t="shared" si="68"/>
        <v>0</v>
      </c>
      <c r="CW17" s="149">
        <f t="shared" si="69"/>
        <v>0</v>
      </c>
      <c r="CX17" s="155">
        <f t="shared" si="70"/>
        <v>0</v>
      </c>
      <c r="CY17" s="156">
        <v>0</v>
      </c>
      <c r="CZ17" s="157">
        <f t="shared" si="71"/>
        <v>0</v>
      </c>
      <c r="DA17" s="149">
        <f t="shared" si="72"/>
        <v>0</v>
      </c>
      <c r="DB17" s="155">
        <f t="shared" si="73"/>
        <v>0</v>
      </c>
      <c r="DC17" s="156">
        <v>0</v>
      </c>
      <c r="DD17" s="157">
        <f t="shared" si="74"/>
        <v>0</v>
      </c>
      <c r="DE17" s="149">
        <f t="shared" si="75"/>
        <v>0</v>
      </c>
      <c r="DF17" s="155">
        <f t="shared" si="76"/>
        <v>0</v>
      </c>
      <c r="DG17" s="156">
        <v>0</v>
      </c>
      <c r="DH17" s="157">
        <f t="shared" si="77"/>
        <v>0</v>
      </c>
      <c r="DI17" s="149">
        <f t="shared" si="78"/>
        <v>0</v>
      </c>
      <c r="DJ17" s="158">
        <f t="shared" si="79"/>
        <v>1</v>
      </c>
      <c r="DK17" s="149">
        <f t="shared" si="80"/>
        <v>0</v>
      </c>
    </row>
    <row r="18" spans="1:116" ht="18.75" customHeight="1" x14ac:dyDescent="0.3">
      <c r="A18" s="145" t="s">
        <v>231</v>
      </c>
      <c r="B18" s="146">
        <v>0</v>
      </c>
      <c r="C18" s="147">
        <v>0</v>
      </c>
      <c r="D18" s="148">
        <v>0</v>
      </c>
      <c r="E18" s="149">
        <f>SUM(C18*D18)</f>
        <v>0</v>
      </c>
      <c r="F18" s="150">
        <f t="shared" si="82"/>
        <v>0</v>
      </c>
      <c r="G18" s="151">
        <v>0</v>
      </c>
      <c r="H18" s="152">
        <v>0</v>
      </c>
      <c r="I18" s="124">
        <f t="shared" si="0"/>
        <v>0</v>
      </c>
      <c r="J18" s="153">
        <f t="shared" si="1"/>
        <v>0</v>
      </c>
      <c r="K18" s="152">
        <v>0</v>
      </c>
      <c r="L18" s="154">
        <f t="shared" si="2"/>
        <v>0</v>
      </c>
      <c r="M18" s="153">
        <f t="shared" si="3"/>
        <v>0</v>
      </c>
      <c r="N18" s="155">
        <f t="shared" si="4"/>
        <v>0</v>
      </c>
      <c r="O18" s="156">
        <v>0</v>
      </c>
      <c r="P18" s="157">
        <f t="shared" si="5"/>
        <v>0</v>
      </c>
      <c r="Q18" s="149">
        <f t="shared" si="6"/>
        <v>0</v>
      </c>
      <c r="R18" s="155">
        <f t="shared" si="7"/>
        <v>0</v>
      </c>
      <c r="S18" s="156">
        <v>0</v>
      </c>
      <c r="T18" s="157">
        <f t="shared" si="8"/>
        <v>0</v>
      </c>
      <c r="U18" s="149">
        <f t="shared" si="9"/>
        <v>0</v>
      </c>
      <c r="V18" s="155">
        <f t="shared" si="10"/>
        <v>0</v>
      </c>
      <c r="W18" s="156">
        <v>0</v>
      </c>
      <c r="X18" s="157">
        <f t="shared" si="11"/>
        <v>0</v>
      </c>
      <c r="Y18" s="149">
        <f t="shared" si="12"/>
        <v>0</v>
      </c>
      <c r="Z18" s="155">
        <f t="shared" si="13"/>
        <v>0</v>
      </c>
      <c r="AA18" s="156">
        <v>0</v>
      </c>
      <c r="AB18" s="157">
        <f t="shared" si="14"/>
        <v>0</v>
      </c>
      <c r="AC18" s="149">
        <f t="shared" si="15"/>
        <v>0</v>
      </c>
      <c r="AD18" s="155">
        <f t="shared" si="16"/>
        <v>0</v>
      </c>
      <c r="AE18" s="156">
        <v>0</v>
      </c>
      <c r="AF18" s="157">
        <f t="shared" si="17"/>
        <v>0</v>
      </c>
      <c r="AG18" s="149">
        <f t="shared" si="18"/>
        <v>0</v>
      </c>
      <c r="AH18" s="155">
        <f t="shared" si="19"/>
        <v>0</v>
      </c>
      <c r="AI18" s="156">
        <v>0</v>
      </c>
      <c r="AJ18" s="157">
        <f t="shared" si="20"/>
        <v>0</v>
      </c>
      <c r="AK18" s="149">
        <f t="shared" si="21"/>
        <v>0</v>
      </c>
      <c r="AL18" s="155">
        <f t="shared" si="22"/>
        <v>0</v>
      </c>
      <c r="AM18" s="156">
        <v>0</v>
      </c>
      <c r="AN18" s="157">
        <f t="shared" si="23"/>
        <v>0</v>
      </c>
      <c r="AO18" s="149">
        <f t="shared" si="24"/>
        <v>0</v>
      </c>
      <c r="AP18" s="155">
        <f t="shared" si="25"/>
        <v>0</v>
      </c>
      <c r="AQ18" s="156">
        <v>0</v>
      </c>
      <c r="AR18" s="157">
        <f t="shared" si="26"/>
        <v>0</v>
      </c>
      <c r="AS18" s="149">
        <f t="shared" si="27"/>
        <v>0</v>
      </c>
      <c r="AT18" s="155">
        <f t="shared" si="28"/>
        <v>0</v>
      </c>
      <c r="AU18" s="156">
        <v>0</v>
      </c>
      <c r="AV18" s="157">
        <f t="shared" si="29"/>
        <v>0</v>
      </c>
      <c r="AW18" s="149">
        <f t="shared" si="30"/>
        <v>0</v>
      </c>
      <c r="AX18" s="155">
        <f t="shared" si="31"/>
        <v>0</v>
      </c>
      <c r="AY18" s="156">
        <v>0</v>
      </c>
      <c r="AZ18" s="157">
        <f t="shared" si="32"/>
        <v>0</v>
      </c>
      <c r="BA18" s="149">
        <f t="shared" si="33"/>
        <v>0</v>
      </c>
      <c r="BB18" s="155">
        <f t="shared" si="34"/>
        <v>0</v>
      </c>
      <c r="BC18" s="156">
        <v>0</v>
      </c>
      <c r="BD18" s="157">
        <f t="shared" si="35"/>
        <v>0</v>
      </c>
      <c r="BE18" s="149">
        <f t="shared" si="36"/>
        <v>0</v>
      </c>
      <c r="BF18" s="155">
        <f t="shared" si="37"/>
        <v>0</v>
      </c>
      <c r="BG18" s="156">
        <v>0</v>
      </c>
      <c r="BH18" s="157">
        <f t="shared" si="38"/>
        <v>0</v>
      </c>
      <c r="BI18" s="149">
        <f t="shared" si="39"/>
        <v>0</v>
      </c>
      <c r="BJ18" s="155">
        <f t="shared" si="40"/>
        <v>0</v>
      </c>
      <c r="BK18" s="156">
        <v>0</v>
      </c>
      <c r="BL18" s="157">
        <f t="shared" si="41"/>
        <v>0</v>
      </c>
      <c r="BM18" s="149">
        <f t="shared" si="42"/>
        <v>0</v>
      </c>
      <c r="BN18" s="155">
        <f t="shared" si="43"/>
        <v>0</v>
      </c>
      <c r="BO18" s="156">
        <v>0</v>
      </c>
      <c r="BP18" s="157">
        <f t="shared" si="44"/>
        <v>0</v>
      </c>
      <c r="BQ18" s="149">
        <f t="shared" si="45"/>
        <v>0</v>
      </c>
      <c r="BR18" s="155">
        <f t="shared" si="46"/>
        <v>0</v>
      </c>
      <c r="BS18" s="156">
        <v>0</v>
      </c>
      <c r="BT18" s="157">
        <f t="shared" si="47"/>
        <v>0</v>
      </c>
      <c r="BU18" s="149">
        <f t="shared" si="48"/>
        <v>0</v>
      </c>
      <c r="BV18" s="155">
        <f t="shared" si="49"/>
        <v>0</v>
      </c>
      <c r="BW18" s="156">
        <v>0</v>
      </c>
      <c r="BX18" s="157">
        <f t="shared" si="50"/>
        <v>0</v>
      </c>
      <c r="BY18" s="149">
        <f t="shared" si="51"/>
        <v>0</v>
      </c>
      <c r="BZ18" s="155">
        <f t="shared" si="52"/>
        <v>0</v>
      </c>
      <c r="CA18" s="156">
        <v>0</v>
      </c>
      <c r="CB18" s="157">
        <f t="shared" si="53"/>
        <v>0</v>
      </c>
      <c r="CC18" s="149">
        <f t="shared" si="54"/>
        <v>0</v>
      </c>
      <c r="CD18" s="155">
        <f t="shared" si="55"/>
        <v>0</v>
      </c>
      <c r="CE18" s="156">
        <v>0</v>
      </c>
      <c r="CF18" s="157">
        <f t="shared" si="56"/>
        <v>0</v>
      </c>
      <c r="CG18" s="149">
        <f t="shared" si="57"/>
        <v>0</v>
      </c>
      <c r="CH18" s="155">
        <f t="shared" si="58"/>
        <v>0</v>
      </c>
      <c r="CI18" s="156">
        <v>0</v>
      </c>
      <c r="CJ18" s="157">
        <f t="shared" si="59"/>
        <v>0</v>
      </c>
      <c r="CK18" s="149">
        <f t="shared" si="60"/>
        <v>0</v>
      </c>
      <c r="CL18" s="155">
        <f t="shared" si="61"/>
        <v>0</v>
      </c>
      <c r="CM18" s="156">
        <v>0</v>
      </c>
      <c r="CN18" s="157">
        <f t="shared" si="62"/>
        <v>0</v>
      </c>
      <c r="CO18" s="149">
        <f t="shared" si="63"/>
        <v>0</v>
      </c>
      <c r="CP18" s="155">
        <f t="shared" si="64"/>
        <v>0</v>
      </c>
      <c r="CQ18" s="156">
        <v>0</v>
      </c>
      <c r="CR18" s="157">
        <f t="shared" si="65"/>
        <v>0</v>
      </c>
      <c r="CS18" s="149">
        <f t="shared" si="66"/>
        <v>0</v>
      </c>
      <c r="CT18" s="155">
        <f t="shared" si="67"/>
        <v>0</v>
      </c>
      <c r="CU18" s="156">
        <v>0</v>
      </c>
      <c r="CV18" s="157">
        <f t="shared" si="68"/>
        <v>0</v>
      </c>
      <c r="CW18" s="149">
        <f t="shared" si="69"/>
        <v>0</v>
      </c>
      <c r="CX18" s="155">
        <f t="shared" si="70"/>
        <v>0</v>
      </c>
      <c r="CY18" s="156">
        <v>0</v>
      </c>
      <c r="CZ18" s="157">
        <f t="shared" si="71"/>
        <v>0</v>
      </c>
      <c r="DA18" s="149">
        <f t="shared" si="72"/>
        <v>0</v>
      </c>
      <c r="DB18" s="155">
        <f t="shared" si="73"/>
        <v>0</v>
      </c>
      <c r="DC18" s="156">
        <v>0</v>
      </c>
      <c r="DD18" s="157">
        <f t="shared" si="74"/>
        <v>0</v>
      </c>
      <c r="DE18" s="149">
        <f t="shared" si="75"/>
        <v>0</v>
      </c>
      <c r="DF18" s="155">
        <f t="shared" si="76"/>
        <v>0</v>
      </c>
      <c r="DG18" s="156">
        <v>0</v>
      </c>
      <c r="DH18" s="157">
        <f t="shared" si="77"/>
        <v>0</v>
      </c>
      <c r="DI18" s="149">
        <f t="shared" si="78"/>
        <v>0</v>
      </c>
      <c r="DJ18" s="158">
        <f t="shared" si="79"/>
        <v>1</v>
      </c>
      <c r="DK18" s="149">
        <f t="shared" si="80"/>
        <v>0</v>
      </c>
    </row>
    <row r="19" spans="1:116" ht="18.75" customHeight="1" x14ac:dyDescent="0.3">
      <c r="A19" s="145" t="s">
        <v>231</v>
      </c>
      <c r="B19" s="146">
        <v>0</v>
      </c>
      <c r="C19" s="147">
        <v>0</v>
      </c>
      <c r="D19" s="148">
        <v>0</v>
      </c>
      <c r="E19" s="149">
        <f>SUM(C19*D19)</f>
        <v>0</v>
      </c>
      <c r="F19" s="150">
        <f t="shared" si="82"/>
        <v>0</v>
      </c>
      <c r="G19" s="151">
        <v>0</v>
      </c>
      <c r="H19" s="152">
        <v>0</v>
      </c>
      <c r="I19" s="124">
        <f t="shared" si="0"/>
        <v>0</v>
      </c>
      <c r="J19" s="153">
        <f t="shared" si="1"/>
        <v>0</v>
      </c>
      <c r="K19" s="152">
        <v>0</v>
      </c>
      <c r="L19" s="154">
        <f t="shared" si="2"/>
        <v>0</v>
      </c>
      <c r="M19" s="153">
        <f t="shared" si="3"/>
        <v>0</v>
      </c>
      <c r="N19" s="155">
        <f t="shared" si="4"/>
        <v>0</v>
      </c>
      <c r="O19" s="156">
        <v>0</v>
      </c>
      <c r="P19" s="157">
        <f t="shared" si="5"/>
        <v>0</v>
      </c>
      <c r="Q19" s="149">
        <f t="shared" si="6"/>
        <v>0</v>
      </c>
      <c r="R19" s="155">
        <f t="shared" si="7"/>
        <v>0</v>
      </c>
      <c r="S19" s="156">
        <v>0</v>
      </c>
      <c r="T19" s="157">
        <f t="shared" si="8"/>
        <v>0</v>
      </c>
      <c r="U19" s="149">
        <f t="shared" si="9"/>
        <v>0</v>
      </c>
      <c r="V19" s="155">
        <f t="shared" si="10"/>
        <v>0</v>
      </c>
      <c r="W19" s="156">
        <v>0</v>
      </c>
      <c r="X19" s="157">
        <f t="shared" si="11"/>
        <v>0</v>
      </c>
      <c r="Y19" s="149">
        <f t="shared" si="12"/>
        <v>0</v>
      </c>
      <c r="Z19" s="155">
        <f t="shared" si="13"/>
        <v>0</v>
      </c>
      <c r="AA19" s="156">
        <v>0</v>
      </c>
      <c r="AB19" s="157">
        <f t="shared" si="14"/>
        <v>0</v>
      </c>
      <c r="AC19" s="149">
        <f t="shared" si="15"/>
        <v>0</v>
      </c>
      <c r="AD19" s="155">
        <f t="shared" si="16"/>
        <v>0</v>
      </c>
      <c r="AE19" s="156">
        <v>0</v>
      </c>
      <c r="AF19" s="157">
        <f t="shared" si="17"/>
        <v>0</v>
      </c>
      <c r="AG19" s="149">
        <f t="shared" si="18"/>
        <v>0</v>
      </c>
      <c r="AH19" s="155">
        <f t="shared" si="19"/>
        <v>0</v>
      </c>
      <c r="AI19" s="156">
        <v>0</v>
      </c>
      <c r="AJ19" s="157">
        <f t="shared" si="20"/>
        <v>0</v>
      </c>
      <c r="AK19" s="149">
        <f t="shared" si="21"/>
        <v>0</v>
      </c>
      <c r="AL19" s="155">
        <f t="shared" si="22"/>
        <v>0</v>
      </c>
      <c r="AM19" s="156">
        <v>0</v>
      </c>
      <c r="AN19" s="157">
        <f t="shared" si="23"/>
        <v>0</v>
      </c>
      <c r="AO19" s="149">
        <f t="shared" si="24"/>
        <v>0</v>
      </c>
      <c r="AP19" s="155">
        <f t="shared" si="25"/>
        <v>0</v>
      </c>
      <c r="AQ19" s="156">
        <v>0</v>
      </c>
      <c r="AR19" s="157">
        <f t="shared" si="26"/>
        <v>0</v>
      </c>
      <c r="AS19" s="149">
        <f t="shared" si="27"/>
        <v>0</v>
      </c>
      <c r="AT19" s="155">
        <f t="shared" si="28"/>
        <v>0</v>
      </c>
      <c r="AU19" s="156">
        <v>0</v>
      </c>
      <c r="AV19" s="157">
        <f t="shared" si="29"/>
        <v>0</v>
      </c>
      <c r="AW19" s="149">
        <f t="shared" si="30"/>
        <v>0</v>
      </c>
      <c r="AX19" s="155">
        <f t="shared" si="31"/>
        <v>0</v>
      </c>
      <c r="AY19" s="156">
        <v>0</v>
      </c>
      <c r="AZ19" s="157">
        <f t="shared" si="32"/>
        <v>0</v>
      </c>
      <c r="BA19" s="149">
        <f t="shared" si="33"/>
        <v>0</v>
      </c>
      <c r="BB19" s="155">
        <f t="shared" si="34"/>
        <v>0</v>
      </c>
      <c r="BC19" s="156">
        <v>0</v>
      </c>
      <c r="BD19" s="157">
        <f t="shared" si="35"/>
        <v>0</v>
      </c>
      <c r="BE19" s="149">
        <f t="shared" si="36"/>
        <v>0</v>
      </c>
      <c r="BF19" s="155">
        <f t="shared" si="37"/>
        <v>0</v>
      </c>
      <c r="BG19" s="156">
        <v>0</v>
      </c>
      <c r="BH19" s="157">
        <f t="shared" si="38"/>
        <v>0</v>
      </c>
      <c r="BI19" s="149">
        <f t="shared" si="39"/>
        <v>0</v>
      </c>
      <c r="BJ19" s="155">
        <f t="shared" si="40"/>
        <v>0</v>
      </c>
      <c r="BK19" s="156">
        <v>0</v>
      </c>
      <c r="BL19" s="157">
        <f t="shared" si="41"/>
        <v>0</v>
      </c>
      <c r="BM19" s="149">
        <f t="shared" si="42"/>
        <v>0</v>
      </c>
      <c r="BN19" s="155">
        <f t="shared" si="43"/>
        <v>0</v>
      </c>
      <c r="BO19" s="156">
        <v>0</v>
      </c>
      <c r="BP19" s="157">
        <f t="shared" si="44"/>
        <v>0</v>
      </c>
      <c r="BQ19" s="149">
        <f t="shared" si="45"/>
        <v>0</v>
      </c>
      <c r="BR19" s="155">
        <f t="shared" si="46"/>
        <v>0</v>
      </c>
      <c r="BS19" s="156">
        <v>0</v>
      </c>
      <c r="BT19" s="157">
        <f t="shared" si="47"/>
        <v>0</v>
      </c>
      <c r="BU19" s="149">
        <f t="shared" si="48"/>
        <v>0</v>
      </c>
      <c r="BV19" s="155">
        <f t="shared" si="49"/>
        <v>0</v>
      </c>
      <c r="BW19" s="156">
        <v>0</v>
      </c>
      <c r="BX19" s="157">
        <f t="shared" si="50"/>
        <v>0</v>
      </c>
      <c r="BY19" s="149">
        <f t="shared" si="51"/>
        <v>0</v>
      </c>
      <c r="BZ19" s="155">
        <f t="shared" si="52"/>
        <v>0</v>
      </c>
      <c r="CA19" s="156">
        <v>0</v>
      </c>
      <c r="CB19" s="157">
        <f t="shared" si="53"/>
        <v>0</v>
      </c>
      <c r="CC19" s="149">
        <f t="shared" si="54"/>
        <v>0</v>
      </c>
      <c r="CD19" s="155">
        <f t="shared" si="55"/>
        <v>0</v>
      </c>
      <c r="CE19" s="156">
        <v>0</v>
      </c>
      <c r="CF19" s="157">
        <f t="shared" si="56"/>
        <v>0</v>
      </c>
      <c r="CG19" s="149">
        <f t="shared" si="57"/>
        <v>0</v>
      </c>
      <c r="CH19" s="155">
        <f t="shared" si="58"/>
        <v>0</v>
      </c>
      <c r="CI19" s="156">
        <v>0</v>
      </c>
      <c r="CJ19" s="157">
        <f t="shared" si="59"/>
        <v>0</v>
      </c>
      <c r="CK19" s="149">
        <f t="shared" si="60"/>
        <v>0</v>
      </c>
      <c r="CL19" s="155">
        <f t="shared" si="61"/>
        <v>0</v>
      </c>
      <c r="CM19" s="156">
        <v>0</v>
      </c>
      <c r="CN19" s="157">
        <f t="shared" si="62"/>
        <v>0</v>
      </c>
      <c r="CO19" s="149">
        <f t="shared" si="63"/>
        <v>0</v>
      </c>
      <c r="CP19" s="155">
        <f t="shared" si="64"/>
        <v>0</v>
      </c>
      <c r="CQ19" s="156">
        <v>0</v>
      </c>
      <c r="CR19" s="157">
        <f t="shared" si="65"/>
        <v>0</v>
      </c>
      <c r="CS19" s="149">
        <f t="shared" si="66"/>
        <v>0</v>
      </c>
      <c r="CT19" s="155">
        <f t="shared" si="67"/>
        <v>0</v>
      </c>
      <c r="CU19" s="156">
        <v>0</v>
      </c>
      <c r="CV19" s="157">
        <f t="shared" si="68"/>
        <v>0</v>
      </c>
      <c r="CW19" s="149">
        <f t="shared" si="69"/>
        <v>0</v>
      </c>
      <c r="CX19" s="155">
        <f t="shared" si="70"/>
        <v>0</v>
      </c>
      <c r="CY19" s="156">
        <v>0</v>
      </c>
      <c r="CZ19" s="157">
        <f t="shared" si="71"/>
        <v>0</v>
      </c>
      <c r="DA19" s="149">
        <f t="shared" si="72"/>
        <v>0</v>
      </c>
      <c r="DB19" s="155">
        <f t="shared" si="73"/>
        <v>0</v>
      </c>
      <c r="DC19" s="156">
        <v>0</v>
      </c>
      <c r="DD19" s="157">
        <f t="shared" si="74"/>
        <v>0</v>
      </c>
      <c r="DE19" s="149">
        <f t="shared" si="75"/>
        <v>0</v>
      </c>
      <c r="DF19" s="155">
        <f t="shared" si="76"/>
        <v>0</v>
      </c>
      <c r="DG19" s="156">
        <v>0</v>
      </c>
      <c r="DH19" s="157">
        <f t="shared" si="77"/>
        <v>0</v>
      </c>
      <c r="DI19" s="149">
        <f t="shared" si="78"/>
        <v>0</v>
      </c>
      <c r="DJ19" s="158">
        <f t="shared" si="79"/>
        <v>1</v>
      </c>
      <c r="DK19" s="149">
        <f t="shared" si="80"/>
        <v>0</v>
      </c>
    </row>
    <row r="20" spans="1:116" ht="21" customHeight="1" x14ac:dyDescent="0.3">
      <c r="A20" s="145" t="s">
        <v>231</v>
      </c>
      <c r="B20" s="146">
        <v>0</v>
      </c>
      <c r="C20" s="147">
        <v>0</v>
      </c>
      <c r="D20" s="148">
        <v>0</v>
      </c>
      <c r="E20" s="149">
        <f t="shared" ref="E20:E31" si="83">SUM(C20*D20)</f>
        <v>0</v>
      </c>
      <c r="F20" s="150">
        <f t="shared" si="82"/>
        <v>0</v>
      </c>
      <c r="G20" s="151">
        <v>0</v>
      </c>
      <c r="H20" s="152">
        <v>0</v>
      </c>
      <c r="I20" s="124">
        <f t="shared" si="0"/>
        <v>0</v>
      </c>
      <c r="J20" s="153">
        <f t="shared" si="1"/>
        <v>0</v>
      </c>
      <c r="K20" s="152">
        <v>0</v>
      </c>
      <c r="L20" s="154">
        <f t="shared" si="2"/>
        <v>0</v>
      </c>
      <c r="M20" s="153">
        <f t="shared" si="3"/>
        <v>0</v>
      </c>
      <c r="N20" s="155">
        <f t="shared" si="4"/>
        <v>0</v>
      </c>
      <c r="O20" s="156">
        <v>0</v>
      </c>
      <c r="P20" s="157">
        <f t="shared" si="5"/>
        <v>0</v>
      </c>
      <c r="Q20" s="149">
        <f t="shared" si="6"/>
        <v>0</v>
      </c>
      <c r="R20" s="155">
        <f t="shared" si="7"/>
        <v>0</v>
      </c>
      <c r="S20" s="156">
        <v>0</v>
      </c>
      <c r="T20" s="157">
        <f t="shared" si="8"/>
        <v>0</v>
      </c>
      <c r="U20" s="149">
        <f t="shared" si="9"/>
        <v>0</v>
      </c>
      <c r="V20" s="155">
        <f t="shared" si="10"/>
        <v>0</v>
      </c>
      <c r="W20" s="156">
        <v>0</v>
      </c>
      <c r="X20" s="157">
        <f t="shared" si="11"/>
        <v>0</v>
      </c>
      <c r="Y20" s="149">
        <f t="shared" si="12"/>
        <v>0</v>
      </c>
      <c r="Z20" s="155">
        <f t="shared" si="13"/>
        <v>0</v>
      </c>
      <c r="AA20" s="156">
        <v>0</v>
      </c>
      <c r="AB20" s="157">
        <f t="shared" si="14"/>
        <v>0</v>
      </c>
      <c r="AC20" s="149">
        <f t="shared" si="15"/>
        <v>0</v>
      </c>
      <c r="AD20" s="155">
        <f t="shared" si="16"/>
        <v>0</v>
      </c>
      <c r="AE20" s="156">
        <v>0</v>
      </c>
      <c r="AF20" s="157">
        <f t="shared" si="17"/>
        <v>0</v>
      </c>
      <c r="AG20" s="149">
        <f t="shared" si="18"/>
        <v>0</v>
      </c>
      <c r="AH20" s="155">
        <f t="shared" si="19"/>
        <v>0</v>
      </c>
      <c r="AI20" s="156">
        <v>0</v>
      </c>
      <c r="AJ20" s="157">
        <f t="shared" si="20"/>
        <v>0</v>
      </c>
      <c r="AK20" s="149">
        <f t="shared" si="21"/>
        <v>0</v>
      </c>
      <c r="AL20" s="155">
        <f t="shared" si="22"/>
        <v>0</v>
      </c>
      <c r="AM20" s="156">
        <v>0</v>
      </c>
      <c r="AN20" s="157">
        <f t="shared" si="23"/>
        <v>0</v>
      </c>
      <c r="AO20" s="149">
        <f t="shared" si="24"/>
        <v>0</v>
      </c>
      <c r="AP20" s="155">
        <f t="shared" si="25"/>
        <v>0</v>
      </c>
      <c r="AQ20" s="156">
        <v>0</v>
      </c>
      <c r="AR20" s="157">
        <f t="shared" si="26"/>
        <v>0</v>
      </c>
      <c r="AS20" s="149">
        <f t="shared" si="27"/>
        <v>0</v>
      </c>
      <c r="AT20" s="155">
        <f t="shared" si="28"/>
        <v>0</v>
      </c>
      <c r="AU20" s="156">
        <v>0</v>
      </c>
      <c r="AV20" s="157">
        <f t="shared" si="29"/>
        <v>0</v>
      </c>
      <c r="AW20" s="149">
        <f t="shared" si="30"/>
        <v>0</v>
      </c>
      <c r="AX20" s="155">
        <f t="shared" si="31"/>
        <v>0</v>
      </c>
      <c r="AY20" s="156">
        <v>0</v>
      </c>
      <c r="AZ20" s="157">
        <f t="shared" si="32"/>
        <v>0</v>
      </c>
      <c r="BA20" s="149">
        <f t="shared" si="33"/>
        <v>0</v>
      </c>
      <c r="BB20" s="155">
        <f t="shared" si="34"/>
        <v>0</v>
      </c>
      <c r="BC20" s="156">
        <v>0</v>
      </c>
      <c r="BD20" s="157">
        <f t="shared" si="35"/>
        <v>0</v>
      </c>
      <c r="BE20" s="149">
        <f t="shared" si="36"/>
        <v>0</v>
      </c>
      <c r="BF20" s="155">
        <f t="shared" si="37"/>
        <v>0</v>
      </c>
      <c r="BG20" s="156">
        <v>0</v>
      </c>
      <c r="BH20" s="157">
        <f t="shared" si="38"/>
        <v>0</v>
      </c>
      <c r="BI20" s="149">
        <f t="shared" si="39"/>
        <v>0</v>
      </c>
      <c r="BJ20" s="155">
        <f t="shared" si="40"/>
        <v>0</v>
      </c>
      <c r="BK20" s="156">
        <v>0</v>
      </c>
      <c r="BL20" s="157">
        <f t="shared" si="41"/>
        <v>0</v>
      </c>
      <c r="BM20" s="149">
        <f t="shared" si="42"/>
        <v>0</v>
      </c>
      <c r="BN20" s="155">
        <f t="shared" si="43"/>
        <v>0</v>
      </c>
      <c r="BO20" s="156">
        <v>0</v>
      </c>
      <c r="BP20" s="157">
        <f t="shared" si="44"/>
        <v>0</v>
      </c>
      <c r="BQ20" s="149">
        <f t="shared" si="45"/>
        <v>0</v>
      </c>
      <c r="BR20" s="155">
        <f t="shared" si="46"/>
        <v>0</v>
      </c>
      <c r="BS20" s="156">
        <v>0</v>
      </c>
      <c r="BT20" s="157">
        <f t="shared" si="47"/>
        <v>0</v>
      </c>
      <c r="BU20" s="149">
        <f t="shared" si="48"/>
        <v>0</v>
      </c>
      <c r="BV20" s="155">
        <f t="shared" si="49"/>
        <v>0</v>
      </c>
      <c r="BW20" s="156">
        <v>0</v>
      </c>
      <c r="BX20" s="157">
        <f t="shared" si="50"/>
        <v>0</v>
      </c>
      <c r="BY20" s="149">
        <f t="shared" si="51"/>
        <v>0</v>
      </c>
      <c r="BZ20" s="155">
        <f t="shared" si="52"/>
        <v>0</v>
      </c>
      <c r="CA20" s="156">
        <v>0</v>
      </c>
      <c r="CB20" s="157">
        <f t="shared" si="53"/>
        <v>0</v>
      </c>
      <c r="CC20" s="149">
        <f t="shared" si="54"/>
        <v>0</v>
      </c>
      <c r="CD20" s="155">
        <f t="shared" si="55"/>
        <v>0</v>
      </c>
      <c r="CE20" s="156">
        <v>0</v>
      </c>
      <c r="CF20" s="157">
        <f t="shared" si="56"/>
        <v>0</v>
      </c>
      <c r="CG20" s="149">
        <f t="shared" si="57"/>
        <v>0</v>
      </c>
      <c r="CH20" s="155">
        <f t="shared" si="58"/>
        <v>0</v>
      </c>
      <c r="CI20" s="156">
        <v>0</v>
      </c>
      <c r="CJ20" s="157">
        <f t="shared" si="59"/>
        <v>0</v>
      </c>
      <c r="CK20" s="149">
        <f t="shared" si="60"/>
        <v>0</v>
      </c>
      <c r="CL20" s="155">
        <f t="shared" si="61"/>
        <v>0</v>
      </c>
      <c r="CM20" s="156">
        <v>0</v>
      </c>
      <c r="CN20" s="157">
        <f t="shared" si="62"/>
        <v>0</v>
      </c>
      <c r="CO20" s="149">
        <f t="shared" si="63"/>
        <v>0</v>
      </c>
      <c r="CP20" s="155">
        <f t="shared" si="64"/>
        <v>0</v>
      </c>
      <c r="CQ20" s="156">
        <v>0</v>
      </c>
      <c r="CR20" s="157">
        <f t="shared" si="65"/>
        <v>0</v>
      </c>
      <c r="CS20" s="149">
        <f t="shared" si="66"/>
        <v>0</v>
      </c>
      <c r="CT20" s="155">
        <f t="shared" si="67"/>
        <v>0</v>
      </c>
      <c r="CU20" s="156">
        <v>0</v>
      </c>
      <c r="CV20" s="157">
        <f t="shared" si="68"/>
        <v>0</v>
      </c>
      <c r="CW20" s="149">
        <f t="shared" si="69"/>
        <v>0</v>
      </c>
      <c r="CX20" s="155">
        <f t="shared" si="70"/>
        <v>0</v>
      </c>
      <c r="CY20" s="156">
        <v>0</v>
      </c>
      <c r="CZ20" s="157">
        <f t="shared" si="71"/>
        <v>0</v>
      </c>
      <c r="DA20" s="149">
        <f t="shared" si="72"/>
        <v>0</v>
      </c>
      <c r="DB20" s="155">
        <f t="shared" si="73"/>
        <v>0</v>
      </c>
      <c r="DC20" s="156">
        <v>0</v>
      </c>
      <c r="DD20" s="157">
        <f t="shared" si="74"/>
        <v>0</v>
      </c>
      <c r="DE20" s="149">
        <f t="shared" si="75"/>
        <v>0</v>
      </c>
      <c r="DF20" s="155">
        <f t="shared" si="76"/>
        <v>0</v>
      </c>
      <c r="DG20" s="156">
        <v>0</v>
      </c>
      <c r="DH20" s="157">
        <f t="shared" si="77"/>
        <v>0</v>
      </c>
      <c r="DI20" s="149">
        <f t="shared" si="78"/>
        <v>0</v>
      </c>
      <c r="DJ20" s="158">
        <f t="shared" si="79"/>
        <v>1</v>
      </c>
      <c r="DK20" s="149">
        <f t="shared" si="80"/>
        <v>0</v>
      </c>
    </row>
    <row r="21" spans="1:116" ht="21" customHeight="1" x14ac:dyDescent="0.3">
      <c r="A21" s="145" t="s">
        <v>231</v>
      </c>
      <c r="B21" s="146">
        <v>0</v>
      </c>
      <c r="C21" s="147">
        <v>0</v>
      </c>
      <c r="D21" s="148">
        <v>0</v>
      </c>
      <c r="E21" s="149">
        <f t="shared" si="83"/>
        <v>0</v>
      </c>
      <c r="F21" s="150">
        <f t="shared" si="82"/>
        <v>0</v>
      </c>
      <c r="G21" s="151">
        <v>0</v>
      </c>
      <c r="H21" s="152">
        <v>0</v>
      </c>
      <c r="I21" s="124">
        <f t="shared" si="0"/>
        <v>0</v>
      </c>
      <c r="J21" s="153">
        <f t="shared" si="1"/>
        <v>0</v>
      </c>
      <c r="K21" s="152">
        <v>0</v>
      </c>
      <c r="L21" s="154">
        <f t="shared" si="2"/>
        <v>0</v>
      </c>
      <c r="M21" s="153">
        <f t="shared" si="3"/>
        <v>0</v>
      </c>
      <c r="N21" s="155">
        <f t="shared" si="4"/>
        <v>0</v>
      </c>
      <c r="O21" s="156">
        <v>0</v>
      </c>
      <c r="P21" s="157">
        <f t="shared" si="5"/>
        <v>0</v>
      </c>
      <c r="Q21" s="149">
        <f t="shared" si="6"/>
        <v>0</v>
      </c>
      <c r="R21" s="155">
        <f t="shared" si="7"/>
        <v>0</v>
      </c>
      <c r="S21" s="156">
        <v>0</v>
      </c>
      <c r="T21" s="157">
        <f t="shared" si="8"/>
        <v>0</v>
      </c>
      <c r="U21" s="149">
        <f t="shared" si="9"/>
        <v>0</v>
      </c>
      <c r="V21" s="155">
        <f t="shared" si="10"/>
        <v>0</v>
      </c>
      <c r="W21" s="156">
        <v>0</v>
      </c>
      <c r="X21" s="157">
        <f t="shared" si="11"/>
        <v>0</v>
      </c>
      <c r="Y21" s="149">
        <f t="shared" si="12"/>
        <v>0</v>
      </c>
      <c r="Z21" s="155">
        <f t="shared" si="13"/>
        <v>0</v>
      </c>
      <c r="AA21" s="156">
        <v>0</v>
      </c>
      <c r="AB21" s="157">
        <f t="shared" si="14"/>
        <v>0</v>
      </c>
      <c r="AC21" s="149">
        <f t="shared" si="15"/>
        <v>0</v>
      </c>
      <c r="AD21" s="155">
        <f t="shared" si="16"/>
        <v>0</v>
      </c>
      <c r="AE21" s="156">
        <v>0</v>
      </c>
      <c r="AF21" s="157">
        <f t="shared" si="17"/>
        <v>0</v>
      </c>
      <c r="AG21" s="149">
        <f t="shared" si="18"/>
        <v>0</v>
      </c>
      <c r="AH21" s="155">
        <f t="shared" si="19"/>
        <v>0</v>
      </c>
      <c r="AI21" s="156">
        <v>0</v>
      </c>
      <c r="AJ21" s="157">
        <f t="shared" si="20"/>
        <v>0</v>
      </c>
      <c r="AK21" s="149">
        <f t="shared" si="21"/>
        <v>0</v>
      </c>
      <c r="AL21" s="155">
        <f t="shared" si="22"/>
        <v>0</v>
      </c>
      <c r="AM21" s="156">
        <v>0</v>
      </c>
      <c r="AN21" s="157">
        <f t="shared" si="23"/>
        <v>0</v>
      </c>
      <c r="AO21" s="149">
        <f t="shared" si="24"/>
        <v>0</v>
      </c>
      <c r="AP21" s="155">
        <f t="shared" si="25"/>
        <v>0</v>
      </c>
      <c r="AQ21" s="156">
        <v>0</v>
      </c>
      <c r="AR21" s="157">
        <f t="shared" si="26"/>
        <v>0</v>
      </c>
      <c r="AS21" s="149">
        <f t="shared" si="27"/>
        <v>0</v>
      </c>
      <c r="AT21" s="155">
        <f t="shared" si="28"/>
        <v>0</v>
      </c>
      <c r="AU21" s="156">
        <v>0</v>
      </c>
      <c r="AV21" s="157">
        <f t="shared" si="29"/>
        <v>0</v>
      </c>
      <c r="AW21" s="149">
        <f t="shared" si="30"/>
        <v>0</v>
      </c>
      <c r="AX21" s="155">
        <f t="shared" si="31"/>
        <v>0</v>
      </c>
      <c r="AY21" s="156">
        <v>0</v>
      </c>
      <c r="AZ21" s="157">
        <f t="shared" si="32"/>
        <v>0</v>
      </c>
      <c r="BA21" s="149">
        <f t="shared" si="33"/>
        <v>0</v>
      </c>
      <c r="BB21" s="155">
        <f t="shared" si="34"/>
        <v>0</v>
      </c>
      <c r="BC21" s="156">
        <v>0</v>
      </c>
      <c r="BD21" s="157">
        <f t="shared" si="35"/>
        <v>0</v>
      </c>
      <c r="BE21" s="149">
        <f t="shared" si="36"/>
        <v>0</v>
      </c>
      <c r="BF21" s="155">
        <f>BH21*$G21</f>
        <v>0</v>
      </c>
      <c r="BG21" s="156">
        <v>0</v>
      </c>
      <c r="BH21" s="157">
        <f t="shared" si="38"/>
        <v>0</v>
      </c>
      <c r="BI21" s="149">
        <f t="shared" si="39"/>
        <v>0</v>
      </c>
      <c r="BJ21" s="155">
        <f t="shared" si="40"/>
        <v>0</v>
      </c>
      <c r="BK21" s="156">
        <v>0</v>
      </c>
      <c r="BL21" s="157">
        <f t="shared" si="41"/>
        <v>0</v>
      </c>
      <c r="BM21" s="149">
        <f t="shared" si="42"/>
        <v>0</v>
      </c>
      <c r="BN21" s="155">
        <f t="shared" si="43"/>
        <v>0</v>
      </c>
      <c r="BO21" s="156">
        <v>0</v>
      </c>
      <c r="BP21" s="157">
        <f t="shared" si="44"/>
        <v>0</v>
      </c>
      <c r="BQ21" s="149">
        <f t="shared" si="45"/>
        <v>0</v>
      </c>
      <c r="BR21" s="155">
        <f t="shared" si="46"/>
        <v>0</v>
      </c>
      <c r="BS21" s="156">
        <v>0</v>
      </c>
      <c r="BT21" s="157">
        <f t="shared" si="47"/>
        <v>0</v>
      </c>
      <c r="BU21" s="149">
        <f t="shared" si="48"/>
        <v>0</v>
      </c>
      <c r="BV21" s="155">
        <f t="shared" si="49"/>
        <v>0</v>
      </c>
      <c r="BW21" s="156">
        <v>0</v>
      </c>
      <c r="BX21" s="157">
        <f t="shared" si="50"/>
        <v>0</v>
      </c>
      <c r="BY21" s="149">
        <f t="shared" si="51"/>
        <v>0</v>
      </c>
      <c r="BZ21" s="155">
        <f t="shared" si="52"/>
        <v>0</v>
      </c>
      <c r="CA21" s="156">
        <v>0</v>
      </c>
      <c r="CB21" s="157">
        <f t="shared" si="53"/>
        <v>0</v>
      </c>
      <c r="CC21" s="149">
        <f t="shared" si="54"/>
        <v>0</v>
      </c>
      <c r="CD21" s="155">
        <f t="shared" si="55"/>
        <v>0</v>
      </c>
      <c r="CE21" s="156">
        <v>0</v>
      </c>
      <c r="CF21" s="157">
        <f t="shared" si="56"/>
        <v>0</v>
      </c>
      <c r="CG21" s="149">
        <f t="shared" si="57"/>
        <v>0</v>
      </c>
      <c r="CH21" s="155">
        <f t="shared" si="58"/>
        <v>0</v>
      </c>
      <c r="CI21" s="156">
        <v>0</v>
      </c>
      <c r="CJ21" s="157">
        <f t="shared" si="59"/>
        <v>0</v>
      </c>
      <c r="CK21" s="149">
        <f t="shared" si="60"/>
        <v>0</v>
      </c>
      <c r="CL21" s="155">
        <f t="shared" si="61"/>
        <v>0</v>
      </c>
      <c r="CM21" s="156">
        <v>0</v>
      </c>
      <c r="CN21" s="157">
        <f t="shared" si="62"/>
        <v>0</v>
      </c>
      <c r="CO21" s="149">
        <f t="shared" si="63"/>
        <v>0</v>
      </c>
      <c r="CP21" s="155">
        <f t="shared" si="64"/>
        <v>0</v>
      </c>
      <c r="CQ21" s="156">
        <v>0</v>
      </c>
      <c r="CR21" s="157">
        <f t="shared" si="65"/>
        <v>0</v>
      </c>
      <c r="CS21" s="149">
        <f t="shared" si="66"/>
        <v>0</v>
      </c>
      <c r="CT21" s="155">
        <f t="shared" si="67"/>
        <v>0</v>
      </c>
      <c r="CU21" s="156">
        <v>0</v>
      </c>
      <c r="CV21" s="157">
        <f t="shared" si="68"/>
        <v>0</v>
      </c>
      <c r="CW21" s="149">
        <f t="shared" si="69"/>
        <v>0</v>
      </c>
      <c r="CX21" s="155">
        <f t="shared" si="70"/>
        <v>0</v>
      </c>
      <c r="CY21" s="156">
        <v>0</v>
      </c>
      <c r="CZ21" s="157">
        <f t="shared" si="71"/>
        <v>0</v>
      </c>
      <c r="DA21" s="149">
        <f t="shared" si="72"/>
        <v>0</v>
      </c>
      <c r="DB21" s="155">
        <f t="shared" si="73"/>
        <v>0</v>
      </c>
      <c r="DC21" s="156">
        <v>0</v>
      </c>
      <c r="DD21" s="157">
        <f t="shared" si="74"/>
        <v>0</v>
      </c>
      <c r="DE21" s="149">
        <f t="shared" si="75"/>
        <v>0</v>
      </c>
      <c r="DF21" s="155">
        <f t="shared" si="76"/>
        <v>0</v>
      </c>
      <c r="DG21" s="156">
        <v>0</v>
      </c>
      <c r="DH21" s="157">
        <f t="shared" si="77"/>
        <v>0</v>
      </c>
      <c r="DI21" s="149">
        <f t="shared" si="78"/>
        <v>0</v>
      </c>
      <c r="DJ21" s="158">
        <f t="shared" si="79"/>
        <v>1</v>
      </c>
      <c r="DK21" s="149">
        <f t="shared" si="80"/>
        <v>0</v>
      </c>
    </row>
    <row r="22" spans="1:116" ht="17.399999999999999" x14ac:dyDescent="0.3">
      <c r="A22" s="145" t="s">
        <v>231</v>
      </c>
      <c r="B22" s="146">
        <v>0</v>
      </c>
      <c r="C22" s="147">
        <v>0</v>
      </c>
      <c r="D22" s="148">
        <v>0</v>
      </c>
      <c r="E22" s="149">
        <f t="shared" si="83"/>
        <v>0</v>
      </c>
      <c r="F22" s="150">
        <f t="shared" si="82"/>
        <v>0</v>
      </c>
      <c r="G22" s="151">
        <v>0</v>
      </c>
      <c r="H22" s="152">
        <v>0</v>
      </c>
      <c r="I22" s="124">
        <f t="shared" si="0"/>
        <v>0</v>
      </c>
      <c r="J22" s="153">
        <f t="shared" si="1"/>
        <v>0</v>
      </c>
      <c r="K22" s="152">
        <v>0</v>
      </c>
      <c r="L22" s="154">
        <f t="shared" si="2"/>
        <v>0</v>
      </c>
      <c r="M22" s="153">
        <f t="shared" si="3"/>
        <v>0</v>
      </c>
      <c r="N22" s="155">
        <f t="shared" si="4"/>
        <v>0</v>
      </c>
      <c r="O22" s="156">
        <v>0</v>
      </c>
      <c r="P22" s="157">
        <f t="shared" si="5"/>
        <v>0</v>
      </c>
      <c r="Q22" s="149">
        <f t="shared" si="6"/>
        <v>0</v>
      </c>
      <c r="R22" s="155">
        <f t="shared" si="7"/>
        <v>0</v>
      </c>
      <c r="S22" s="156">
        <v>0</v>
      </c>
      <c r="T22" s="157">
        <f t="shared" si="8"/>
        <v>0</v>
      </c>
      <c r="U22" s="149">
        <f t="shared" si="9"/>
        <v>0</v>
      </c>
      <c r="V22" s="155">
        <f t="shared" si="10"/>
        <v>0</v>
      </c>
      <c r="W22" s="156">
        <v>0</v>
      </c>
      <c r="X22" s="157">
        <f t="shared" si="11"/>
        <v>0</v>
      </c>
      <c r="Y22" s="149">
        <f t="shared" si="12"/>
        <v>0</v>
      </c>
      <c r="Z22" s="155">
        <f t="shared" si="13"/>
        <v>0</v>
      </c>
      <c r="AA22" s="156">
        <v>0</v>
      </c>
      <c r="AB22" s="157">
        <f t="shared" si="14"/>
        <v>0</v>
      </c>
      <c r="AC22" s="149">
        <f t="shared" si="15"/>
        <v>0</v>
      </c>
      <c r="AD22" s="155">
        <f t="shared" si="16"/>
        <v>0</v>
      </c>
      <c r="AE22" s="156">
        <v>0</v>
      </c>
      <c r="AF22" s="157">
        <f t="shared" si="17"/>
        <v>0</v>
      </c>
      <c r="AG22" s="149">
        <f t="shared" si="18"/>
        <v>0</v>
      </c>
      <c r="AH22" s="155">
        <f t="shared" si="19"/>
        <v>0</v>
      </c>
      <c r="AI22" s="156">
        <v>0</v>
      </c>
      <c r="AJ22" s="157">
        <f t="shared" si="20"/>
        <v>0</v>
      </c>
      <c r="AK22" s="149">
        <f t="shared" si="21"/>
        <v>0</v>
      </c>
      <c r="AL22" s="155">
        <f t="shared" si="22"/>
        <v>0</v>
      </c>
      <c r="AM22" s="156">
        <v>0</v>
      </c>
      <c r="AN22" s="157">
        <f t="shared" si="23"/>
        <v>0</v>
      </c>
      <c r="AO22" s="149">
        <f t="shared" si="24"/>
        <v>0</v>
      </c>
      <c r="AP22" s="155">
        <f t="shared" si="25"/>
        <v>0</v>
      </c>
      <c r="AQ22" s="156">
        <v>0</v>
      </c>
      <c r="AR22" s="157">
        <f t="shared" si="26"/>
        <v>0</v>
      </c>
      <c r="AS22" s="149">
        <f t="shared" si="27"/>
        <v>0</v>
      </c>
      <c r="AT22" s="155">
        <f t="shared" si="28"/>
        <v>0</v>
      </c>
      <c r="AU22" s="156">
        <v>0</v>
      </c>
      <c r="AV22" s="157">
        <f t="shared" si="29"/>
        <v>0</v>
      </c>
      <c r="AW22" s="149">
        <f t="shared" si="30"/>
        <v>0</v>
      </c>
      <c r="AX22" s="155">
        <f t="shared" si="31"/>
        <v>0</v>
      </c>
      <c r="AY22" s="156">
        <v>0</v>
      </c>
      <c r="AZ22" s="157">
        <f t="shared" si="32"/>
        <v>0</v>
      </c>
      <c r="BA22" s="149">
        <f t="shared" si="33"/>
        <v>0</v>
      </c>
      <c r="BB22" s="155">
        <f t="shared" si="34"/>
        <v>0</v>
      </c>
      <c r="BC22" s="156">
        <v>0</v>
      </c>
      <c r="BD22" s="157">
        <f t="shared" si="35"/>
        <v>0</v>
      </c>
      <c r="BE22" s="149">
        <f t="shared" si="36"/>
        <v>0</v>
      </c>
      <c r="BF22" s="155">
        <f t="shared" si="37"/>
        <v>0</v>
      </c>
      <c r="BG22" s="156">
        <v>0</v>
      </c>
      <c r="BH22" s="157">
        <f t="shared" si="38"/>
        <v>0</v>
      </c>
      <c r="BI22" s="149">
        <f t="shared" si="39"/>
        <v>0</v>
      </c>
      <c r="BJ22" s="155">
        <f t="shared" si="40"/>
        <v>0</v>
      </c>
      <c r="BK22" s="156">
        <v>0</v>
      </c>
      <c r="BL22" s="157">
        <f t="shared" si="41"/>
        <v>0</v>
      </c>
      <c r="BM22" s="149">
        <f t="shared" si="42"/>
        <v>0</v>
      </c>
      <c r="BN22" s="155">
        <f t="shared" si="43"/>
        <v>0</v>
      </c>
      <c r="BO22" s="156">
        <v>0</v>
      </c>
      <c r="BP22" s="157">
        <f t="shared" si="44"/>
        <v>0</v>
      </c>
      <c r="BQ22" s="149">
        <f t="shared" si="45"/>
        <v>0</v>
      </c>
      <c r="BR22" s="155">
        <f t="shared" si="46"/>
        <v>0</v>
      </c>
      <c r="BS22" s="156">
        <v>0</v>
      </c>
      <c r="BT22" s="157">
        <f t="shared" si="47"/>
        <v>0</v>
      </c>
      <c r="BU22" s="149">
        <f t="shared" si="48"/>
        <v>0</v>
      </c>
      <c r="BV22" s="155">
        <f t="shared" si="49"/>
        <v>0</v>
      </c>
      <c r="BW22" s="156">
        <v>0</v>
      </c>
      <c r="BX22" s="157">
        <f t="shared" si="50"/>
        <v>0</v>
      </c>
      <c r="BY22" s="149">
        <f t="shared" si="51"/>
        <v>0</v>
      </c>
      <c r="BZ22" s="155">
        <f t="shared" si="52"/>
        <v>0</v>
      </c>
      <c r="CA22" s="156">
        <v>0</v>
      </c>
      <c r="CB22" s="157">
        <f t="shared" si="53"/>
        <v>0</v>
      </c>
      <c r="CC22" s="149">
        <f t="shared" si="54"/>
        <v>0</v>
      </c>
      <c r="CD22" s="155">
        <f t="shared" si="55"/>
        <v>0</v>
      </c>
      <c r="CE22" s="156">
        <v>0</v>
      </c>
      <c r="CF22" s="157">
        <f t="shared" si="56"/>
        <v>0</v>
      </c>
      <c r="CG22" s="149">
        <f t="shared" si="57"/>
        <v>0</v>
      </c>
      <c r="CH22" s="155">
        <f t="shared" si="58"/>
        <v>0</v>
      </c>
      <c r="CI22" s="156">
        <v>0</v>
      </c>
      <c r="CJ22" s="157">
        <f t="shared" si="59"/>
        <v>0</v>
      </c>
      <c r="CK22" s="149">
        <f t="shared" si="60"/>
        <v>0</v>
      </c>
      <c r="CL22" s="155">
        <f t="shared" si="61"/>
        <v>0</v>
      </c>
      <c r="CM22" s="156">
        <v>0</v>
      </c>
      <c r="CN22" s="157">
        <f t="shared" si="62"/>
        <v>0</v>
      </c>
      <c r="CO22" s="149">
        <f t="shared" si="63"/>
        <v>0</v>
      </c>
      <c r="CP22" s="155">
        <f t="shared" si="64"/>
        <v>0</v>
      </c>
      <c r="CQ22" s="156">
        <v>0</v>
      </c>
      <c r="CR22" s="157">
        <f t="shared" si="65"/>
        <v>0</v>
      </c>
      <c r="CS22" s="149">
        <f t="shared" si="66"/>
        <v>0</v>
      </c>
      <c r="CT22" s="155">
        <f t="shared" si="67"/>
        <v>0</v>
      </c>
      <c r="CU22" s="156">
        <v>0</v>
      </c>
      <c r="CV22" s="157">
        <f t="shared" si="68"/>
        <v>0</v>
      </c>
      <c r="CW22" s="149">
        <f t="shared" si="69"/>
        <v>0</v>
      </c>
      <c r="CX22" s="155">
        <f t="shared" si="70"/>
        <v>0</v>
      </c>
      <c r="CY22" s="156">
        <v>0</v>
      </c>
      <c r="CZ22" s="157">
        <f t="shared" si="71"/>
        <v>0</v>
      </c>
      <c r="DA22" s="149">
        <f t="shared" si="72"/>
        <v>0</v>
      </c>
      <c r="DB22" s="155">
        <f t="shared" si="73"/>
        <v>0</v>
      </c>
      <c r="DC22" s="156">
        <v>0</v>
      </c>
      <c r="DD22" s="157">
        <f t="shared" si="74"/>
        <v>0</v>
      </c>
      <c r="DE22" s="149">
        <f t="shared" si="75"/>
        <v>0</v>
      </c>
      <c r="DF22" s="155">
        <f t="shared" si="76"/>
        <v>0</v>
      </c>
      <c r="DG22" s="156">
        <v>0</v>
      </c>
      <c r="DH22" s="157">
        <f t="shared" si="77"/>
        <v>0</v>
      </c>
      <c r="DI22" s="149">
        <f t="shared" si="78"/>
        <v>0</v>
      </c>
      <c r="DJ22" s="158">
        <f t="shared" si="79"/>
        <v>1</v>
      </c>
      <c r="DK22" s="149">
        <f t="shared" si="80"/>
        <v>0</v>
      </c>
    </row>
    <row r="23" spans="1:116" ht="17.399999999999999" x14ac:dyDescent="0.3">
      <c r="A23" s="145" t="s">
        <v>231</v>
      </c>
      <c r="B23" s="146">
        <v>0</v>
      </c>
      <c r="C23" s="147">
        <v>0</v>
      </c>
      <c r="D23" s="148">
        <v>0</v>
      </c>
      <c r="E23" s="149">
        <f t="shared" si="83"/>
        <v>0</v>
      </c>
      <c r="F23" s="150">
        <f t="shared" si="82"/>
        <v>0</v>
      </c>
      <c r="G23" s="151">
        <v>0</v>
      </c>
      <c r="H23" s="152">
        <v>0</v>
      </c>
      <c r="I23" s="124">
        <f t="shared" si="0"/>
        <v>0</v>
      </c>
      <c r="J23" s="153">
        <f t="shared" si="1"/>
        <v>0</v>
      </c>
      <c r="K23" s="152">
        <v>0</v>
      </c>
      <c r="L23" s="154">
        <f t="shared" si="2"/>
        <v>0</v>
      </c>
      <c r="M23" s="153">
        <f t="shared" si="3"/>
        <v>0</v>
      </c>
      <c r="N23" s="155">
        <f t="shared" si="4"/>
        <v>0</v>
      </c>
      <c r="O23" s="156">
        <v>0</v>
      </c>
      <c r="P23" s="157">
        <f t="shared" si="5"/>
        <v>0</v>
      </c>
      <c r="Q23" s="149">
        <f t="shared" si="6"/>
        <v>0</v>
      </c>
      <c r="R23" s="155">
        <f t="shared" si="7"/>
        <v>0</v>
      </c>
      <c r="S23" s="156">
        <v>0</v>
      </c>
      <c r="T23" s="157">
        <f t="shared" si="8"/>
        <v>0</v>
      </c>
      <c r="U23" s="149">
        <f t="shared" si="9"/>
        <v>0</v>
      </c>
      <c r="V23" s="155">
        <f t="shared" si="10"/>
        <v>0</v>
      </c>
      <c r="W23" s="156">
        <v>0</v>
      </c>
      <c r="X23" s="157">
        <f t="shared" si="11"/>
        <v>0</v>
      </c>
      <c r="Y23" s="149">
        <f t="shared" si="12"/>
        <v>0</v>
      </c>
      <c r="Z23" s="155">
        <f t="shared" si="13"/>
        <v>0</v>
      </c>
      <c r="AA23" s="156">
        <v>0</v>
      </c>
      <c r="AB23" s="157">
        <f t="shared" si="14"/>
        <v>0</v>
      </c>
      <c r="AC23" s="149">
        <f t="shared" si="15"/>
        <v>0</v>
      </c>
      <c r="AD23" s="155">
        <f t="shared" si="16"/>
        <v>0</v>
      </c>
      <c r="AE23" s="156">
        <v>0</v>
      </c>
      <c r="AF23" s="157">
        <f t="shared" si="17"/>
        <v>0</v>
      </c>
      <c r="AG23" s="149">
        <f t="shared" si="18"/>
        <v>0</v>
      </c>
      <c r="AH23" s="155">
        <f t="shared" si="19"/>
        <v>0</v>
      </c>
      <c r="AI23" s="156">
        <v>0</v>
      </c>
      <c r="AJ23" s="157">
        <f t="shared" si="20"/>
        <v>0</v>
      </c>
      <c r="AK23" s="149">
        <f t="shared" si="21"/>
        <v>0</v>
      </c>
      <c r="AL23" s="155">
        <f t="shared" si="22"/>
        <v>0</v>
      </c>
      <c r="AM23" s="156">
        <v>0</v>
      </c>
      <c r="AN23" s="157">
        <f t="shared" si="23"/>
        <v>0</v>
      </c>
      <c r="AO23" s="149">
        <f t="shared" si="24"/>
        <v>0</v>
      </c>
      <c r="AP23" s="155">
        <f t="shared" si="25"/>
        <v>0</v>
      </c>
      <c r="AQ23" s="156">
        <v>0</v>
      </c>
      <c r="AR23" s="157">
        <f t="shared" si="26"/>
        <v>0</v>
      </c>
      <c r="AS23" s="149">
        <f t="shared" si="27"/>
        <v>0</v>
      </c>
      <c r="AT23" s="155">
        <f t="shared" si="28"/>
        <v>0</v>
      </c>
      <c r="AU23" s="156">
        <v>0</v>
      </c>
      <c r="AV23" s="157">
        <f t="shared" si="29"/>
        <v>0</v>
      </c>
      <c r="AW23" s="149">
        <f t="shared" si="30"/>
        <v>0</v>
      </c>
      <c r="AX23" s="155">
        <f t="shared" si="31"/>
        <v>0</v>
      </c>
      <c r="AY23" s="156">
        <v>0</v>
      </c>
      <c r="AZ23" s="157">
        <f t="shared" si="32"/>
        <v>0</v>
      </c>
      <c r="BA23" s="149">
        <f t="shared" si="33"/>
        <v>0</v>
      </c>
      <c r="BB23" s="155">
        <f t="shared" si="34"/>
        <v>0</v>
      </c>
      <c r="BC23" s="156">
        <v>0</v>
      </c>
      <c r="BD23" s="157">
        <f t="shared" si="35"/>
        <v>0</v>
      </c>
      <c r="BE23" s="149">
        <f t="shared" si="36"/>
        <v>0</v>
      </c>
      <c r="BF23" s="155">
        <f t="shared" si="37"/>
        <v>0</v>
      </c>
      <c r="BG23" s="156">
        <v>0</v>
      </c>
      <c r="BH23" s="157">
        <f t="shared" si="38"/>
        <v>0</v>
      </c>
      <c r="BI23" s="149">
        <f t="shared" si="39"/>
        <v>0</v>
      </c>
      <c r="BJ23" s="155">
        <f t="shared" si="40"/>
        <v>0</v>
      </c>
      <c r="BK23" s="156">
        <v>0</v>
      </c>
      <c r="BL23" s="157">
        <f t="shared" si="41"/>
        <v>0</v>
      </c>
      <c r="BM23" s="149">
        <f t="shared" si="42"/>
        <v>0</v>
      </c>
      <c r="BN23" s="155">
        <f t="shared" si="43"/>
        <v>0</v>
      </c>
      <c r="BO23" s="156">
        <v>0</v>
      </c>
      <c r="BP23" s="157">
        <f t="shared" si="44"/>
        <v>0</v>
      </c>
      <c r="BQ23" s="149">
        <f t="shared" si="45"/>
        <v>0</v>
      </c>
      <c r="BR23" s="155">
        <f t="shared" si="46"/>
        <v>0</v>
      </c>
      <c r="BS23" s="156">
        <v>0</v>
      </c>
      <c r="BT23" s="157">
        <f t="shared" si="47"/>
        <v>0</v>
      </c>
      <c r="BU23" s="149">
        <f t="shared" si="48"/>
        <v>0</v>
      </c>
      <c r="BV23" s="155">
        <f t="shared" si="49"/>
        <v>0</v>
      </c>
      <c r="BW23" s="156">
        <v>0</v>
      </c>
      <c r="BX23" s="157">
        <f t="shared" si="50"/>
        <v>0</v>
      </c>
      <c r="BY23" s="149">
        <f t="shared" si="51"/>
        <v>0</v>
      </c>
      <c r="BZ23" s="155">
        <f t="shared" si="52"/>
        <v>0</v>
      </c>
      <c r="CA23" s="156">
        <v>0</v>
      </c>
      <c r="CB23" s="157">
        <f t="shared" si="53"/>
        <v>0</v>
      </c>
      <c r="CC23" s="149">
        <f t="shared" si="54"/>
        <v>0</v>
      </c>
      <c r="CD23" s="155">
        <f t="shared" si="55"/>
        <v>0</v>
      </c>
      <c r="CE23" s="156">
        <v>0</v>
      </c>
      <c r="CF23" s="157">
        <f t="shared" si="56"/>
        <v>0</v>
      </c>
      <c r="CG23" s="149">
        <f t="shared" si="57"/>
        <v>0</v>
      </c>
      <c r="CH23" s="155">
        <f t="shared" si="58"/>
        <v>0</v>
      </c>
      <c r="CI23" s="156">
        <v>0</v>
      </c>
      <c r="CJ23" s="157">
        <f t="shared" si="59"/>
        <v>0</v>
      </c>
      <c r="CK23" s="149">
        <f t="shared" si="60"/>
        <v>0</v>
      </c>
      <c r="CL23" s="155">
        <f t="shared" si="61"/>
        <v>0</v>
      </c>
      <c r="CM23" s="156">
        <v>0</v>
      </c>
      <c r="CN23" s="157">
        <f t="shared" si="62"/>
        <v>0</v>
      </c>
      <c r="CO23" s="149">
        <f t="shared" si="63"/>
        <v>0</v>
      </c>
      <c r="CP23" s="155">
        <f t="shared" si="64"/>
        <v>0</v>
      </c>
      <c r="CQ23" s="156">
        <v>0</v>
      </c>
      <c r="CR23" s="157">
        <f t="shared" si="65"/>
        <v>0</v>
      </c>
      <c r="CS23" s="149">
        <f t="shared" si="66"/>
        <v>0</v>
      </c>
      <c r="CT23" s="155">
        <f t="shared" si="67"/>
        <v>0</v>
      </c>
      <c r="CU23" s="156">
        <v>0</v>
      </c>
      <c r="CV23" s="157">
        <f t="shared" si="68"/>
        <v>0</v>
      </c>
      <c r="CW23" s="149">
        <f t="shared" si="69"/>
        <v>0</v>
      </c>
      <c r="CX23" s="155">
        <f t="shared" si="70"/>
        <v>0</v>
      </c>
      <c r="CY23" s="156">
        <v>0</v>
      </c>
      <c r="CZ23" s="157">
        <f t="shared" si="71"/>
        <v>0</v>
      </c>
      <c r="DA23" s="149">
        <f t="shared" si="72"/>
        <v>0</v>
      </c>
      <c r="DB23" s="155">
        <f t="shared" si="73"/>
        <v>0</v>
      </c>
      <c r="DC23" s="156">
        <v>0</v>
      </c>
      <c r="DD23" s="157">
        <f t="shared" si="74"/>
        <v>0</v>
      </c>
      <c r="DE23" s="149">
        <f t="shared" si="75"/>
        <v>0</v>
      </c>
      <c r="DF23" s="155">
        <f t="shared" si="76"/>
        <v>0</v>
      </c>
      <c r="DG23" s="156">
        <v>0</v>
      </c>
      <c r="DH23" s="157">
        <f t="shared" si="77"/>
        <v>0</v>
      </c>
      <c r="DI23" s="149">
        <f t="shared" si="78"/>
        <v>0</v>
      </c>
      <c r="DJ23" s="158">
        <f t="shared" si="79"/>
        <v>1</v>
      </c>
      <c r="DK23" s="149">
        <f t="shared" si="80"/>
        <v>0</v>
      </c>
    </row>
    <row r="24" spans="1:116" ht="18.75" customHeight="1" x14ac:dyDescent="0.3">
      <c r="A24" s="145" t="s">
        <v>231</v>
      </c>
      <c r="B24" s="146">
        <v>0</v>
      </c>
      <c r="C24" s="147">
        <v>0</v>
      </c>
      <c r="D24" s="148">
        <v>0</v>
      </c>
      <c r="E24" s="149">
        <f t="shared" si="83"/>
        <v>0</v>
      </c>
      <c r="F24" s="150">
        <f t="shared" si="82"/>
        <v>0</v>
      </c>
      <c r="G24" s="151">
        <v>0</v>
      </c>
      <c r="H24" s="152">
        <v>0</v>
      </c>
      <c r="I24" s="124">
        <f t="shared" si="0"/>
        <v>0</v>
      </c>
      <c r="J24" s="153">
        <f t="shared" si="1"/>
        <v>0</v>
      </c>
      <c r="K24" s="152">
        <v>0</v>
      </c>
      <c r="L24" s="154">
        <f t="shared" si="2"/>
        <v>0</v>
      </c>
      <c r="M24" s="153">
        <f t="shared" si="3"/>
        <v>0</v>
      </c>
      <c r="N24" s="155">
        <f t="shared" si="4"/>
        <v>0</v>
      </c>
      <c r="O24" s="156">
        <v>0</v>
      </c>
      <c r="P24" s="157">
        <f t="shared" si="5"/>
        <v>0</v>
      </c>
      <c r="Q24" s="149">
        <f t="shared" si="6"/>
        <v>0</v>
      </c>
      <c r="R24" s="155">
        <f t="shared" si="7"/>
        <v>0</v>
      </c>
      <c r="S24" s="156">
        <v>0</v>
      </c>
      <c r="T24" s="157">
        <f t="shared" si="8"/>
        <v>0</v>
      </c>
      <c r="U24" s="149">
        <f t="shared" si="9"/>
        <v>0</v>
      </c>
      <c r="V24" s="155">
        <f t="shared" si="10"/>
        <v>0</v>
      </c>
      <c r="W24" s="156">
        <v>0</v>
      </c>
      <c r="X24" s="157">
        <f t="shared" si="11"/>
        <v>0</v>
      </c>
      <c r="Y24" s="149">
        <f t="shared" si="12"/>
        <v>0</v>
      </c>
      <c r="Z24" s="155">
        <f t="shared" si="13"/>
        <v>0</v>
      </c>
      <c r="AA24" s="156">
        <v>0</v>
      </c>
      <c r="AB24" s="157">
        <f t="shared" si="14"/>
        <v>0</v>
      </c>
      <c r="AC24" s="149">
        <f t="shared" si="15"/>
        <v>0</v>
      </c>
      <c r="AD24" s="155">
        <f t="shared" si="16"/>
        <v>0</v>
      </c>
      <c r="AE24" s="156">
        <v>0</v>
      </c>
      <c r="AF24" s="157">
        <f t="shared" si="17"/>
        <v>0</v>
      </c>
      <c r="AG24" s="149">
        <f t="shared" si="18"/>
        <v>0</v>
      </c>
      <c r="AH24" s="155">
        <f t="shared" si="19"/>
        <v>0</v>
      </c>
      <c r="AI24" s="156">
        <v>0</v>
      </c>
      <c r="AJ24" s="157">
        <f t="shared" si="20"/>
        <v>0</v>
      </c>
      <c r="AK24" s="149">
        <f t="shared" si="21"/>
        <v>0</v>
      </c>
      <c r="AL24" s="155">
        <f t="shared" si="22"/>
        <v>0</v>
      </c>
      <c r="AM24" s="156">
        <v>0</v>
      </c>
      <c r="AN24" s="157">
        <f t="shared" si="23"/>
        <v>0</v>
      </c>
      <c r="AO24" s="149">
        <f t="shared" si="24"/>
        <v>0</v>
      </c>
      <c r="AP24" s="155">
        <f t="shared" si="25"/>
        <v>0</v>
      </c>
      <c r="AQ24" s="156">
        <v>0</v>
      </c>
      <c r="AR24" s="157">
        <f t="shared" si="26"/>
        <v>0</v>
      </c>
      <c r="AS24" s="149">
        <f t="shared" si="27"/>
        <v>0</v>
      </c>
      <c r="AT24" s="155">
        <f t="shared" si="28"/>
        <v>0</v>
      </c>
      <c r="AU24" s="156">
        <v>0</v>
      </c>
      <c r="AV24" s="157">
        <f t="shared" si="29"/>
        <v>0</v>
      </c>
      <c r="AW24" s="149">
        <f t="shared" si="30"/>
        <v>0</v>
      </c>
      <c r="AX24" s="155">
        <f t="shared" si="31"/>
        <v>0</v>
      </c>
      <c r="AY24" s="156">
        <v>0</v>
      </c>
      <c r="AZ24" s="157">
        <f t="shared" si="32"/>
        <v>0</v>
      </c>
      <c r="BA24" s="149">
        <f t="shared" si="33"/>
        <v>0</v>
      </c>
      <c r="BB24" s="155">
        <f t="shared" si="34"/>
        <v>0</v>
      </c>
      <c r="BC24" s="156">
        <v>0</v>
      </c>
      <c r="BD24" s="157">
        <f t="shared" si="35"/>
        <v>0</v>
      </c>
      <c r="BE24" s="149">
        <f t="shared" si="36"/>
        <v>0</v>
      </c>
      <c r="BF24" s="155">
        <f t="shared" si="37"/>
        <v>0</v>
      </c>
      <c r="BG24" s="156">
        <v>0</v>
      </c>
      <c r="BH24" s="157">
        <f t="shared" si="38"/>
        <v>0</v>
      </c>
      <c r="BI24" s="149">
        <f t="shared" si="39"/>
        <v>0</v>
      </c>
      <c r="BJ24" s="155">
        <f t="shared" si="40"/>
        <v>0</v>
      </c>
      <c r="BK24" s="156">
        <v>0</v>
      </c>
      <c r="BL24" s="157">
        <f t="shared" si="41"/>
        <v>0</v>
      </c>
      <c r="BM24" s="149">
        <f t="shared" si="42"/>
        <v>0</v>
      </c>
      <c r="BN24" s="155">
        <f t="shared" si="43"/>
        <v>0</v>
      </c>
      <c r="BO24" s="156">
        <v>0</v>
      </c>
      <c r="BP24" s="157">
        <f t="shared" si="44"/>
        <v>0</v>
      </c>
      <c r="BQ24" s="149">
        <f t="shared" si="45"/>
        <v>0</v>
      </c>
      <c r="BR24" s="155">
        <f t="shared" si="46"/>
        <v>0</v>
      </c>
      <c r="BS24" s="156">
        <v>0</v>
      </c>
      <c r="BT24" s="157">
        <f t="shared" si="47"/>
        <v>0</v>
      </c>
      <c r="BU24" s="149">
        <f t="shared" si="48"/>
        <v>0</v>
      </c>
      <c r="BV24" s="155">
        <f t="shared" si="49"/>
        <v>0</v>
      </c>
      <c r="BW24" s="156">
        <v>0</v>
      </c>
      <c r="BX24" s="157">
        <f t="shared" si="50"/>
        <v>0</v>
      </c>
      <c r="BY24" s="149">
        <f t="shared" si="51"/>
        <v>0</v>
      </c>
      <c r="BZ24" s="155">
        <f t="shared" si="52"/>
        <v>0</v>
      </c>
      <c r="CA24" s="156">
        <v>0</v>
      </c>
      <c r="CB24" s="157">
        <f t="shared" si="53"/>
        <v>0</v>
      </c>
      <c r="CC24" s="149">
        <f t="shared" si="54"/>
        <v>0</v>
      </c>
      <c r="CD24" s="155">
        <f t="shared" si="55"/>
        <v>0</v>
      </c>
      <c r="CE24" s="156">
        <v>0</v>
      </c>
      <c r="CF24" s="157">
        <f t="shared" si="56"/>
        <v>0</v>
      </c>
      <c r="CG24" s="149">
        <f t="shared" si="57"/>
        <v>0</v>
      </c>
      <c r="CH24" s="155">
        <f t="shared" si="58"/>
        <v>0</v>
      </c>
      <c r="CI24" s="156">
        <v>0</v>
      </c>
      <c r="CJ24" s="157">
        <f t="shared" si="59"/>
        <v>0</v>
      </c>
      <c r="CK24" s="149">
        <f t="shared" si="60"/>
        <v>0</v>
      </c>
      <c r="CL24" s="155">
        <f t="shared" si="61"/>
        <v>0</v>
      </c>
      <c r="CM24" s="156">
        <v>0</v>
      </c>
      <c r="CN24" s="157">
        <f t="shared" si="62"/>
        <v>0</v>
      </c>
      <c r="CO24" s="149">
        <f t="shared" si="63"/>
        <v>0</v>
      </c>
      <c r="CP24" s="155">
        <f t="shared" si="64"/>
        <v>0</v>
      </c>
      <c r="CQ24" s="156">
        <v>0</v>
      </c>
      <c r="CR24" s="157">
        <f t="shared" si="65"/>
        <v>0</v>
      </c>
      <c r="CS24" s="149">
        <f t="shared" si="66"/>
        <v>0</v>
      </c>
      <c r="CT24" s="155">
        <f t="shared" si="67"/>
        <v>0</v>
      </c>
      <c r="CU24" s="156">
        <v>0</v>
      </c>
      <c r="CV24" s="157">
        <f t="shared" si="68"/>
        <v>0</v>
      </c>
      <c r="CW24" s="149">
        <f t="shared" si="69"/>
        <v>0</v>
      </c>
      <c r="CX24" s="155">
        <f t="shared" si="70"/>
        <v>0</v>
      </c>
      <c r="CY24" s="156">
        <v>0</v>
      </c>
      <c r="CZ24" s="157">
        <f t="shared" si="71"/>
        <v>0</v>
      </c>
      <c r="DA24" s="149">
        <f t="shared" si="72"/>
        <v>0</v>
      </c>
      <c r="DB24" s="155">
        <f t="shared" si="73"/>
        <v>0</v>
      </c>
      <c r="DC24" s="156">
        <v>0</v>
      </c>
      <c r="DD24" s="157">
        <f t="shared" si="74"/>
        <v>0</v>
      </c>
      <c r="DE24" s="149">
        <f t="shared" si="75"/>
        <v>0</v>
      </c>
      <c r="DF24" s="155">
        <f t="shared" si="76"/>
        <v>0</v>
      </c>
      <c r="DG24" s="156">
        <v>0</v>
      </c>
      <c r="DH24" s="157">
        <f t="shared" si="77"/>
        <v>0</v>
      </c>
      <c r="DI24" s="149">
        <f t="shared" si="78"/>
        <v>0</v>
      </c>
      <c r="DJ24" s="158">
        <f>1-(+H24+K24+P24+T24+X24+AB24+AF24+AJ24+AN24+AR24+AV24+AZ24+BD24+BH24+BL24+BP24+BT24+BX24+CB24+CF24+CJ24+CN24+CR24+CV24+CZ24+DD24+DH24)</f>
        <v>1</v>
      </c>
      <c r="DK24" s="149">
        <f t="shared" si="80"/>
        <v>0</v>
      </c>
    </row>
    <row r="25" spans="1:116" ht="18.75" customHeight="1" x14ac:dyDescent="0.3">
      <c r="A25" s="145" t="s">
        <v>231</v>
      </c>
      <c r="B25" s="146">
        <v>0</v>
      </c>
      <c r="C25" s="147">
        <v>0</v>
      </c>
      <c r="D25" s="148">
        <v>0</v>
      </c>
      <c r="E25" s="149">
        <f t="shared" si="83"/>
        <v>0</v>
      </c>
      <c r="F25" s="150">
        <f t="shared" si="82"/>
        <v>0</v>
      </c>
      <c r="G25" s="151">
        <v>0</v>
      </c>
      <c r="H25" s="152">
        <v>0</v>
      </c>
      <c r="I25" s="124">
        <f t="shared" si="0"/>
        <v>0</v>
      </c>
      <c r="J25" s="153">
        <f t="shared" si="1"/>
        <v>0</v>
      </c>
      <c r="K25" s="152">
        <v>0</v>
      </c>
      <c r="L25" s="154">
        <f t="shared" si="2"/>
        <v>0</v>
      </c>
      <c r="M25" s="153">
        <f t="shared" si="3"/>
        <v>0</v>
      </c>
      <c r="N25" s="155">
        <f t="shared" si="4"/>
        <v>0</v>
      </c>
      <c r="O25" s="156">
        <v>0</v>
      </c>
      <c r="P25" s="157">
        <f t="shared" si="5"/>
        <v>0</v>
      </c>
      <c r="Q25" s="149">
        <f t="shared" si="6"/>
        <v>0</v>
      </c>
      <c r="R25" s="155">
        <f t="shared" si="7"/>
        <v>0</v>
      </c>
      <c r="S25" s="156">
        <v>0</v>
      </c>
      <c r="T25" s="157">
        <f t="shared" si="8"/>
        <v>0</v>
      </c>
      <c r="U25" s="149">
        <f t="shared" si="9"/>
        <v>0</v>
      </c>
      <c r="V25" s="155">
        <f t="shared" si="10"/>
        <v>0</v>
      </c>
      <c r="W25" s="156">
        <v>0</v>
      </c>
      <c r="X25" s="157">
        <f t="shared" si="11"/>
        <v>0</v>
      </c>
      <c r="Y25" s="149">
        <f t="shared" si="12"/>
        <v>0</v>
      </c>
      <c r="Z25" s="155">
        <f t="shared" si="13"/>
        <v>0</v>
      </c>
      <c r="AA25" s="156">
        <v>0</v>
      </c>
      <c r="AB25" s="157">
        <f t="shared" si="14"/>
        <v>0</v>
      </c>
      <c r="AC25" s="149">
        <f t="shared" si="15"/>
        <v>0</v>
      </c>
      <c r="AD25" s="155">
        <f t="shared" si="16"/>
        <v>0</v>
      </c>
      <c r="AE25" s="156">
        <v>0</v>
      </c>
      <c r="AF25" s="157">
        <f t="shared" si="17"/>
        <v>0</v>
      </c>
      <c r="AG25" s="149">
        <f t="shared" si="18"/>
        <v>0</v>
      </c>
      <c r="AH25" s="155">
        <f t="shared" si="19"/>
        <v>0</v>
      </c>
      <c r="AI25" s="156">
        <v>0</v>
      </c>
      <c r="AJ25" s="157">
        <f t="shared" si="20"/>
        <v>0</v>
      </c>
      <c r="AK25" s="149">
        <f t="shared" si="21"/>
        <v>0</v>
      </c>
      <c r="AL25" s="155">
        <f t="shared" si="22"/>
        <v>0</v>
      </c>
      <c r="AM25" s="156">
        <v>0</v>
      </c>
      <c r="AN25" s="157">
        <f t="shared" si="23"/>
        <v>0</v>
      </c>
      <c r="AO25" s="149">
        <f t="shared" si="24"/>
        <v>0</v>
      </c>
      <c r="AP25" s="155">
        <f t="shared" si="25"/>
        <v>0</v>
      </c>
      <c r="AQ25" s="156">
        <v>0</v>
      </c>
      <c r="AR25" s="157">
        <f t="shared" si="26"/>
        <v>0</v>
      </c>
      <c r="AS25" s="149">
        <f t="shared" si="27"/>
        <v>0</v>
      </c>
      <c r="AT25" s="155">
        <f t="shared" si="28"/>
        <v>0</v>
      </c>
      <c r="AU25" s="156">
        <v>0</v>
      </c>
      <c r="AV25" s="157">
        <f t="shared" si="29"/>
        <v>0</v>
      </c>
      <c r="AW25" s="149">
        <f t="shared" si="30"/>
        <v>0</v>
      </c>
      <c r="AX25" s="155">
        <f t="shared" si="31"/>
        <v>0</v>
      </c>
      <c r="AY25" s="156">
        <v>0</v>
      </c>
      <c r="AZ25" s="157">
        <f t="shared" si="32"/>
        <v>0</v>
      </c>
      <c r="BA25" s="149">
        <f t="shared" si="33"/>
        <v>0</v>
      </c>
      <c r="BB25" s="155">
        <f t="shared" si="34"/>
        <v>0</v>
      </c>
      <c r="BC25" s="156">
        <v>0</v>
      </c>
      <c r="BD25" s="157">
        <f t="shared" si="35"/>
        <v>0</v>
      </c>
      <c r="BE25" s="149">
        <f t="shared" si="36"/>
        <v>0</v>
      </c>
      <c r="BF25" s="155">
        <f t="shared" si="37"/>
        <v>0</v>
      </c>
      <c r="BG25" s="156">
        <v>0</v>
      </c>
      <c r="BH25" s="157">
        <f t="shared" si="38"/>
        <v>0</v>
      </c>
      <c r="BI25" s="149">
        <f t="shared" si="39"/>
        <v>0</v>
      </c>
      <c r="BJ25" s="155">
        <f t="shared" si="40"/>
        <v>0</v>
      </c>
      <c r="BK25" s="156">
        <v>0</v>
      </c>
      <c r="BL25" s="157">
        <f t="shared" si="41"/>
        <v>0</v>
      </c>
      <c r="BM25" s="149">
        <f t="shared" si="42"/>
        <v>0</v>
      </c>
      <c r="BN25" s="155">
        <f t="shared" si="43"/>
        <v>0</v>
      </c>
      <c r="BO25" s="156">
        <v>0</v>
      </c>
      <c r="BP25" s="157">
        <f t="shared" si="44"/>
        <v>0</v>
      </c>
      <c r="BQ25" s="149">
        <f t="shared" si="45"/>
        <v>0</v>
      </c>
      <c r="BR25" s="155">
        <f t="shared" si="46"/>
        <v>0</v>
      </c>
      <c r="BS25" s="156">
        <v>0</v>
      </c>
      <c r="BT25" s="157">
        <f t="shared" si="47"/>
        <v>0</v>
      </c>
      <c r="BU25" s="149">
        <f t="shared" si="48"/>
        <v>0</v>
      </c>
      <c r="BV25" s="155">
        <f t="shared" si="49"/>
        <v>0</v>
      </c>
      <c r="BW25" s="156">
        <v>0</v>
      </c>
      <c r="BX25" s="157">
        <f t="shared" si="50"/>
        <v>0</v>
      </c>
      <c r="BY25" s="149">
        <f t="shared" si="51"/>
        <v>0</v>
      </c>
      <c r="BZ25" s="155">
        <f t="shared" si="52"/>
        <v>0</v>
      </c>
      <c r="CA25" s="156">
        <v>0</v>
      </c>
      <c r="CB25" s="157">
        <f t="shared" si="53"/>
        <v>0</v>
      </c>
      <c r="CC25" s="149">
        <f t="shared" si="54"/>
        <v>0</v>
      </c>
      <c r="CD25" s="155">
        <f t="shared" si="55"/>
        <v>0</v>
      </c>
      <c r="CE25" s="156">
        <v>0</v>
      </c>
      <c r="CF25" s="157">
        <f t="shared" si="56"/>
        <v>0</v>
      </c>
      <c r="CG25" s="149">
        <f t="shared" si="57"/>
        <v>0</v>
      </c>
      <c r="CH25" s="155">
        <f t="shared" si="58"/>
        <v>0</v>
      </c>
      <c r="CI25" s="156">
        <v>0</v>
      </c>
      <c r="CJ25" s="157">
        <f t="shared" si="59"/>
        <v>0</v>
      </c>
      <c r="CK25" s="149">
        <f t="shared" si="60"/>
        <v>0</v>
      </c>
      <c r="CL25" s="155">
        <f t="shared" si="61"/>
        <v>0</v>
      </c>
      <c r="CM25" s="156">
        <v>0</v>
      </c>
      <c r="CN25" s="157">
        <f t="shared" si="62"/>
        <v>0</v>
      </c>
      <c r="CO25" s="149">
        <f t="shared" si="63"/>
        <v>0</v>
      </c>
      <c r="CP25" s="155">
        <f t="shared" si="64"/>
        <v>0</v>
      </c>
      <c r="CQ25" s="156">
        <v>0</v>
      </c>
      <c r="CR25" s="157">
        <f t="shared" si="65"/>
        <v>0</v>
      </c>
      <c r="CS25" s="149">
        <f t="shared" si="66"/>
        <v>0</v>
      </c>
      <c r="CT25" s="155">
        <f t="shared" si="67"/>
        <v>0</v>
      </c>
      <c r="CU25" s="156">
        <v>0</v>
      </c>
      <c r="CV25" s="157">
        <f t="shared" si="68"/>
        <v>0</v>
      </c>
      <c r="CW25" s="149">
        <f t="shared" si="69"/>
        <v>0</v>
      </c>
      <c r="CX25" s="155">
        <f t="shared" si="70"/>
        <v>0</v>
      </c>
      <c r="CY25" s="156">
        <v>0</v>
      </c>
      <c r="CZ25" s="157">
        <f t="shared" si="71"/>
        <v>0</v>
      </c>
      <c r="DA25" s="149">
        <f t="shared" si="72"/>
        <v>0</v>
      </c>
      <c r="DB25" s="155">
        <f t="shared" si="73"/>
        <v>0</v>
      </c>
      <c r="DC25" s="156">
        <v>0</v>
      </c>
      <c r="DD25" s="157">
        <f t="shared" si="74"/>
        <v>0</v>
      </c>
      <c r="DE25" s="149">
        <f t="shared" si="75"/>
        <v>0</v>
      </c>
      <c r="DF25" s="155">
        <f t="shared" si="76"/>
        <v>0</v>
      </c>
      <c r="DG25" s="156">
        <v>0</v>
      </c>
      <c r="DH25" s="157">
        <f t="shared" si="77"/>
        <v>0</v>
      </c>
      <c r="DI25" s="149">
        <f t="shared" si="78"/>
        <v>0</v>
      </c>
      <c r="DJ25" s="158">
        <f t="shared" si="79"/>
        <v>1</v>
      </c>
      <c r="DK25" s="149">
        <f t="shared" si="80"/>
        <v>0</v>
      </c>
    </row>
    <row r="26" spans="1:116" ht="18.75" customHeight="1" x14ac:dyDescent="0.3">
      <c r="A26" s="145" t="s">
        <v>231</v>
      </c>
      <c r="B26" s="146">
        <v>0</v>
      </c>
      <c r="C26" s="147">
        <v>0</v>
      </c>
      <c r="D26" s="148">
        <v>0</v>
      </c>
      <c r="E26" s="149">
        <f t="shared" si="83"/>
        <v>0</v>
      </c>
      <c r="F26" s="150">
        <f t="shared" si="82"/>
        <v>0</v>
      </c>
      <c r="G26" s="151">
        <v>0</v>
      </c>
      <c r="H26" s="152">
        <v>0</v>
      </c>
      <c r="I26" s="124">
        <f t="shared" si="0"/>
        <v>0</v>
      </c>
      <c r="J26" s="153">
        <f t="shared" si="1"/>
        <v>0</v>
      </c>
      <c r="K26" s="152">
        <v>0</v>
      </c>
      <c r="L26" s="154">
        <f t="shared" si="2"/>
        <v>0</v>
      </c>
      <c r="M26" s="153">
        <f t="shared" si="3"/>
        <v>0</v>
      </c>
      <c r="N26" s="155">
        <f t="shared" si="4"/>
        <v>0</v>
      </c>
      <c r="O26" s="156">
        <v>0</v>
      </c>
      <c r="P26" s="157">
        <f t="shared" si="5"/>
        <v>0</v>
      </c>
      <c r="Q26" s="149">
        <f t="shared" si="6"/>
        <v>0</v>
      </c>
      <c r="R26" s="155">
        <f t="shared" si="7"/>
        <v>0</v>
      </c>
      <c r="S26" s="156">
        <v>0</v>
      </c>
      <c r="T26" s="157">
        <f t="shared" si="8"/>
        <v>0</v>
      </c>
      <c r="U26" s="149">
        <f t="shared" si="9"/>
        <v>0</v>
      </c>
      <c r="V26" s="155">
        <f t="shared" si="10"/>
        <v>0</v>
      </c>
      <c r="W26" s="156">
        <v>0</v>
      </c>
      <c r="X26" s="157">
        <f t="shared" si="11"/>
        <v>0</v>
      </c>
      <c r="Y26" s="149">
        <f t="shared" si="12"/>
        <v>0</v>
      </c>
      <c r="Z26" s="155">
        <f t="shared" si="13"/>
        <v>0</v>
      </c>
      <c r="AA26" s="156">
        <v>0</v>
      </c>
      <c r="AB26" s="157">
        <f t="shared" si="14"/>
        <v>0</v>
      </c>
      <c r="AC26" s="149">
        <f t="shared" si="15"/>
        <v>0</v>
      </c>
      <c r="AD26" s="155">
        <f t="shared" si="16"/>
        <v>0</v>
      </c>
      <c r="AE26" s="156">
        <v>0</v>
      </c>
      <c r="AF26" s="157">
        <f t="shared" si="17"/>
        <v>0</v>
      </c>
      <c r="AG26" s="149">
        <f t="shared" si="18"/>
        <v>0</v>
      </c>
      <c r="AH26" s="155">
        <f t="shared" si="19"/>
        <v>0</v>
      </c>
      <c r="AI26" s="156">
        <v>0</v>
      </c>
      <c r="AJ26" s="157">
        <f t="shared" si="20"/>
        <v>0</v>
      </c>
      <c r="AK26" s="149">
        <f t="shared" si="21"/>
        <v>0</v>
      </c>
      <c r="AL26" s="155">
        <f t="shared" si="22"/>
        <v>0</v>
      </c>
      <c r="AM26" s="156">
        <v>0</v>
      </c>
      <c r="AN26" s="157">
        <f t="shared" si="23"/>
        <v>0</v>
      </c>
      <c r="AO26" s="149">
        <f t="shared" si="24"/>
        <v>0</v>
      </c>
      <c r="AP26" s="155">
        <f t="shared" si="25"/>
        <v>0</v>
      </c>
      <c r="AQ26" s="156">
        <v>0</v>
      </c>
      <c r="AR26" s="157">
        <f t="shared" si="26"/>
        <v>0</v>
      </c>
      <c r="AS26" s="149">
        <f t="shared" si="27"/>
        <v>0</v>
      </c>
      <c r="AT26" s="155">
        <f t="shared" si="28"/>
        <v>0</v>
      </c>
      <c r="AU26" s="156">
        <v>0</v>
      </c>
      <c r="AV26" s="157">
        <f t="shared" si="29"/>
        <v>0</v>
      </c>
      <c r="AW26" s="149">
        <f t="shared" si="30"/>
        <v>0</v>
      </c>
      <c r="AX26" s="155">
        <f t="shared" si="31"/>
        <v>0</v>
      </c>
      <c r="AY26" s="156">
        <v>0</v>
      </c>
      <c r="AZ26" s="157">
        <f t="shared" si="32"/>
        <v>0</v>
      </c>
      <c r="BA26" s="149">
        <f t="shared" si="33"/>
        <v>0</v>
      </c>
      <c r="BB26" s="155">
        <f t="shared" si="34"/>
        <v>0</v>
      </c>
      <c r="BC26" s="156">
        <v>0</v>
      </c>
      <c r="BD26" s="157">
        <f t="shared" si="35"/>
        <v>0</v>
      </c>
      <c r="BE26" s="149">
        <f t="shared" si="36"/>
        <v>0</v>
      </c>
      <c r="BF26" s="155">
        <f t="shared" si="37"/>
        <v>0</v>
      </c>
      <c r="BG26" s="156">
        <v>0</v>
      </c>
      <c r="BH26" s="157">
        <f t="shared" si="38"/>
        <v>0</v>
      </c>
      <c r="BI26" s="149">
        <f t="shared" si="39"/>
        <v>0</v>
      </c>
      <c r="BJ26" s="155">
        <f t="shared" si="40"/>
        <v>0</v>
      </c>
      <c r="BK26" s="156">
        <v>0</v>
      </c>
      <c r="BL26" s="157">
        <f t="shared" si="41"/>
        <v>0</v>
      </c>
      <c r="BM26" s="149">
        <f t="shared" si="42"/>
        <v>0</v>
      </c>
      <c r="BN26" s="155">
        <f t="shared" si="43"/>
        <v>0</v>
      </c>
      <c r="BO26" s="156">
        <v>0</v>
      </c>
      <c r="BP26" s="157">
        <f t="shared" si="44"/>
        <v>0</v>
      </c>
      <c r="BQ26" s="149">
        <f t="shared" si="45"/>
        <v>0</v>
      </c>
      <c r="BR26" s="155">
        <f t="shared" si="46"/>
        <v>0</v>
      </c>
      <c r="BS26" s="156">
        <v>0</v>
      </c>
      <c r="BT26" s="157">
        <f t="shared" si="47"/>
        <v>0</v>
      </c>
      <c r="BU26" s="149">
        <f t="shared" si="48"/>
        <v>0</v>
      </c>
      <c r="BV26" s="155">
        <f t="shared" si="49"/>
        <v>0</v>
      </c>
      <c r="BW26" s="156">
        <v>0</v>
      </c>
      <c r="BX26" s="157">
        <f t="shared" si="50"/>
        <v>0</v>
      </c>
      <c r="BY26" s="149">
        <f t="shared" si="51"/>
        <v>0</v>
      </c>
      <c r="BZ26" s="155">
        <f t="shared" si="52"/>
        <v>0</v>
      </c>
      <c r="CA26" s="156">
        <v>0</v>
      </c>
      <c r="CB26" s="157">
        <f t="shared" si="53"/>
        <v>0</v>
      </c>
      <c r="CC26" s="149">
        <f t="shared" si="54"/>
        <v>0</v>
      </c>
      <c r="CD26" s="155">
        <f t="shared" si="55"/>
        <v>0</v>
      </c>
      <c r="CE26" s="156">
        <v>0</v>
      </c>
      <c r="CF26" s="157">
        <f t="shared" si="56"/>
        <v>0</v>
      </c>
      <c r="CG26" s="149">
        <f t="shared" si="57"/>
        <v>0</v>
      </c>
      <c r="CH26" s="155">
        <f t="shared" si="58"/>
        <v>0</v>
      </c>
      <c r="CI26" s="156">
        <v>0</v>
      </c>
      <c r="CJ26" s="157">
        <f t="shared" si="59"/>
        <v>0</v>
      </c>
      <c r="CK26" s="149">
        <f t="shared" si="60"/>
        <v>0</v>
      </c>
      <c r="CL26" s="155">
        <f t="shared" si="61"/>
        <v>0</v>
      </c>
      <c r="CM26" s="156">
        <v>0</v>
      </c>
      <c r="CN26" s="157">
        <f t="shared" si="62"/>
        <v>0</v>
      </c>
      <c r="CO26" s="149">
        <f t="shared" si="63"/>
        <v>0</v>
      </c>
      <c r="CP26" s="155">
        <f t="shared" si="64"/>
        <v>0</v>
      </c>
      <c r="CQ26" s="156">
        <v>0</v>
      </c>
      <c r="CR26" s="157">
        <f t="shared" si="65"/>
        <v>0</v>
      </c>
      <c r="CS26" s="149">
        <f t="shared" si="66"/>
        <v>0</v>
      </c>
      <c r="CT26" s="155">
        <f t="shared" si="67"/>
        <v>0</v>
      </c>
      <c r="CU26" s="156">
        <v>0</v>
      </c>
      <c r="CV26" s="157">
        <f t="shared" si="68"/>
        <v>0</v>
      </c>
      <c r="CW26" s="149">
        <f t="shared" si="69"/>
        <v>0</v>
      </c>
      <c r="CX26" s="155">
        <f t="shared" si="70"/>
        <v>0</v>
      </c>
      <c r="CY26" s="156">
        <v>0</v>
      </c>
      <c r="CZ26" s="157">
        <f t="shared" si="71"/>
        <v>0</v>
      </c>
      <c r="DA26" s="149">
        <f t="shared" si="72"/>
        <v>0</v>
      </c>
      <c r="DB26" s="155">
        <f t="shared" si="73"/>
        <v>0</v>
      </c>
      <c r="DC26" s="156">
        <v>0</v>
      </c>
      <c r="DD26" s="157">
        <f t="shared" si="74"/>
        <v>0</v>
      </c>
      <c r="DE26" s="149">
        <f t="shared" si="75"/>
        <v>0</v>
      </c>
      <c r="DF26" s="155">
        <f t="shared" si="76"/>
        <v>0</v>
      </c>
      <c r="DG26" s="156">
        <v>0</v>
      </c>
      <c r="DH26" s="157">
        <f t="shared" si="77"/>
        <v>0</v>
      </c>
      <c r="DI26" s="149">
        <f t="shared" si="78"/>
        <v>0</v>
      </c>
      <c r="DJ26" s="158">
        <f t="shared" si="79"/>
        <v>1</v>
      </c>
      <c r="DK26" s="149">
        <f t="shared" si="80"/>
        <v>0</v>
      </c>
    </row>
    <row r="27" spans="1:116" ht="18.75" customHeight="1" x14ac:dyDescent="0.3">
      <c r="A27" s="145" t="s">
        <v>231</v>
      </c>
      <c r="B27" s="146">
        <v>0</v>
      </c>
      <c r="C27" s="147">
        <v>0</v>
      </c>
      <c r="D27" s="148">
        <v>0</v>
      </c>
      <c r="E27" s="149">
        <f t="shared" si="83"/>
        <v>0</v>
      </c>
      <c r="F27" s="150">
        <f t="shared" si="82"/>
        <v>0</v>
      </c>
      <c r="G27" s="151">
        <v>0</v>
      </c>
      <c r="H27" s="152">
        <v>0</v>
      </c>
      <c r="I27" s="124">
        <f t="shared" si="0"/>
        <v>0</v>
      </c>
      <c r="J27" s="153">
        <f t="shared" si="1"/>
        <v>0</v>
      </c>
      <c r="K27" s="152">
        <v>0</v>
      </c>
      <c r="L27" s="154">
        <f t="shared" si="2"/>
        <v>0</v>
      </c>
      <c r="M27" s="153">
        <f t="shared" si="3"/>
        <v>0</v>
      </c>
      <c r="N27" s="155">
        <f t="shared" si="4"/>
        <v>0</v>
      </c>
      <c r="O27" s="156">
        <v>0</v>
      </c>
      <c r="P27" s="157">
        <f t="shared" si="5"/>
        <v>0</v>
      </c>
      <c r="Q27" s="149">
        <f t="shared" si="6"/>
        <v>0</v>
      </c>
      <c r="R27" s="155">
        <f t="shared" si="7"/>
        <v>0</v>
      </c>
      <c r="S27" s="156">
        <v>0</v>
      </c>
      <c r="T27" s="157">
        <f t="shared" si="8"/>
        <v>0</v>
      </c>
      <c r="U27" s="149">
        <f t="shared" si="9"/>
        <v>0</v>
      </c>
      <c r="V27" s="155">
        <f t="shared" si="10"/>
        <v>0</v>
      </c>
      <c r="W27" s="156">
        <v>0</v>
      </c>
      <c r="X27" s="157">
        <f t="shared" si="11"/>
        <v>0</v>
      </c>
      <c r="Y27" s="149">
        <f t="shared" si="12"/>
        <v>0</v>
      </c>
      <c r="Z27" s="155">
        <f t="shared" si="13"/>
        <v>0</v>
      </c>
      <c r="AA27" s="156">
        <v>0</v>
      </c>
      <c r="AB27" s="157">
        <f t="shared" si="14"/>
        <v>0</v>
      </c>
      <c r="AC27" s="149">
        <f t="shared" si="15"/>
        <v>0</v>
      </c>
      <c r="AD27" s="155">
        <f t="shared" si="16"/>
        <v>0</v>
      </c>
      <c r="AE27" s="156">
        <v>0</v>
      </c>
      <c r="AF27" s="157">
        <f t="shared" si="17"/>
        <v>0</v>
      </c>
      <c r="AG27" s="149">
        <f t="shared" si="18"/>
        <v>0</v>
      </c>
      <c r="AH27" s="155">
        <f t="shared" si="19"/>
        <v>0</v>
      </c>
      <c r="AI27" s="156">
        <v>0</v>
      </c>
      <c r="AJ27" s="157">
        <f t="shared" si="20"/>
        <v>0</v>
      </c>
      <c r="AK27" s="149">
        <f t="shared" si="21"/>
        <v>0</v>
      </c>
      <c r="AL27" s="155">
        <f t="shared" si="22"/>
        <v>0</v>
      </c>
      <c r="AM27" s="156">
        <v>0</v>
      </c>
      <c r="AN27" s="157">
        <f t="shared" si="23"/>
        <v>0</v>
      </c>
      <c r="AO27" s="149">
        <f t="shared" si="24"/>
        <v>0</v>
      </c>
      <c r="AP27" s="155">
        <f t="shared" si="25"/>
        <v>0</v>
      </c>
      <c r="AQ27" s="156">
        <v>0</v>
      </c>
      <c r="AR27" s="157">
        <f t="shared" si="26"/>
        <v>0</v>
      </c>
      <c r="AS27" s="149">
        <f t="shared" si="27"/>
        <v>0</v>
      </c>
      <c r="AT27" s="155">
        <f t="shared" si="28"/>
        <v>0</v>
      </c>
      <c r="AU27" s="156">
        <v>0</v>
      </c>
      <c r="AV27" s="157">
        <f t="shared" si="29"/>
        <v>0</v>
      </c>
      <c r="AW27" s="149">
        <f t="shared" si="30"/>
        <v>0</v>
      </c>
      <c r="AX27" s="155">
        <f t="shared" si="31"/>
        <v>0</v>
      </c>
      <c r="AY27" s="156">
        <v>0</v>
      </c>
      <c r="AZ27" s="157">
        <f t="shared" si="32"/>
        <v>0</v>
      </c>
      <c r="BA27" s="149">
        <f t="shared" si="33"/>
        <v>0</v>
      </c>
      <c r="BB27" s="155">
        <f t="shared" si="34"/>
        <v>0</v>
      </c>
      <c r="BC27" s="156">
        <v>0</v>
      </c>
      <c r="BD27" s="157">
        <f t="shared" si="35"/>
        <v>0</v>
      </c>
      <c r="BE27" s="149">
        <f t="shared" si="36"/>
        <v>0</v>
      </c>
      <c r="BF27" s="155">
        <f t="shared" si="37"/>
        <v>0</v>
      </c>
      <c r="BG27" s="156">
        <v>0</v>
      </c>
      <c r="BH27" s="157">
        <f t="shared" si="38"/>
        <v>0</v>
      </c>
      <c r="BI27" s="149">
        <f t="shared" si="39"/>
        <v>0</v>
      </c>
      <c r="BJ27" s="155">
        <f t="shared" si="40"/>
        <v>0</v>
      </c>
      <c r="BK27" s="156">
        <v>0</v>
      </c>
      <c r="BL27" s="157">
        <f t="shared" si="41"/>
        <v>0</v>
      </c>
      <c r="BM27" s="149">
        <f t="shared" si="42"/>
        <v>0</v>
      </c>
      <c r="BN27" s="155">
        <f t="shared" si="43"/>
        <v>0</v>
      </c>
      <c r="BO27" s="156">
        <v>0</v>
      </c>
      <c r="BP27" s="157">
        <f t="shared" si="44"/>
        <v>0</v>
      </c>
      <c r="BQ27" s="149">
        <f t="shared" si="45"/>
        <v>0</v>
      </c>
      <c r="BR27" s="155">
        <f t="shared" si="46"/>
        <v>0</v>
      </c>
      <c r="BS27" s="156">
        <v>0</v>
      </c>
      <c r="BT27" s="157">
        <f t="shared" si="47"/>
        <v>0</v>
      </c>
      <c r="BU27" s="149">
        <f t="shared" si="48"/>
        <v>0</v>
      </c>
      <c r="BV27" s="155">
        <f t="shared" si="49"/>
        <v>0</v>
      </c>
      <c r="BW27" s="156">
        <v>0</v>
      </c>
      <c r="BX27" s="157">
        <f t="shared" si="50"/>
        <v>0</v>
      </c>
      <c r="BY27" s="149">
        <f t="shared" si="51"/>
        <v>0</v>
      </c>
      <c r="BZ27" s="155">
        <f t="shared" si="52"/>
        <v>0</v>
      </c>
      <c r="CA27" s="156">
        <v>0</v>
      </c>
      <c r="CB27" s="157">
        <f t="shared" si="53"/>
        <v>0</v>
      </c>
      <c r="CC27" s="149">
        <f t="shared" si="54"/>
        <v>0</v>
      </c>
      <c r="CD27" s="155">
        <f t="shared" si="55"/>
        <v>0</v>
      </c>
      <c r="CE27" s="156">
        <v>0</v>
      </c>
      <c r="CF27" s="157">
        <f t="shared" si="56"/>
        <v>0</v>
      </c>
      <c r="CG27" s="149">
        <f t="shared" si="57"/>
        <v>0</v>
      </c>
      <c r="CH27" s="155">
        <f t="shared" si="58"/>
        <v>0</v>
      </c>
      <c r="CI27" s="156">
        <v>0</v>
      </c>
      <c r="CJ27" s="157">
        <f t="shared" si="59"/>
        <v>0</v>
      </c>
      <c r="CK27" s="149">
        <f t="shared" si="60"/>
        <v>0</v>
      </c>
      <c r="CL27" s="155">
        <f t="shared" si="61"/>
        <v>0</v>
      </c>
      <c r="CM27" s="156">
        <v>0</v>
      </c>
      <c r="CN27" s="157">
        <f t="shared" si="62"/>
        <v>0</v>
      </c>
      <c r="CO27" s="149">
        <f t="shared" si="63"/>
        <v>0</v>
      </c>
      <c r="CP27" s="155">
        <f t="shared" si="64"/>
        <v>0</v>
      </c>
      <c r="CQ27" s="156">
        <v>0</v>
      </c>
      <c r="CR27" s="157">
        <f t="shared" si="65"/>
        <v>0</v>
      </c>
      <c r="CS27" s="149">
        <f t="shared" si="66"/>
        <v>0</v>
      </c>
      <c r="CT27" s="155">
        <f t="shared" si="67"/>
        <v>0</v>
      </c>
      <c r="CU27" s="156">
        <v>0</v>
      </c>
      <c r="CV27" s="157">
        <f t="shared" si="68"/>
        <v>0</v>
      </c>
      <c r="CW27" s="149">
        <f t="shared" si="69"/>
        <v>0</v>
      </c>
      <c r="CX27" s="155">
        <f t="shared" si="70"/>
        <v>0</v>
      </c>
      <c r="CY27" s="156">
        <v>0</v>
      </c>
      <c r="CZ27" s="157">
        <f t="shared" si="71"/>
        <v>0</v>
      </c>
      <c r="DA27" s="149">
        <f t="shared" si="72"/>
        <v>0</v>
      </c>
      <c r="DB27" s="155">
        <f t="shared" si="73"/>
        <v>0</v>
      </c>
      <c r="DC27" s="156">
        <v>0</v>
      </c>
      <c r="DD27" s="157">
        <f t="shared" si="74"/>
        <v>0</v>
      </c>
      <c r="DE27" s="149">
        <f t="shared" si="75"/>
        <v>0</v>
      </c>
      <c r="DF27" s="155">
        <f t="shared" si="76"/>
        <v>0</v>
      </c>
      <c r="DG27" s="156">
        <v>0</v>
      </c>
      <c r="DH27" s="157">
        <f t="shared" si="77"/>
        <v>0</v>
      </c>
      <c r="DI27" s="149">
        <f t="shared" si="78"/>
        <v>0</v>
      </c>
      <c r="DJ27" s="158">
        <f t="shared" si="79"/>
        <v>1</v>
      </c>
      <c r="DK27" s="149">
        <f t="shared" si="80"/>
        <v>0</v>
      </c>
    </row>
    <row r="28" spans="1:116" ht="18.75" customHeight="1" x14ac:dyDescent="0.3">
      <c r="A28" s="145" t="s">
        <v>231</v>
      </c>
      <c r="B28" s="146">
        <v>0</v>
      </c>
      <c r="C28" s="147">
        <v>0</v>
      </c>
      <c r="D28" s="148">
        <v>0</v>
      </c>
      <c r="E28" s="149">
        <f t="shared" si="83"/>
        <v>0</v>
      </c>
      <c r="F28" s="150">
        <f t="shared" si="82"/>
        <v>0</v>
      </c>
      <c r="G28" s="151">
        <v>0</v>
      </c>
      <c r="H28" s="152">
        <v>0</v>
      </c>
      <c r="I28" s="124">
        <f t="shared" si="0"/>
        <v>0</v>
      </c>
      <c r="J28" s="153">
        <f t="shared" si="1"/>
        <v>0</v>
      </c>
      <c r="K28" s="152">
        <v>0</v>
      </c>
      <c r="L28" s="154">
        <f t="shared" si="2"/>
        <v>0</v>
      </c>
      <c r="M28" s="153">
        <f t="shared" si="3"/>
        <v>0</v>
      </c>
      <c r="N28" s="155">
        <f t="shared" si="4"/>
        <v>0</v>
      </c>
      <c r="O28" s="156">
        <v>0</v>
      </c>
      <c r="P28" s="157">
        <f t="shared" si="5"/>
        <v>0</v>
      </c>
      <c r="Q28" s="149">
        <f t="shared" si="6"/>
        <v>0</v>
      </c>
      <c r="R28" s="155">
        <f t="shared" si="7"/>
        <v>0</v>
      </c>
      <c r="S28" s="156">
        <v>0</v>
      </c>
      <c r="T28" s="157">
        <f t="shared" si="8"/>
        <v>0</v>
      </c>
      <c r="U28" s="149">
        <f t="shared" si="9"/>
        <v>0</v>
      </c>
      <c r="V28" s="155">
        <f t="shared" si="10"/>
        <v>0</v>
      </c>
      <c r="W28" s="156">
        <v>0</v>
      </c>
      <c r="X28" s="157">
        <f t="shared" si="11"/>
        <v>0</v>
      </c>
      <c r="Y28" s="149">
        <f t="shared" si="12"/>
        <v>0</v>
      </c>
      <c r="Z28" s="155">
        <f t="shared" si="13"/>
        <v>0</v>
      </c>
      <c r="AA28" s="156">
        <v>0</v>
      </c>
      <c r="AB28" s="157">
        <f t="shared" si="14"/>
        <v>0</v>
      </c>
      <c r="AC28" s="149">
        <f t="shared" si="15"/>
        <v>0</v>
      </c>
      <c r="AD28" s="155">
        <f t="shared" si="16"/>
        <v>0</v>
      </c>
      <c r="AE28" s="156">
        <v>0</v>
      </c>
      <c r="AF28" s="157">
        <f t="shared" si="17"/>
        <v>0</v>
      </c>
      <c r="AG28" s="149">
        <f t="shared" si="18"/>
        <v>0</v>
      </c>
      <c r="AH28" s="155">
        <f t="shared" si="19"/>
        <v>0</v>
      </c>
      <c r="AI28" s="156">
        <v>0</v>
      </c>
      <c r="AJ28" s="157">
        <f t="shared" si="20"/>
        <v>0</v>
      </c>
      <c r="AK28" s="149">
        <f t="shared" si="21"/>
        <v>0</v>
      </c>
      <c r="AL28" s="155">
        <f t="shared" si="22"/>
        <v>0</v>
      </c>
      <c r="AM28" s="156">
        <v>0</v>
      </c>
      <c r="AN28" s="157">
        <f t="shared" si="23"/>
        <v>0</v>
      </c>
      <c r="AO28" s="149">
        <f t="shared" si="24"/>
        <v>0</v>
      </c>
      <c r="AP28" s="155">
        <f t="shared" si="25"/>
        <v>0</v>
      </c>
      <c r="AQ28" s="156">
        <v>0</v>
      </c>
      <c r="AR28" s="157">
        <f t="shared" si="26"/>
        <v>0</v>
      </c>
      <c r="AS28" s="149">
        <f t="shared" si="27"/>
        <v>0</v>
      </c>
      <c r="AT28" s="155">
        <f t="shared" si="28"/>
        <v>0</v>
      </c>
      <c r="AU28" s="156">
        <v>0</v>
      </c>
      <c r="AV28" s="157">
        <f t="shared" si="29"/>
        <v>0</v>
      </c>
      <c r="AW28" s="149">
        <f t="shared" si="30"/>
        <v>0</v>
      </c>
      <c r="AX28" s="155">
        <f t="shared" si="31"/>
        <v>0</v>
      </c>
      <c r="AY28" s="156">
        <v>0</v>
      </c>
      <c r="AZ28" s="157">
        <f t="shared" si="32"/>
        <v>0</v>
      </c>
      <c r="BA28" s="149">
        <f t="shared" si="33"/>
        <v>0</v>
      </c>
      <c r="BB28" s="155">
        <f t="shared" si="34"/>
        <v>0</v>
      </c>
      <c r="BC28" s="156">
        <v>0</v>
      </c>
      <c r="BD28" s="157">
        <f t="shared" si="35"/>
        <v>0</v>
      </c>
      <c r="BE28" s="149">
        <f t="shared" si="36"/>
        <v>0</v>
      </c>
      <c r="BF28" s="155">
        <f t="shared" si="37"/>
        <v>0</v>
      </c>
      <c r="BG28" s="156">
        <v>0</v>
      </c>
      <c r="BH28" s="157">
        <f t="shared" si="38"/>
        <v>0</v>
      </c>
      <c r="BI28" s="149">
        <f t="shared" si="39"/>
        <v>0</v>
      </c>
      <c r="BJ28" s="155">
        <f t="shared" si="40"/>
        <v>0</v>
      </c>
      <c r="BK28" s="156">
        <v>0</v>
      </c>
      <c r="BL28" s="157">
        <f t="shared" si="41"/>
        <v>0</v>
      </c>
      <c r="BM28" s="149">
        <f t="shared" si="42"/>
        <v>0</v>
      </c>
      <c r="BN28" s="155">
        <f t="shared" si="43"/>
        <v>0</v>
      </c>
      <c r="BO28" s="156">
        <v>0</v>
      </c>
      <c r="BP28" s="157">
        <f t="shared" si="44"/>
        <v>0</v>
      </c>
      <c r="BQ28" s="149">
        <f t="shared" si="45"/>
        <v>0</v>
      </c>
      <c r="BR28" s="155">
        <f t="shared" si="46"/>
        <v>0</v>
      </c>
      <c r="BS28" s="156">
        <v>0</v>
      </c>
      <c r="BT28" s="157">
        <f t="shared" si="47"/>
        <v>0</v>
      </c>
      <c r="BU28" s="149">
        <f t="shared" si="48"/>
        <v>0</v>
      </c>
      <c r="BV28" s="155">
        <f t="shared" si="49"/>
        <v>0</v>
      </c>
      <c r="BW28" s="156">
        <v>0</v>
      </c>
      <c r="BX28" s="157">
        <f t="shared" si="50"/>
        <v>0</v>
      </c>
      <c r="BY28" s="149">
        <f t="shared" si="51"/>
        <v>0</v>
      </c>
      <c r="BZ28" s="155">
        <f t="shared" si="52"/>
        <v>0</v>
      </c>
      <c r="CA28" s="156">
        <v>0</v>
      </c>
      <c r="CB28" s="157">
        <f t="shared" si="53"/>
        <v>0</v>
      </c>
      <c r="CC28" s="149">
        <f t="shared" si="54"/>
        <v>0</v>
      </c>
      <c r="CD28" s="155">
        <f t="shared" si="55"/>
        <v>0</v>
      </c>
      <c r="CE28" s="156">
        <v>0</v>
      </c>
      <c r="CF28" s="157">
        <f t="shared" si="56"/>
        <v>0</v>
      </c>
      <c r="CG28" s="149">
        <f t="shared" si="57"/>
        <v>0</v>
      </c>
      <c r="CH28" s="155">
        <f t="shared" si="58"/>
        <v>0</v>
      </c>
      <c r="CI28" s="156">
        <v>0</v>
      </c>
      <c r="CJ28" s="157">
        <f t="shared" si="59"/>
        <v>0</v>
      </c>
      <c r="CK28" s="149">
        <f t="shared" si="60"/>
        <v>0</v>
      </c>
      <c r="CL28" s="155">
        <f t="shared" si="61"/>
        <v>0</v>
      </c>
      <c r="CM28" s="156">
        <v>0</v>
      </c>
      <c r="CN28" s="157">
        <f t="shared" si="62"/>
        <v>0</v>
      </c>
      <c r="CO28" s="149">
        <f t="shared" si="63"/>
        <v>0</v>
      </c>
      <c r="CP28" s="155">
        <f t="shared" si="64"/>
        <v>0</v>
      </c>
      <c r="CQ28" s="156">
        <v>0</v>
      </c>
      <c r="CR28" s="157">
        <f t="shared" si="65"/>
        <v>0</v>
      </c>
      <c r="CS28" s="149">
        <f t="shared" si="66"/>
        <v>0</v>
      </c>
      <c r="CT28" s="155">
        <f t="shared" si="67"/>
        <v>0</v>
      </c>
      <c r="CU28" s="156">
        <v>0</v>
      </c>
      <c r="CV28" s="157">
        <f t="shared" si="68"/>
        <v>0</v>
      </c>
      <c r="CW28" s="149">
        <f t="shared" si="69"/>
        <v>0</v>
      </c>
      <c r="CX28" s="155">
        <f t="shared" si="70"/>
        <v>0</v>
      </c>
      <c r="CY28" s="156">
        <v>0</v>
      </c>
      <c r="CZ28" s="157">
        <f t="shared" si="71"/>
        <v>0</v>
      </c>
      <c r="DA28" s="149">
        <f t="shared" si="72"/>
        <v>0</v>
      </c>
      <c r="DB28" s="155">
        <f t="shared" si="73"/>
        <v>0</v>
      </c>
      <c r="DC28" s="156">
        <v>0</v>
      </c>
      <c r="DD28" s="157">
        <f t="shared" si="74"/>
        <v>0</v>
      </c>
      <c r="DE28" s="149">
        <f t="shared" si="75"/>
        <v>0</v>
      </c>
      <c r="DF28" s="155">
        <f t="shared" si="76"/>
        <v>0</v>
      </c>
      <c r="DG28" s="156">
        <v>0</v>
      </c>
      <c r="DH28" s="157">
        <f t="shared" si="77"/>
        <v>0</v>
      </c>
      <c r="DI28" s="149">
        <f t="shared" si="78"/>
        <v>0</v>
      </c>
      <c r="DJ28" s="158">
        <f t="shared" si="79"/>
        <v>1</v>
      </c>
      <c r="DK28" s="149">
        <f t="shared" si="80"/>
        <v>0</v>
      </c>
    </row>
    <row r="29" spans="1:116" ht="18.75" customHeight="1" x14ac:dyDescent="0.3">
      <c r="A29" s="145" t="s">
        <v>231</v>
      </c>
      <c r="B29" s="146">
        <v>0</v>
      </c>
      <c r="C29" s="147">
        <v>0</v>
      </c>
      <c r="D29" s="148">
        <v>0</v>
      </c>
      <c r="E29" s="149">
        <f t="shared" si="83"/>
        <v>0</v>
      </c>
      <c r="F29" s="150">
        <f t="shared" si="82"/>
        <v>0</v>
      </c>
      <c r="G29" s="151">
        <v>0</v>
      </c>
      <c r="H29" s="152">
        <v>0</v>
      </c>
      <c r="I29" s="124">
        <f t="shared" si="0"/>
        <v>0</v>
      </c>
      <c r="J29" s="153">
        <f t="shared" si="1"/>
        <v>0</v>
      </c>
      <c r="K29" s="152">
        <v>0</v>
      </c>
      <c r="L29" s="154">
        <f t="shared" si="2"/>
        <v>0</v>
      </c>
      <c r="M29" s="153">
        <f t="shared" si="3"/>
        <v>0</v>
      </c>
      <c r="N29" s="155">
        <f t="shared" si="4"/>
        <v>0</v>
      </c>
      <c r="O29" s="156">
        <v>0</v>
      </c>
      <c r="P29" s="157">
        <f t="shared" si="5"/>
        <v>0</v>
      </c>
      <c r="Q29" s="149">
        <f t="shared" si="6"/>
        <v>0</v>
      </c>
      <c r="R29" s="155">
        <f t="shared" si="7"/>
        <v>0</v>
      </c>
      <c r="S29" s="156">
        <v>0</v>
      </c>
      <c r="T29" s="157">
        <f t="shared" si="8"/>
        <v>0</v>
      </c>
      <c r="U29" s="149">
        <f t="shared" si="9"/>
        <v>0</v>
      </c>
      <c r="V29" s="155">
        <f t="shared" si="10"/>
        <v>0</v>
      </c>
      <c r="W29" s="156">
        <v>0</v>
      </c>
      <c r="X29" s="157">
        <f t="shared" si="11"/>
        <v>0</v>
      </c>
      <c r="Y29" s="149">
        <f t="shared" si="12"/>
        <v>0</v>
      </c>
      <c r="Z29" s="155">
        <f t="shared" si="13"/>
        <v>0</v>
      </c>
      <c r="AA29" s="156">
        <v>0</v>
      </c>
      <c r="AB29" s="157">
        <f t="shared" si="14"/>
        <v>0</v>
      </c>
      <c r="AC29" s="149">
        <f t="shared" si="15"/>
        <v>0</v>
      </c>
      <c r="AD29" s="155">
        <f t="shared" si="16"/>
        <v>0</v>
      </c>
      <c r="AE29" s="156">
        <v>0</v>
      </c>
      <c r="AF29" s="157">
        <f t="shared" si="17"/>
        <v>0</v>
      </c>
      <c r="AG29" s="149">
        <f t="shared" si="18"/>
        <v>0</v>
      </c>
      <c r="AH29" s="155">
        <f t="shared" si="19"/>
        <v>0</v>
      </c>
      <c r="AI29" s="156">
        <v>0</v>
      </c>
      <c r="AJ29" s="157">
        <f t="shared" si="20"/>
        <v>0</v>
      </c>
      <c r="AK29" s="149">
        <f t="shared" si="21"/>
        <v>0</v>
      </c>
      <c r="AL29" s="155">
        <f t="shared" si="22"/>
        <v>0</v>
      </c>
      <c r="AM29" s="156">
        <v>0</v>
      </c>
      <c r="AN29" s="157">
        <f t="shared" si="23"/>
        <v>0</v>
      </c>
      <c r="AO29" s="149">
        <f t="shared" si="24"/>
        <v>0</v>
      </c>
      <c r="AP29" s="155">
        <f t="shared" si="25"/>
        <v>0</v>
      </c>
      <c r="AQ29" s="156">
        <v>0</v>
      </c>
      <c r="AR29" s="157">
        <f t="shared" si="26"/>
        <v>0</v>
      </c>
      <c r="AS29" s="149">
        <f t="shared" si="27"/>
        <v>0</v>
      </c>
      <c r="AT29" s="155">
        <f t="shared" si="28"/>
        <v>0</v>
      </c>
      <c r="AU29" s="156">
        <v>0</v>
      </c>
      <c r="AV29" s="157">
        <f t="shared" si="29"/>
        <v>0</v>
      </c>
      <c r="AW29" s="149">
        <f t="shared" si="30"/>
        <v>0</v>
      </c>
      <c r="AX29" s="155">
        <f t="shared" si="31"/>
        <v>0</v>
      </c>
      <c r="AY29" s="156">
        <v>0</v>
      </c>
      <c r="AZ29" s="157">
        <f t="shared" si="32"/>
        <v>0</v>
      </c>
      <c r="BA29" s="149">
        <f t="shared" si="33"/>
        <v>0</v>
      </c>
      <c r="BB29" s="155">
        <f t="shared" si="34"/>
        <v>0</v>
      </c>
      <c r="BC29" s="156">
        <v>0</v>
      </c>
      <c r="BD29" s="157">
        <f t="shared" si="35"/>
        <v>0</v>
      </c>
      <c r="BE29" s="149">
        <f t="shared" si="36"/>
        <v>0</v>
      </c>
      <c r="BF29" s="155">
        <f t="shared" si="37"/>
        <v>0</v>
      </c>
      <c r="BG29" s="156">
        <v>0</v>
      </c>
      <c r="BH29" s="157">
        <f t="shared" si="38"/>
        <v>0</v>
      </c>
      <c r="BI29" s="149">
        <f t="shared" si="39"/>
        <v>0</v>
      </c>
      <c r="BJ29" s="155">
        <f t="shared" si="40"/>
        <v>0</v>
      </c>
      <c r="BK29" s="156">
        <v>0</v>
      </c>
      <c r="BL29" s="157">
        <f t="shared" si="41"/>
        <v>0</v>
      </c>
      <c r="BM29" s="149">
        <f t="shared" si="42"/>
        <v>0</v>
      </c>
      <c r="BN29" s="155">
        <f t="shared" si="43"/>
        <v>0</v>
      </c>
      <c r="BO29" s="156">
        <v>0</v>
      </c>
      <c r="BP29" s="157">
        <f t="shared" si="44"/>
        <v>0</v>
      </c>
      <c r="BQ29" s="149">
        <f t="shared" si="45"/>
        <v>0</v>
      </c>
      <c r="BR29" s="155">
        <f t="shared" si="46"/>
        <v>0</v>
      </c>
      <c r="BS29" s="156">
        <v>0</v>
      </c>
      <c r="BT29" s="157">
        <f t="shared" si="47"/>
        <v>0</v>
      </c>
      <c r="BU29" s="149">
        <f t="shared" si="48"/>
        <v>0</v>
      </c>
      <c r="BV29" s="155">
        <f t="shared" si="49"/>
        <v>0</v>
      </c>
      <c r="BW29" s="156">
        <v>0</v>
      </c>
      <c r="BX29" s="157">
        <f t="shared" si="50"/>
        <v>0</v>
      </c>
      <c r="BY29" s="149">
        <f t="shared" si="51"/>
        <v>0</v>
      </c>
      <c r="BZ29" s="155">
        <f t="shared" si="52"/>
        <v>0</v>
      </c>
      <c r="CA29" s="156">
        <v>0</v>
      </c>
      <c r="CB29" s="157">
        <f t="shared" si="53"/>
        <v>0</v>
      </c>
      <c r="CC29" s="149">
        <f t="shared" si="54"/>
        <v>0</v>
      </c>
      <c r="CD29" s="155">
        <f t="shared" si="55"/>
        <v>0</v>
      </c>
      <c r="CE29" s="156">
        <v>0</v>
      </c>
      <c r="CF29" s="157">
        <f t="shared" si="56"/>
        <v>0</v>
      </c>
      <c r="CG29" s="149">
        <f t="shared" si="57"/>
        <v>0</v>
      </c>
      <c r="CH29" s="155">
        <f t="shared" si="58"/>
        <v>0</v>
      </c>
      <c r="CI29" s="156">
        <v>0</v>
      </c>
      <c r="CJ29" s="157">
        <f t="shared" si="59"/>
        <v>0</v>
      </c>
      <c r="CK29" s="149">
        <f t="shared" si="60"/>
        <v>0</v>
      </c>
      <c r="CL29" s="155">
        <f t="shared" si="61"/>
        <v>0</v>
      </c>
      <c r="CM29" s="156">
        <v>0</v>
      </c>
      <c r="CN29" s="157">
        <f t="shared" si="62"/>
        <v>0</v>
      </c>
      <c r="CO29" s="149">
        <f t="shared" si="63"/>
        <v>0</v>
      </c>
      <c r="CP29" s="155">
        <f t="shared" si="64"/>
        <v>0</v>
      </c>
      <c r="CQ29" s="156">
        <v>0</v>
      </c>
      <c r="CR29" s="157">
        <f t="shared" si="65"/>
        <v>0</v>
      </c>
      <c r="CS29" s="149">
        <f t="shared" si="66"/>
        <v>0</v>
      </c>
      <c r="CT29" s="155">
        <f t="shared" si="67"/>
        <v>0</v>
      </c>
      <c r="CU29" s="156">
        <v>0</v>
      </c>
      <c r="CV29" s="157">
        <f t="shared" si="68"/>
        <v>0</v>
      </c>
      <c r="CW29" s="149">
        <f t="shared" si="69"/>
        <v>0</v>
      </c>
      <c r="CX29" s="155">
        <f t="shared" si="70"/>
        <v>0</v>
      </c>
      <c r="CY29" s="156">
        <v>0</v>
      </c>
      <c r="CZ29" s="157">
        <f t="shared" si="71"/>
        <v>0</v>
      </c>
      <c r="DA29" s="149">
        <f t="shared" si="72"/>
        <v>0</v>
      </c>
      <c r="DB29" s="155">
        <f t="shared" si="73"/>
        <v>0</v>
      </c>
      <c r="DC29" s="156">
        <v>0</v>
      </c>
      <c r="DD29" s="157">
        <f t="shared" si="74"/>
        <v>0</v>
      </c>
      <c r="DE29" s="149">
        <f t="shared" si="75"/>
        <v>0</v>
      </c>
      <c r="DF29" s="155">
        <f t="shared" si="76"/>
        <v>0</v>
      </c>
      <c r="DG29" s="156">
        <v>0</v>
      </c>
      <c r="DH29" s="157">
        <f t="shared" si="77"/>
        <v>0</v>
      </c>
      <c r="DI29" s="149">
        <f t="shared" si="78"/>
        <v>0</v>
      </c>
      <c r="DJ29" s="158">
        <f t="shared" si="79"/>
        <v>1</v>
      </c>
      <c r="DK29" s="149">
        <f t="shared" si="80"/>
        <v>0</v>
      </c>
    </row>
    <row r="30" spans="1:116" ht="18.75" customHeight="1" x14ac:dyDescent="0.3">
      <c r="A30" s="145" t="s">
        <v>231</v>
      </c>
      <c r="B30" s="146">
        <v>0</v>
      </c>
      <c r="C30" s="147">
        <v>0</v>
      </c>
      <c r="D30" s="148">
        <v>0</v>
      </c>
      <c r="E30" s="149">
        <f>SUM(C30*D30)</f>
        <v>0</v>
      </c>
      <c r="F30" s="150">
        <f>SUM(C30+E30)</f>
        <v>0</v>
      </c>
      <c r="G30" s="151">
        <v>0</v>
      </c>
      <c r="H30" s="152">
        <v>0</v>
      </c>
      <c r="I30" s="124">
        <f>H30*G30</f>
        <v>0</v>
      </c>
      <c r="J30" s="153">
        <f t="shared" si="1"/>
        <v>0</v>
      </c>
      <c r="K30" s="152">
        <v>0</v>
      </c>
      <c r="L30" s="154">
        <f>K30*G30</f>
        <v>0</v>
      </c>
      <c r="M30" s="153">
        <f t="shared" si="3"/>
        <v>0</v>
      </c>
      <c r="N30" s="155">
        <f>P30*$G30</f>
        <v>0</v>
      </c>
      <c r="O30" s="156">
        <v>0</v>
      </c>
      <c r="P30" s="157">
        <f t="shared" si="5"/>
        <v>0</v>
      </c>
      <c r="Q30" s="149">
        <f t="shared" si="6"/>
        <v>0</v>
      </c>
      <c r="R30" s="155">
        <f>T30*$G30</f>
        <v>0</v>
      </c>
      <c r="S30" s="156">
        <v>0</v>
      </c>
      <c r="T30" s="157">
        <f t="shared" si="8"/>
        <v>0</v>
      </c>
      <c r="U30" s="149">
        <f t="shared" si="9"/>
        <v>0</v>
      </c>
      <c r="V30" s="155">
        <f>X30*$G30</f>
        <v>0</v>
      </c>
      <c r="W30" s="156">
        <v>0</v>
      </c>
      <c r="X30" s="157">
        <f t="shared" si="11"/>
        <v>0</v>
      </c>
      <c r="Y30" s="149">
        <f t="shared" si="12"/>
        <v>0</v>
      </c>
      <c r="Z30" s="155">
        <f>AB30*$G30</f>
        <v>0</v>
      </c>
      <c r="AA30" s="156">
        <v>0</v>
      </c>
      <c r="AB30" s="157">
        <f t="shared" si="14"/>
        <v>0</v>
      </c>
      <c r="AC30" s="149">
        <f t="shared" si="15"/>
        <v>0</v>
      </c>
      <c r="AD30" s="155">
        <f>AF30*$G30</f>
        <v>0</v>
      </c>
      <c r="AE30" s="156">
        <v>0</v>
      </c>
      <c r="AF30" s="157">
        <f t="shared" si="17"/>
        <v>0</v>
      </c>
      <c r="AG30" s="149">
        <f t="shared" si="18"/>
        <v>0</v>
      </c>
      <c r="AH30" s="155">
        <f>AJ30*$G30</f>
        <v>0</v>
      </c>
      <c r="AI30" s="156">
        <v>0</v>
      </c>
      <c r="AJ30" s="157">
        <f t="shared" si="20"/>
        <v>0</v>
      </c>
      <c r="AK30" s="149">
        <f t="shared" si="21"/>
        <v>0</v>
      </c>
      <c r="AL30" s="155">
        <f>AN30*$G30</f>
        <v>0</v>
      </c>
      <c r="AM30" s="156">
        <v>0</v>
      </c>
      <c r="AN30" s="157">
        <f t="shared" si="23"/>
        <v>0</v>
      </c>
      <c r="AO30" s="149">
        <f t="shared" si="24"/>
        <v>0</v>
      </c>
      <c r="AP30" s="155">
        <f>AR30*$G30</f>
        <v>0</v>
      </c>
      <c r="AQ30" s="156">
        <v>0</v>
      </c>
      <c r="AR30" s="157">
        <f t="shared" si="26"/>
        <v>0</v>
      </c>
      <c r="AS30" s="149">
        <f t="shared" si="27"/>
        <v>0</v>
      </c>
      <c r="AT30" s="155">
        <f>AV30*$G30</f>
        <v>0</v>
      </c>
      <c r="AU30" s="156">
        <v>0</v>
      </c>
      <c r="AV30" s="157">
        <f t="shared" si="29"/>
        <v>0</v>
      </c>
      <c r="AW30" s="149">
        <f t="shared" si="30"/>
        <v>0</v>
      </c>
      <c r="AX30" s="155">
        <f>AZ30*$G30</f>
        <v>0</v>
      </c>
      <c r="AY30" s="156">
        <v>0</v>
      </c>
      <c r="AZ30" s="157">
        <f t="shared" si="32"/>
        <v>0</v>
      </c>
      <c r="BA30" s="149">
        <f t="shared" si="33"/>
        <v>0</v>
      </c>
      <c r="BB30" s="155">
        <f>BD30*$G30</f>
        <v>0</v>
      </c>
      <c r="BC30" s="156">
        <v>0</v>
      </c>
      <c r="BD30" s="157">
        <f t="shared" si="35"/>
        <v>0</v>
      </c>
      <c r="BE30" s="149">
        <f t="shared" si="36"/>
        <v>0</v>
      </c>
      <c r="BF30" s="155">
        <f>BH30*$G30</f>
        <v>0</v>
      </c>
      <c r="BG30" s="156">
        <v>0</v>
      </c>
      <c r="BH30" s="157">
        <f t="shared" si="38"/>
        <v>0</v>
      </c>
      <c r="BI30" s="149">
        <f t="shared" si="39"/>
        <v>0</v>
      </c>
      <c r="BJ30" s="155">
        <f>BL30*$G30</f>
        <v>0</v>
      </c>
      <c r="BK30" s="156">
        <v>0</v>
      </c>
      <c r="BL30" s="157">
        <f t="shared" si="41"/>
        <v>0</v>
      </c>
      <c r="BM30" s="149">
        <f t="shared" si="42"/>
        <v>0</v>
      </c>
      <c r="BN30" s="155">
        <f>BP30*$G30</f>
        <v>0</v>
      </c>
      <c r="BO30" s="156">
        <v>0</v>
      </c>
      <c r="BP30" s="157">
        <f t="shared" si="44"/>
        <v>0</v>
      </c>
      <c r="BQ30" s="149">
        <f t="shared" si="45"/>
        <v>0</v>
      </c>
      <c r="BR30" s="155">
        <f>BT30*$G30</f>
        <v>0</v>
      </c>
      <c r="BS30" s="156">
        <v>0</v>
      </c>
      <c r="BT30" s="157">
        <f t="shared" si="47"/>
        <v>0</v>
      </c>
      <c r="BU30" s="149">
        <f t="shared" si="48"/>
        <v>0</v>
      </c>
      <c r="BV30" s="155">
        <f>BX30*$G30</f>
        <v>0</v>
      </c>
      <c r="BW30" s="156">
        <v>0</v>
      </c>
      <c r="BX30" s="157">
        <f t="shared" si="50"/>
        <v>0</v>
      </c>
      <c r="BY30" s="149">
        <f t="shared" si="51"/>
        <v>0</v>
      </c>
      <c r="BZ30" s="155">
        <f>CB30*$G30</f>
        <v>0</v>
      </c>
      <c r="CA30" s="156">
        <v>0</v>
      </c>
      <c r="CB30" s="157">
        <f t="shared" si="53"/>
        <v>0</v>
      </c>
      <c r="CC30" s="149">
        <f t="shared" si="54"/>
        <v>0</v>
      </c>
      <c r="CD30" s="155">
        <f>CF30*$G30</f>
        <v>0</v>
      </c>
      <c r="CE30" s="156">
        <v>0</v>
      </c>
      <c r="CF30" s="157">
        <f t="shared" si="56"/>
        <v>0</v>
      </c>
      <c r="CG30" s="149">
        <f t="shared" si="57"/>
        <v>0</v>
      </c>
      <c r="CH30" s="155">
        <f>CJ30*$G30</f>
        <v>0</v>
      </c>
      <c r="CI30" s="156">
        <v>0</v>
      </c>
      <c r="CJ30" s="157">
        <f t="shared" si="59"/>
        <v>0</v>
      </c>
      <c r="CK30" s="149">
        <f t="shared" si="60"/>
        <v>0</v>
      </c>
      <c r="CL30" s="155">
        <f>CN30*$G30</f>
        <v>0</v>
      </c>
      <c r="CM30" s="156">
        <v>0</v>
      </c>
      <c r="CN30" s="157">
        <f t="shared" si="62"/>
        <v>0</v>
      </c>
      <c r="CO30" s="149">
        <f t="shared" si="63"/>
        <v>0</v>
      </c>
      <c r="CP30" s="155">
        <f>CR30*$G30</f>
        <v>0</v>
      </c>
      <c r="CQ30" s="156">
        <v>0</v>
      </c>
      <c r="CR30" s="157">
        <f t="shared" si="65"/>
        <v>0</v>
      </c>
      <c r="CS30" s="149">
        <f t="shared" si="66"/>
        <v>0</v>
      </c>
      <c r="CT30" s="155">
        <f>CV30*$G30</f>
        <v>0</v>
      </c>
      <c r="CU30" s="156">
        <v>0</v>
      </c>
      <c r="CV30" s="157">
        <f t="shared" si="68"/>
        <v>0</v>
      </c>
      <c r="CW30" s="149">
        <f t="shared" si="69"/>
        <v>0</v>
      </c>
      <c r="CX30" s="155">
        <f>CZ30*$G30</f>
        <v>0</v>
      </c>
      <c r="CY30" s="156">
        <v>0</v>
      </c>
      <c r="CZ30" s="157">
        <f t="shared" si="71"/>
        <v>0</v>
      </c>
      <c r="DA30" s="149">
        <f t="shared" si="72"/>
        <v>0</v>
      </c>
      <c r="DB30" s="155">
        <f>DD30*$G30</f>
        <v>0</v>
      </c>
      <c r="DC30" s="156">
        <v>0</v>
      </c>
      <c r="DD30" s="157">
        <f t="shared" si="74"/>
        <v>0</v>
      </c>
      <c r="DE30" s="149">
        <f t="shared" si="75"/>
        <v>0</v>
      </c>
      <c r="DF30" s="155">
        <f>DH30*$G30</f>
        <v>0</v>
      </c>
      <c r="DG30" s="156">
        <v>0</v>
      </c>
      <c r="DH30" s="157">
        <f t="shared" si="77"/>
        <v>0</v>
      </c>
      <c r="DI30" s="149">
        <f t="shared" si="78"/>
        <v>0</v>
      </c>
      <c r="DJ30" s="158">
        <f>1-(+H30+K30+P30+T30+X30+AB30+AF30+AJ30+AN30+AR30+AV30+AZ30+BD30+BH30+BL30+BP30+BT30+BX30+CB30+CF30+CJ30+CN30+CR30+CV30+CZ30+DD30+DH30)</f>
        <v>1</v>
      </c>
      <c r="DK30" s="149">
        <f>DJ30*F30</f>
        <v>0</v>
      </c>
    </row>
    <row r="31" spans="1:116" s="130" customFormat="1" ht="17.399999999999999" x14ac:dyDescent="0.3">
      <c r="A31" s="145" t="s">
        <v>231</v>
      </c>
      <c r="B31" s="146">
        <v>0</v>
      </c>
      <c r="C31" s="147">
        <v>0</v>
      </c>
      <c r="D31" s="148">
        <v>0</v>
      </c>
      <c r="E31" s="149">
        <f t="shared" si="83"/>
        <v>0</v>
      </c>
      <c r="F31" s="150">
        <f t="shared" si="82"/>
        <v>0</v>
      </c>
      <c r="G31" s="151">
        <v>0</v>
      </c>
      <c r="H31" s="152">
        <v>0</v>
      </c>
      <c r="I31" s="124">
        <f t="shared" si="0"/>
        <v>0</v>
      </c>
      <c r="J31" s="153">
        <f t="shared" si="1"/>
        <v>0</v>
      </c>
      <c r="K31" s="152">
        <v>0</v>
      </c>
      <c r="L31" s="154">
        <f t="shared" si="2"/>
        <v>0</v>
      </c>
      <c r="M31" s="153">
        <f t="shared" si="3"/>
        <v>0</v>
      </c>
      <c r="N31" s="155">
        <f t="shared" si="4"/>
        <v>0</v>
      </c>
      <c r="O31" s="156">
        <v>0</v>
      </c>
      <c r="P31" s="157">
        <f t="shared" si="5"/>
        <v>0</v>
      </c>
      <c r="Q31" s="149">
        <f t="shared" si="6"/>
        <v>0</v>
      </c>
      <c r="R31" s="155">
        <f t="shared" si="7"/>
        <v>0</v>
      </c>
      <c r="S31" s="156">
        <v>0</v>
      </c>
      <c r="T31" s="157">
        <f t="shared" si="8"/>
        <v>0</v>
      </c>
      <c r="U31" s="149">
        <f t="shared" si="9"/>
        <v>0</v>
      </c>
      <c r="V31" s="155">
        <f t="shared" si="10"/>
        <v>0</v>
      </c>
      <c r="W31" s="156">
        <v>0</v>
      </c>
      <c r="X31" s="157">
        <f t="shared" si="11"/>
        <v>0</v>
      </c>
      <c r="Y31" s="149">
        <f t="shared" si="12"/>
        <v>0</v>
      </c>
      <c r="Z31" s="155">
        <f t="shared" si="13"/>
        <v>0</v>
      </c>
      <c r="AA31" s="156">
        <v>0</v>
      </c>
      <c r="AB31" s="157">
        <f t="shared" si="14"/>
        <v>0</v>
      </c>
      <c r="AC31" s="149">
        <f t="shared" si="15"/>
        <v>0</v>
      </c>
      <c r="AD31" s="155">
        <f t="shared" si="16"/>
        <v>0</v>
      </c>
      <c r="AE31" s="156">
        <v>0</v>
      </c>
      <c r="AF31" s="157">
        <f t="shared" si="17"/>
        <v>0</v>
      </c>
      <c r="AG31" s="149">
        <f t="shared" si="18"/>
        <v>0</v>
      </c>
      <c r="AH31" s="155">
        <f t="shared" si="19"/>
        <v>0</v>
      </c>
      <c r="AI31" s="156">
        <v>0</v>
      </c>
      <c r="AJ31" s="157">
        <f t="shared" si="20"/>
        <v>0</v>
      </c>
      <c r="AK31" s="149">
        <f t="shared" si="21"/>
        <v>0</v>
      </c>
      <c r="AL31" s="155">
        <f t="shared" si="22"/>
        <v>0</v>
      </c>
      <c r="AM31" s="156">
        <v>0</v>
      </c>
      <c r="AN31" s="157">
        <f>IF($G31=0,0,($AM$47*$AM31)/$G31)</f>
        <v>0</v>
      </c>
      <c r="AO31" s="149">
        <f t="shared" si="24"/>
        <v>0</v>
      </c>
      <c r="AP31" s="155">
        <f t="shared" si="25"/>
        <v>0</v>
      </c>
      <c r="AQ31" s="156">
        <v>0</v>
      </c>
      <c r="AR31" s="157">
        <f>IF($G31=0,0,($AQ$47*$AQ31)/$G31)</f>
        <v>0</v>
      </c>
      <c r="AS31" s="149">
        <f t="shared" si="27"/>
        <v>0</v>
      </c>
      <c r="AT31" s="155">
        <f t="shared" si="28"/>
        <v>0</v>
      </c>
      <c r="AU31" s="156">
        <v>0</v>
      </c>
      <c r="AV31" s="157">
        <f>IF($G31=0,0,($AU$47*$AU31)/$G31)</f>
        <v>0</v>
      </c>
      <c r="AW31" s="149">
        <f t="shared" si="30"/>
        <v>0</v>
      </c>
      <c r="AX31" s="155">
        <f t="shared" si="31"/>
        <v>0</v>
      </c>
      <c r="AY31" s="156">
        <v>0</v>
      </c>
      <c r="AZ31" s="157">
        <f>IF($G31=0,0,($AY$47*$AY31)/$G31)</f>
        <v>0</v>
      </c>
      <c r="BA31" s="149">
        <f t="shared" si="33"/>
        <v>0</v>
      </c>
      <c r="BB31" s="155">
        <f t="shared" si="34"/>
        <v>0</v>
      </c>
      <c r="BC31" s="156">
        <v>0</v>
      </c>
      <c r="BD31" s="157">
        <f t="shared" si="35"/>
        <v>0</v>
      </c>
      <c r="BE31" s="149">
        <f t="shared" si="36"/>
        <v>0</v>
      </c>
      <c r="BF31" s="155">
        <f t="shared" si="37"/>
        <v>0</v>
      </c>
      <c r="BG31" s="156">
        <v>0</v>
      </c>
      <c r="BH31" s="157">
        <f t="shared" si="38"/>
        <v>0</v>
      </c>
      <c r="BI31" s="149">
        <f t="shared" si="39"/>
        <v>0</v>
      </c>
      <c r="BJ31" s="155">
        <f t="shared" si="40"/>
        <v>0</v>
      </c>
      <c r="BK31" s="156">
        <v>0</v>
      </c>
      <c r="BL31" s="157">
        <f t="shared" si="41"/>
        <v>0</v>
      </c>
      <c r="BM31" s="149">
        <f t="shared" si="42"/>
        <v>0</v>
      </c>
      <c r="BN31" s="155">
        <f t="shared" si="43"/>
        <v>0</v>
      </c>
      <c r="BO31" s="156">
        <v>0</v>
      </c>
      <c r="BP31" s="157">
        <f t="shared" si="44"/>
        <v>0</v>
      </c>
      <c r="BQ31" s="149">
        <f t="shared" si="45"/>
        <v>0</v>
      </c>
      <c r="BR31" s="155">
        <f t="shared" si="46"/>
        <v>0</v>
      </c>
      <c r="BS31" s="156">
        <v>0</v>
      </c>
      <c r="BT31" s="157">
        <f t="shared" si="47"/>
        <v>0</v>
      </c>
      <c r="BU31" s="149">
        <f t="shared" si="48"/>
        <v>0</v>
      </c>
      <c r="BV31" s="155">
        <f t="shared" si="49"/>
        <v>0</v>
      </c>
      <c r="BW31" s="156">
        <v>0</v>
      </c>
      <c r="BX31" s="157">
        <f t="shared" si="50"/>
        <v>0</v>
      </c>
      <c r="BY31" s="149">
        <f t="shared" si="51"/>
        <v>0</v>
      </c>
      <c r="BZ31" s="155">
        <f t="shared" si="52"/>
        <v>0</v>
      </c>
      <c r="CA31" s="156">
        <v>0</v>
      </c>
      <c r="CB31" s="157">
        <f t="shared" si="53"/>
        <v>0</v>
      </c>
      <c r="CC31" s="149">
        <f t="shared" si="54"/>
        <v>0</v>
      </c>
      <c r="CD31" s="155">
        <f t="shared" si="55"/>
        <v>0</v>
      </c>
      <c r="CE31" s="156">
        <v>0</v>
      </c>
      <c r="CF31" s="157">
        <f t="shared" si="56"/>
        <v>0</v>
      </c>
      <c r="CG31" s="149">
        <f t="shared" si="57"/>
        <v>0</v>
      </c>
      <c r="CH31" s="155">
        <f t="shared" si="58"/>
        <v>0</v>
      </c>
      <c r="CI31" s="156">
        <v>0</v>
      </c>
      <c r="CJ31" s="157">
        <f t="shared" si="59"/>
        <v>0</v>
      </c>
      <c r="CK31" s="149">
        <f t="shared" si="60"/>
        <v>0</v>
      </c>
      <c r="CL31" s="155">
        <f t="shared" si="61"/>
        <v>0</v>
      </c>
      <c r="CM31" s="156">
        <v>0</v>
      </c>
      <c r="CN31" s="157">
        <f t="shared" si="62"/>
        <v>0</v>
      </c>
      <c r="CO31" s="149">
        <f t="shared" si="63"/>
        <v>0</v>
      </c>
      <c r="CP31" s="155">
        <f t="shared" si="64"/>
        <v>0</v>
      </c>
      <c r="CQ31" s="156">
        <v>0</v>
      </c>
      <c r="CR31" s="157">
        <f t="shared" si="65"/>
        <v>0</v>
      </c>
      <c r="CS31" s="149">
        <f t="shared" si="66"/>
        <v>0</v>
      </c>
      <c r="CT31" s="155">
        <f t="shared" si="67"/>
        <v>0</v>
      </c>
      <c r="CU31" s="156">
        <v>0</v>
      </c>
      <c r="CV31" s="157">
        <f t="shared" si="68"/>
        <v>0</v>
      </c>
      <c r="CW31" s="149">
        <f t="shared" si="69"/>
        <v>0</v>
      </c>
      <c r="CX31" s="155">
        <f t="shared" si="70"/>
        <v>0</v>
      </c>
      <c r="CY31" s="156">
        <v>0</v>
      </c>
      <c r="CZ31" s="157">
        <f t="shared" si="71"/>
        <v>0</v>
      </c>
      <c r="DA31" s="149">
        <f t="shared" si="72"/>
        <v>0</v>
      </c>
      <c r="DB31" s="155">
        <f t="shared" si="73"/>
        <v>0</v>
      </c>
      <c r="DC31" s="156">
        <v>0</v>
      </c>
      <c r="DD31" s="157">
        <f t="shared" si="74"/>
        <v>0</v>
      </c>
      <c r="DE31" s="149">
        <f t="shared" si="75"/>
        <v>0</v>
      </c>
      <c r="DF31" s="155">
        <f t="shared" si="76"/>
        <v>0</v>
      </c>
      <c r="DG31" s="156">
        <v>0</v>
      </c>
      <c r="DH31" s="157">
        <f t="shared" si="77"/>
        <v>0</v>
      </c>
      <c r="DI31" s="149">
        <f t="shared" si="78"/>
        <v>0</v>
      </c>
      <c r="DJ31" s="158">
        <f t="shared" si="79"/>
        <v>1</v>
      </c>
      <c r="DK31" s="149">
        <f t="shared" si="80"/>
        <v>0</v>
      </c>
      <c r="DL31" s="125"/>
    </row>
    <row r="32" spans="1:116" s="176" customFormat="1" ht="18.75" customHeight="1" x14ac:dyDescent="0.3">
      <c r="A32" s="159" t="s">
        <v>232</v>
      </c>
      <c r="B32" s="160"/>
      <c r="C32" s="161"/>
      <c r="D32" s="162"/>
      <c r="E32" s="163"/>
      <c r="F32" s="164"/>
      <c r="G32" s="165"/>
      <c r="H32" s="166"/>
      <c r="I32" s="160"/>
      <c r="J32" s="167"/>
      <c r="K32" s="166"/>
      <c r="L32" s="168"/>
      <c r="M32" s="167"/>
      <c r="N32" s="169"/>
      <c r="O32" s="170"/>
      <c r="P32" s="171"/>
      <c r="Q32" s="172"/>
      <c r="R32" s="169"/>
      <c r="S32" s="170"/>
      <c r="T32" s="171"/>
      <c r="U32" s="163"/>
      <c r="V32" s="169"/>
      <c r="W32" s="170"/>
      <c r="X32" s="171"/>
      <c r="Y32" s="163"/>
      <c r="Z32" s="169"/>
      <c r="AA32" s="170"/>
      <c r="AB32" s="171"/>
      <c r="AC32" s="163"/>
      <c r="AD32" s="169"/>
      <c r="AE32" s="173"/>
      <c r="AF32" s="171"/>
      <c r="AG32" s="163"/>
      <c r="AH32" s="169"/>
      <c r="AI32" s="173"/>
      <c r="AJ32" s="174"/>
      <c r="AK32" s="163"/>
      <c r="AL32" s="169"/>
      <c r="AM32" s="173"/>
      <c r="AN32" s="174"/>
      <c r="AO32" s="163"/>
      <c r="AP32" s="169"/>
      <c r="AQ32" s="173"/>
      <c r="AR32" s="174"/>
      <c r="AS32" s="163"/>
      <c r="AT32" s="169"/>
      <c r="AU32" s="173"/>
      <c r="AV32" s="174"/>
      <c r="AW32" s="163"/>
      <c r="AX32" s="169"/>
      <c r="AY32" s="173"/>
      <c r="AZ32" s="174"/>
      <c r="BA32" s="163"/>
      <c r="BB32" s="169"/>
      <c r="BC32" s="173"/>
      <c r="BD32" s="171"/>
      <c r="BE32" s="163"/>
      <c r="BF32" s="169"/>
      <c r="BG32" s="173"/>
      <c r="BH32" s="171"/>
      <c r="BI32" s="163"/>
      <c r="BJ32" s="169"/>
      <c r="BK32" s="173"/>
      <c r="BL32" s="171"/>
      <c r="BM32" s="163"/>
      <c r="BN32" s="169"/>
      <c r="BO32" s="173"/>
      <c r="BP32" s="171"/>
      <c r="BQ32" s="163"/>
      <c r="BR32" s="169"/>
      <c r="BS32" s="173"/>
      <c r="BT32" s="171"/>
      <c r="BU32" s="163"/>
      <c r="BV32" s="169"/>
      <c r="BW32" s="173"/>
      <c r="BX32" s="171"/>
      <c r="BY32" s="163"/>
      <c r="BZ32" s="169"/>
      <c r="CA32" s="173"/>
      <c r="CB32" s="171"/>
      <c r="CC32" s="163"/>
      <c r="CD32" s="169"/>
      <c r="CE32" s="173"/>
      <c r="CF32" s="171"/>
      <c r="CG32" s="163"/>
      <c r="CH32" s="169"/>
      <c r="CI32" s="173"/>
      <c r="CJ32" s="171"/>
      <c r="CK32" s="163"/>
      <c r="CL32" s="169"/>
      <c r="CM32" s="173"/>
      <c r="CN32" s="171"/>
      <c r="CO32" s="163"/>
      <c r="CP32" s="169"/>
      <c r="CQ32" s="173"/>
      <c r="CR32" s="171"/>
      <c r="CS32" s="163"/>
      <c r="CT32" s="169"/>
      <c r="CU32" s="173"/>
      <c r="CV32" s="171"/>
      <c r="CW32" s="163"/>
      <c r="CX32" s="169"/>
      <c r="CY32" s="173"/>
      <c r="CZ32" s="171"/>
      <c r="DA32" s="163"/>
      <c r="DB32" s="169"/>
      <c r="DC32" s="173"/>
      <c r="DD32" s="171"/>
      <c r="DE32" s="163"/>
      <c r="DF32" s="169"/>
      <c r="DG32" s="173"/>
      <c r="DH32" s="174"/>
      <c r="DI32" s="163"/>
      <c r="DJ32" s="158"/>
      <c r="DK32" s="163"/>
      <c r="DL32" s="175"/>
    </row>
    <row r="33" spans="1:116" s="176" customFormat="1" ht="18.75" customHeight="1" x14ac:dyDescent="0.3">
      <c r="A33" s="177" t="s">
        <v>233</v>
      </c>
      <c r="B33" s="178">
        <v>0</v>
      </c>
      <c r="C33" s="161">
        <v>0</v>
      </c>
      <c r="D33" s="162">
        <v>0</v>
      </c>
      <c r="E33" s="172">
        <f>SUM(C33*D33)</f>
        <v>0</v>
      </c>
      <c r="F33" s="179">
        <f>SUM(C33+E33)</f>
        <v>0</v>
      </c>
      <c r="G33" s="165">
        <v>0</v>
      </c>
      <c r="H33" s="180">
        <v>0</v>
      </c>
      <c r="I33" s="181">
        <f>H33*G33</f>
        <v>0</v>
      </c>
      <c r="J33" s="182">
        <f t="shared" si="1"/>
        <v>0</v>
      </c>
      <c r="K33" s="180">
        <v>0</v>
      </c>
      <c r="L33" s="183">
        <f>K33*G33</f>
        <v>0</v>
      </c>
      <c r="M33" s="182">
        <f t="shared" si="3"/>
        <v>0</v>
      </c>
      <c r="N33" s="184">
        <f>P33*$G33</f>
        <v>0</v>
      </c>
      <c r="O33" s="185">
        <v>0</v>
      </c>
      <c r="P33" s="171">
        <f t="shared" si="5"/>
        <v>0</v>
      </c>
      <c r="Q33" s="172">
        <f t="shared" si="6"/>
        <v>0</v>
      </c>
      <c r="R33" s="184">
        <f>T33*$G33</f>
        <v>0</v>
      </c>
      <c r="S33" s="185">
        <v>0</v>
      </c>
      <c r="T33" s="171">
        <f t="shared" si="8"/>
        <v>0</v>
      </c>
      <c r="U33" s="172">
        <f>T33*$F33</f>
        <v>0</v>
      </c>
      <c r="V33" s="184">
        <f>X33*$G33</f>
        <v>0</v>
      </c>
      <c r="W33" s="185">
        <v>0</v>
      </c>
      <c r="X33" s="171">
        <f t="shared" si="11"/>
        <v>0</v>
      </c>
      <c r="Y33" s="172">
        <f>X33*$F33</f>
        <v>0</v>
      </c>
      <c r="Z33" s="184">
        <f>AB33*$G33</f>
        <v>0</v>
      </c>
      <c r="AA33" s="185">
        <v>0</v>
      </c>
      <c r="AB33" s="171">
        <f t="shared" si="14"/>
        <v>0</v>
      </c>
      <c r="AC33" s="172">
        <f>AB33*$F33</f>
        <v>0</v>
      </c>
      <c r="AD33" s="184">
        <f>AF33*$G33</f>
        <v>0</v>
      </c>
      <c r="AE33" s="185">
        <v>0</v>
      </c>
      <c r="AF33" s="171">
        <f t="shared" si="17"/>
        <v>0</v>
      </c>
      <c r="AG33" s="172">
        <f>AF33*$F33</f>
        <v>0</v>
      </c>
      <c r="AH33" s="184">
        <f>AJ33*$G33</f>
        <v>0</v>
      </c>
      <c r="AI33" s="185">
        <v>0</v>
      </c>
      <c r="AJ33" s="171">
        <f t="shared" ref="AJ33:AJ42" si="84">IF($G33=0,0,($AM$47*$AM33)/$G33)</f>
        <v>0</v>
      </c>
      <c r="AK33" s="172">
        <f>AJ33*$F33</f>
        <v>0</v>
      </c>
      <c r="AL33" s="184">
        <f>AN33*$G33</f>
        <v>0</v>
      </c>
      <c r="AM33" s="185">
        <v>0</v>
      </c>
      <c r="AN33" s="171">
        <f t="shared" ref="AN33:AN42" si="85">IF($G33=0,0,($AM$47*$AM33)/$G33)</f>
        <v>0</v>
      </c>
      <c r="AO33" s="172">
        <f>AN33*$F33</f>
        <v>0</v>
      </c>
      <c r="AP33" s="184">
        <f>AR33*$G33</f>
        <v>0</v>
      </c>
      <c r="AQ33" s="185">
        <v>0</v>
      </c>
      <c r="AR33" s="171">
        <f t="shared" ref="AR33:AR42" si="86">IF($G33=0,0,($AQ$47*$AQ33)/$G33)</f>
        <v>0</v>
      </c>
      <c r="AS33" s="172">
        <f>AR33*$F33</f>
        <v>0</v>
      </c>
      <c r="AT33" s="184">
        <f>AV33*$G33</f>
        <v>0</v>
      </c>
      <c r="AU33" s="185">
        <v>0</v>
      </c>
      <c r="AV33" s="171">
        <f t="shared" ref="AV33:AV42" si="87">IF($G33=0,0,($AU$47*$AU33)/$G33)</f>
        <v>0</v>
      </c>
      <c r="AW33" s="172">
        <f>AV33*$F33</f>
        <v>0</v>
      </c>
      <c r="AX33" s="184">
        <f>AZ33*$G33</f>
        <v>0</v>
      </c>
      <c r="AY33" s="185">
        <v>0</v>
      </c>
      <c r="AZ33" s="171">
        <f t="shared" ref="AZ33:AZ42" si="88">IF($G33=0,0,($AY$47*$AY33)/$G33)</f>
        <v>0</v>
      </c>
      <c r="BA33" s="172">
        <f>AZ33*$F33</f>
        <v>0</v>
      </c>
      <c r="BB33" s="184">
        <f>BD33*$G33</f>
        <v>0</v>
      </c>
      <c r="BC33" s="185">
        <v>0</v>
      </c>
      <c r="BD33" s="171">
        <f t="shared" si="35"/>
        <v>0</v>
      </c>
      <c r="BE33" s="172">
        <f>BD33*$F33</f>
        <v>0</v>
      </c>
      <c r="BF33" s="184">
        <f>BH33*$G33</f>
        <v>0</v>
      </c>
      <c r="BG33" s="185">
        <v>0</v>
      </c>
      <c r="BH33" s="171">
        <f t="shared" si="38"/>
        <v>0</v>
      </c>
      <c r="BI33" s="172">
        <f>BH33*$F33</f>
        <v>0</v>
      </c>
      <c r="BJ33" s="184">
        <f>BL33*$G33</f>
        <v>0</v>
      </c>
      <c r="BK33" s="185">
        <v>0</v>
      </c>
      <c r="BL33" s="171">
        <f t="shared" ref="BL33:BL42" si="89">IF($G33=0,0,($BK$47*$BK33)/$G33)</f>
        <v>0</v>
      </c>
      <c r="BM33" s="172">
        <f>BL33*$F33</f>
        <v>0</v>
      </c>
      <c r="BN33" s="184">
        <f>BP33*$G33</f>
        <v>0</v>
      </c>
      <c r="BO33" s="185">
        <v>0</v>
      </c>
      <c r="BP33" s="171">
        <f t="shared" si="44"/>
        <v>0</v>
      </c>
      <c r="BQ33" s="172">
        <f>BP33*$F33</f>
        <v>0</v>
      </c>
      <c r="BR33" s="184">
        <f>BT33*$G33</f>
        <v>0</v>
      </c>
      <c r="BS33" s="185">
        <v>0</v>
      </c>
      <c r="BT33" s="171">
        <f t="shared" ref="BT33:BT42" si="90">IF($G33=0,0,($BS$47*$BS33)/$G33)</f>
        <v>0</v>
      </c>
      <c r="BU33" s="172">
        <f>BT33*$F33</f>
        <v>0</v>
      </c>
      <c r="BV33" s="184">
        <f>BX33*$G33</f>
        <v>0</v>
      </c>
      <c r="BW33" s="185">
        <v>0</v>
      </c>
      <c r="BX33" s="171">
        <f t="shared" ref="BX33:BX42" si="91">IF($G33=0,0,($BW$47*$BW33)/$G33)</f>
        <v>0</v>
      </c>
      <c r="BY33" s="172">
        <f>BX33*$F33</f>
        <v>0</v>
      </c>
      <c r="BZ33" s="184">
        <f>CB33*$G33</f>
        <v>0</v>
      </c>
      <c r="CA33" s="185">
        <v>0</v>
      </c>
      <c r="CB33" s="171">
        <f t="shared" ref="CB33:CB42" si="92">IF($G33=0,0,($CA$47*$CA33)/$G33)</f>
        <v>0</v>
      </c>
      <c r="CC33" s="172">
        <f>CB33*$F33</f>
        <v>0</v>
      </c>
      <c r="CD33" s="184">
        <f>CF33*$G33</f>
        <v>0</v>
      </c>
      <c r="CE33" s="185">
        <v>0</v>
      </c>
      <c r="CF33" s="171">
        <f t="shared" ref="CF33:CF42" si="93">IF($G33=0,0,($CE$47*$CE33)/$G33)</f>
        <v>0</v>
      </c>
      <c r="CG33" s="172">
        <f>CF33*$F33</f>
        <v>0</v>
      </c>
      <c r="CH33" s="184">
        <f>CJ33*$G33</f>
        <v>0</v>
      </c>
      <c r="CI33" s="185">
        <v>0</v>
      </c>
      <c r="CJ33" s="171">
        <f t="shared" ref="CJ33:CJ42" si="94">IF($G33=0,0,($CI$47*$CI33)/$G33)</f>
        <v>0</v>
      </c>
      <c r="CK33" s="172">
        <f>CJ33*$F33</f>
        <v>0</v>
      </c>
      <c r="CL33" s="184">
        <f>CN33*$G33</f>
        <v>0</v>
      </c>
      <c r="CM33" s="185">
        <v>0</v>
      </c>
      <c r="CN33" s="171">
        <f t="shared" ref="CN33:CN42" si="95">IF($G33=0,0,($CM$47*$CM33)/$G33)</f>
        <v>0</v>
      </c>
      <c r="CO33" s="172">
        <f>CN33*$F33</f>
        <v>0</v>
      </c>
      <c r="CP33" s="184">
        <f>CR33*$G33</f>
        <v>0</v>
      </c>
      <c r="CQ33" s="185">
        <v>0</v>
      </c>
      <c r="CR33" s="171">
        <f t="shared" ref="CR33:CR42" si="96">IF($G33=0,0,($CQ$47*$CQ33)/$G33)</f>
        <v>0</v>
      </c>
      <c r="CS33" s="172">
        <f>CR33*$F33</f>
        <v>0</v>
      </c>
      <c r="CT33" s="184">
        <f>CV33*$G33</f>
        <v>0</v>
      </c>
      <c r="CU33" s="185">
        <v>0</v>
      </c>
      <c r="CV33" s="171">
        <f t="shared" ref="CV33:CV42" si="97">IF($G33=0,0,($CU$47*$CU33)/$G33)</f>
        <v>0</v>
      </c>
      <c r="CW33" s="172">
        <f>CV33*$F33</f>
        <v>0</v>
      </c>
      <c r="CX33" s="184">
        <f>CZ33*$G33</f>
        <v>0</v>
      </c>
      <c r="CY33" s="185">
        <v>0</v>
      </c>
      <c r="CZ33" s="171">
        <f t="shared" ref="CZ33:CZ42" si="98">IF($G33=0,0,($CY$47*$CY33)/$G33)</f>
        <v>0</v>
      </c>
      <c r="DA33" s="172">
        <f>CZ33*$F33</f>
        <v>0</v>
      </c>
      <c r="DB33" s="184">
        <f>DD33*$G33</f>
        <v>0</v>
      </c>
      <c r="DC33" s="185">
        <v>0</v>
      </c>
      <c r="DD33" s="171">
        <f t="shared" ref="DD33:DD42" si="99">IF($G33=0,0,($DC$47*$DC33)/$G33)</f>
        <v>0</v>
      </c>
      <c r="DE33" s="172">
        <f>DD33*$F33</f>
        <v>0</v>
      </c>
      <c r="DF33" s="184">
        <f>DH33*$G33</f>
        <v>0</v>
      </c>
      <c r="DG33" s="185">
        <v>0</v>
      </c>
      <c r="DH33" s="171">
        <f t="shared" ref="DH33:DH42" si="100">IF($G33=0,0,($DG$47*$DG33)/$G33)</f>
        <v>0</v>
      </c>
      <c r="DI33" s="172">
        <f>DH33*$F33</f>
        <v>0</v>
      </c>
      <c r="DJ33" s="158">
        <f t="shared" ref="DJ33:DJ42" si="101">1-(+H33+K33+P33+T33+X33+AB33+AF33+AJ33+AN33+AR33+AV33+AZ33+BD33+BH33+BL33+BP33+BT33+BX33+CB33+CF33+CJ33+CN33+CR33+CV33+CZ33+DD33+DH33)</f>
        <v>1</v>
      </c>
      <c r="DK33" s="172">
        <f t="shared" ref="DK33:DK42" si="102">DJ33*F33</f>
        <v>0</v>
      </c>
      <c r="DL33" s="175"/>
    </row>
    <row r="34" spans="1:116" s="176" customFormat="1" ht="18.75" customHeight="1" x14ac:dyDescent="0.3">
      <c r="A34" s="177" t="s">
        <v>233</v>
      </c>
      <c r="B34" s="178">
        <v>0</v>
      </c>
      <c r="C34" s="161">
        <v>0</v>
      </c>
      <c r="D34" s="162">
        <v>0</v>
      </c>
      <c r="E34" s="172">
        <f t="shared" ref="E34:E42" si="103">SUM(C34*D34)</f>
        <v>0</v>
      </c>
      <c r="F34" s="179">
        <f t="shared" ref="F34:F42" si="104">SUM(C34+E34)</f>
        <v>0</v>
      </c>
      <c r="G34" s="165">
        <v>0</v>
      </c>
      <c r="H34" s="180">
        <v>0</v>
      </c>
      <c r="I34" s="181">
        <f t="shared" ref="I34:I42" si="105">H34*G34</f>
        <v>0</v>
      </c>
      <c r="J34" s="182">
        <f t="shared" si="1"/>
        <v>0</v>
      </c>
      <c r="K34" s="180">
        <v>0</v>
      </c>
      <c r="L34" s="183">
        <f t="shared" ref="L34:L42" si="106">K34*G34</f>
        <v>0</v>
      </c>
      <c r="M34" s="182">
        <f t="shared" si="3"/>
        <v>0</v>
      </c>
      <c r="N34" s="184">
        <f t="shared" ref="N34:N42" si="107">P34*$G34</f>
        <v>0</v>
      </c>
      <c r="O34" s="185">
        <v>0</v>
      </c>
      <c r="P34" s="171">
        <f t="shared" si="5"/>
        <v>0</v>
      </c>
      <c r="Q34" s="172">
        <f t="shared" si="6"/>
        <v>0</v>
      </c>
      <c r="R34" s="184">
        <f t="shared" ref="R34:R42" si="108">T34*$G34</f>
        <v>0</v>
      </c>
      <c r="S34" s="185">
        <v>0</v>
      </c>
      <c r="T34" s="171">
        <f t="shared" si="8"/>
        <v>0</v>
      </c>
      <c r="U34" s="172">
        <f t="shared" ref="U34:U42" si="109">T34*$F34</f>
        <v>0</v>
      </c>
      <c r="V34" s="184">
        <f t="shared" ref="V34:V42" si="110">X34*$G34</f>
        <v>0</v>
      </c>
      <c r="W34" s="185">
        <v>0</v>
      </c>
      <c r="X34" s="171">
        <f t="shared" si="11"/>
        <v>0</v>
      </c>
      <c r="Y34" s="172">
        <f t="shared" ref="Y34:Y42" si="111">X34*$F34</f>
        <v>0</v>
      </c>
      <c r="Z34" s="184">
        <f t="shared" ref="Z34:Z42" si="112">AB34*$G34</f>
        <v>0</v>
      </c>
      <c r="AA34" s="185">
        <v>0</v>
      </c>
      <c r="AB34" s="171">
        <f t="shared" si="14"/>
        <v>0</v>
      </c>
      <c r="AC34" s="172">
        <f t="shared" ref="AC34:AC42" si="113">AB34*$F34</f>
        <v>0</v>
      </c>
      <c r="AD34" s="184">
        <f t="shared" ref="AD34:AD42" si="114">AF34*$G34</f>
        <v>0</v>
      </c>
      <c r="AE34" s="185">
        <v>0</v>
      </c>
      <c r="AF34" s="171">
        <f t="shared" si="17"/>
        <v>0</v>
      </c>
      <c r="AG34" s="172">
        <f t="shared" ref="AG34:AG42" si="115">AF34*$F34</f>
        <v>0</v>
      </c>
      <c r="AH34" s="184">
        <f t="shared" ref="AH34:AH42" si="116">AJ34*$G34</f>
        <v>0</v>
      </c>
      <c r="AI34" s="185">
        <v>0</v>
      </c>
      <c r="AJ34" s="171">
        <f t="shared" si="84"/>
        <v>0</v>
      </c>
      <c r="AK34" s="172">
        <f t="shared" ref="AK34:AK42" si="117">AJ34*$F34</f>
        <v>0</v>
      </c>
      <c r="AL34" s="184">
        <f t="shared" ref="AL34:AL42" si="118">AN34*$G34</f>
        <v>0</v>
      </c>
      <c r="AM34" s="185">
        <v>0</v>
      </c>
      <c r="AN34" s="171">
        <f t="shared" si="85"/>
        <v>0</v>
      </c>
      <c r="AO34" s="172">
        <f t="shared" ref="AO34:AO42" si="119">AN34*$F34</f>
        <v>0</v>
      </c>
      <c r="AP34" s="184">
        <f t="shared" ref="AP34:AP42" si="120">AR34*$G34</f>
        <v>0</v>
      </c>
      <c r="AQ34" s="185">
        <v>0</v>
      </c>
      <c r="AR34" s="171">
        <f t="shared" si="86"/>
        <v>0</v>
      </c>
      <c r="AS34" s="172">
        <f t="shared" ref="AS34:AS42" si="121">AR34*$F34</f>
        <v>0</v>
      </c>
      <c r="AT34" s="184">
        <f t="shared" ref="AT34:AT42" si="122">AV34*$G34</f>
        <v>0</v>
      </c>
      <c r="AU34" s="185">
        <v>0</v>
      </c>
      <c r="AV34" s="171">
        <f t="shared" si="87"/>
        <v>0</v>
      </c>
      <c r="AW34" s="172">
        <f t="shared" ref="AW34:AW42" si="123">AV34*$F34</f>
        <v>0</v>
      </c>
      <c r="AX34" s="184">
        <f t="shared" ref="AX34:AX42" si="124">AZ34*$G34</f>
        <v>0</v>
      </c>
      <c r="AY34" s="185">
        <v>0</v>
      </c>
      <c r="AZ34" s="171">
        <f t="shared" si="88"/>
        <v>0</v>
      </c>
      <c r="BA34" s="172">
        <f t="shared" ref="BA34:BA42" si="125">AZ34*$F34</f>
        <v>0</v>
      </c>
      <c r="BB34" s="184">
        <f t="shared" ref="BB34:BB42" si="126">BD34*$G34</f>
        <v>0</v>
      </c>
      <c r="BC34" s="185">
        <v>0</v>
      </c>
      <c r="BD34" s="171">
        <f t="shared" si="35"/>
        <v>0</v>
      </c>
      <c r="BE34" s="172">
        <f t="shared" ref="BE34:BE42" si="127">BD34*$F34</f>
        <v>0</v>
      </c>
      <c r="BF34" s="184">
        <f t="shared" ref="BF34:BF42" si="128">BH34*$G34</f>
        <v>0</v>
      </c>
      <c r="BG34" s="185">
        <v>0</v>
      </c>
      <c r="BH34" s="171">
        <f t="shared" si="38"/>
        <v>0</v>
      </c>
      <c r="BI34" s="172">
        <f t="shared" ref="BI34:BI42" si="129">BH34*$F34</f>
        <v>0</v>
      </c>
      <c r="BJ34" s="184">
        <f t="shared" ref="BJ34:BJ42" si="130">BL34*$G34</f>
        <v>0</v>
      </c>
      <c r="BK34" s="185">
        <v>0</v>
      </c>
      <c r="BL34" s="171">
        <f t="shared" si="89"/>
        <v>0</v>
      </c>
      <c r="BM34" s="172">
        <f t="shared" ref="BM34:BM42" si="131">BL34*$F34</f>
        <v>0</v>
      </c>
      <c r="BN34" s="184">
        <f t="shared" ref="BN34:BN42" si="132">BP34*$G34</f>
        <v>0</v>
      </c>
      <c r="BO34" s="185">
        <v>0</v>
      </c>
      <c r="BP34" s="171">
        <f t="shared" si="44"/>
        <v>0</v>
      </c>
      <c r="BQ34" s="172">
        <f t="shared" ref="BQ34:BQ42" si="133">BP34*$F34</f>
        <v>0</v>
      </c>
      <c r="BR34" s="184">
        <f t="shared" ref="BR34:BR42" si="134">BT34*$G34</f>
        <v>0</v>
      </c>
      <c r="BS34" s="185">
        <v>0</v>
      </c>
      <c r="BT34" s="171">
        <f t="shared" si="90"/>
        <v>0</v>
      </c>
      <c r="BU34" s="172">
        <f t="shared" ref="BU34:BU42" si="135">BT34*$F34</f>
        <v>0</v>
      </c>
      <c r="BV34" s="184">
        <f t="shared" ref="BV34:BV42" si="136">BX34*$G34</f>
        <v>0</v>
      </c>
      <c r="BW34" s="185">
        <v>0</v>
      </c>
      <c r="BX34" s="171">
        <f t="shared" si="91"/>
        <v>0</v>
      </c>
      <c r="BY34" s="172">
        <f t="shared" ref="BY34:BY42" si="137">BX34*$F34</f>
        <v>0</v>
      </c>
      <c r="BZ34" s="184">
        <f t="shared" ref="BZ34:BZ42" si="138">CB34*$G34</f>
        <v>0</v>
      </c>
      <c r="CA34" s="185">
        <v>0</v>
      </c>
      <c r="CB34" s="171">
        <f t="shared" si="92"/>
        <v>0</v>
      </c>
      <c r="CC34" s="172">
        <f t="shared" ref="CC34:CC42" si="139">CB34*$F34</f>
        <v>0</v>
      </c>
      <c r="CD34" s="184">
        <f t="shared" ref="CD34:CD42" si="140">CF34*$G34</f>
        <v>0</v>
      </c>
      <c r="CE34" s="185">
        <v>0</v>
      </c>
      <c r="CF34" s="171">
        <f t="shared" si="93"/>
        <v>0</v>
      </c>
      <c r="CG34" s="172">
        <f t="shared" ref="CG34:CG42" si="141">CF34*$F34</f>
        <v>0</v>
      </c>
      <c r="CH34" s="184">
        <f t="shared" ref="CH34:CH42" si="142">CJ34*$G34</f>
        <v>0</v>
      </c>
      <c r="CI34" s="185">
        <v>0</v>
      </c>
      <c r="CJ34" s="171">
        <f t="shared" si="94"/>
        <v>0</v>
      </c>
      <c r="CK34" s="172">
        <f t="shared" ref="CK34:CK42" si="143">CJ34*$F34</f>
        <v>0</v>
      </c>
      <c r="CL34" s="184">
        <f t="shared" ref="CL34:CL42" si="144">CN34*$G34</f>
        <v>0</v>
      </c>
      <c r="CM34" s="185">
        <v>0</v>
      </c>
      <c r="CN34" s="171">
        <f t="shared" si="95"/>
        <v>0</v>
      </c>
      <c r="CO34" s="172">
        <f t="shared" ref="CO34:CO42" si="145">CN34*$F34</f>
        <v>0</v>
      </c>
      <c r="CP34" s="184">
        <f t="shared" ref="CP34:CP42" si="146">CR34*$G34</f>
        <v>0</v>
      </c>
      <c r="CQ34" s="185">
        <v>0</v>
      </c>
      <c r="CR34" s="171">
        <f t="shared" si="96"/>
        <v>0</v>
      </c>
      <c r="CS34" s="172">
        <f t="shared" ref="CS34:CS42" si="147">CR34*$F34</f>
        <v>0</v>
      </c>
      <c r="CT34" s="184">
        <f t="shared" ref="CT34:CT42" si="148">CV34*$G34</f>
        <v>0</v>
      </c>
      <c r="CU34" s="185">
        <v>0</v>
      </c>
      <c r="CV34" s="171">
        <f t="shared" si="97"/>
        <v>0</v>
      </c>
      <c r="CW34" s="172">
        <f t="shared" ref="CW34:CW42" si="149">CV34*$F34</f>
        <v>0</v>
      </c>
      <c r="CX34" s="184">
        <f t="shared" ref="CX34:CX42" si="150">CZ34*$G34</f>
        <v>0</v>
      </c>
      <c r="CY34" s="185">
        <v>0</v>
      </c>
      <c r="CZ34" s="171">
        <f t="shared" si="98"/>
        <v>0</v>
      </c>
      <c r="DA34" s="172">
        <f t="shared" ref="DA34:DA42" si="151">CZ34*$F34</f>
        <v>0</v>
      </c>
      <c r="DB34" s="184">
        <f t="shared" ref="DB34:DB42" si="152">DD34*$G34</f>
        <v>0</v>
      </c>
      <c r="DC34" s="185">
        <v>0</v>
      </c>
      <c r="DD34" s="171">
        <f t="shared" si="99"/>
        <v>0</v>
      </c>
      <c r="DE34" s="172">
        <f t="shared" ref="DE34:DE42" si="153">DD34*$F34</f>
        <v>0</v>
      </c>
      <c r="DF34" s="184">
        <f t="shared" ref="DF34:DF42" si="154">DH34*$G34</f>
        <v>0</v>
      </c>
      <c r="DG34" s="185">
        <v>0</v>
      </c>
      <c r="DH34" s="171">
        <f t="shared" si="100"/>
        <v>0</v>
      </c>
      <c r="DI34" s="172">
        <f t="shared" ref="DI34:DI42" si="155">DH34*$F34</f>
        <v>0</v>
      </c>
      <c r="DJ34" s="158">
        <f t="shared" si="101"/>
        <v>1</v>
      </c>
      <c r="DK34" s="172">
        <f t="shared" si="102"/>
        <v>0</v>
      </c>
      <c r="DL34" s="175"/>
    </row>
    <row r="35" spans="1:116" s="176" customFormat="1" ht="18.75" customHeight="1" x14ac:dyDescent="0.3">
      <c r="A35" s="177" t="s">
        <v>233</v>
      </c>
      <c r="B35" s="178">
        <v>0</v>
      </c>
      <c r="C35" s="161">
        <v>0</v>
      </c>
      <c r="D35" s="162">
        <v>0</v>
      </c>
      <c r="E35" s="172">
        <f t="shared" si="103"/>
        <v>0</v>
      </c>
      <c r="F35" s="179">
        <f t="shared" si="104"/>
        <v>0</v>
      </c>
      <c r="G35" s="165">
        <v>0</v>
      </c>
      <c r="H35" s="180">
        <v>0</v>
      </c>
      <c r="I35" s="181">
        <f t="shared" si="105"/>
        <v>0</v>
      </c>
      <c r="J35" s="182">
        <f t="shared" si="1"/>
        <v>0</v>
      </c>
      <c r="K35" s="180">
        <v>0</v>
      </c>
      <c r="L35" s="183">
        <f t="shared" si="106"/>
        <v>0</v>
      </c>
      <c r="M35" s="182">
        <f t="shared" si="3"/>
        <v>0</v>
      </c>
      <c r="N35" s="184">
        <f t="shared" si="107"/>
        <v>0</v>
      </c>
      <c r="O35" s="185">
        <v>0</v>
      </c>
      <c r="P35" s="171">
        <f t="shared" si="5"/>
        <v>0</v>
      </c>
      <c r="Q35" s="172">
        <f t="shared" si="6"/>
        <v>0</v>
      </c>
      <c r="R35" s="184">
        <f t="shared" si="108"/>
        <v>0</v>
      </c>
      <c r="S35" s="185">
        <v>0</v>
      </c>
      <c r="T35" s="171">
        <f t="shared" si="8"/>
        <v>0</v>
      </c>
      <c r="U35" s="172">
        <f t="shared" si="109"/>
        <v>0</v>
      </c>
      <c r="V35" s="184">
        <f t="shared" si="110"/>
        <v>0</v>
      </c>
      <c r="W35" s="185">
        <v>0</v>
      </c>
      <c r="X35" s="171">
        <f t="shared" si="11"/>
        <v>0</v>
      </c>
      <c r="Y35" s="172">
        <f t="shared" si="111"/>
        <v>0</v>
      </c>
      <c r="Z35" s="184">
        <f t="shared" si="112"/>
        <v>0</v>
      </c>
      <c r="AA35" s="185">
        <v>0</v>
      </c>
      <c r="AB35" s="171">
        <f t="shared" si="14"/>
        <v>0</v>
      </c>
      <c r="AC35" s="172">
        <f t="shared" si="113"/>
        <v>0</v>
      </c>
      <c r="AD35" s="184">
        <f t="shared" si="114"/>
        <v>0</v>
      </c>
      <c r="AE35" s="185">
        <v>0</v>
      </c>
      <c r="AF35" s="171">
        <f t="shared" si="17"/>
        <v>0</v>
      </c>
      <c r="AG35" s="172">
        <f t="shared" si="115"/>
        <v>0</v>
      </c>
      <c r="AH35" s="184">
        <f t="shared" si="116"/>
        <v>0</v>
      </c>
      <c r="AI35" s="185">
        <v>0</v>
      </c>
      <c r="AJ35" s="171">
        <f t="shared" si="84"/>
        <v>0</v>
      </c>
      <c r="AK35" s="172">
        <f t="shared" si="117"/>
        <v>0</v>
      </c>
      <c r="AL35" s="184">
        <f t="shared" si="118"/>
        <v>0</v>
      </c>
      <c r="AM35" s="185">
        <v>0</v>
      </c>
      <c r="AN35" s="171">
        <f t="shared" si="85"/>
        <v>0</v>
      </c>
      <c r="AO35" s="172">
        <f t="shared" si="119"/>
        <v>0</v>
      </c>
      <c r="AP35" s="184">
        <f t="shared" si="120"/>
        <v>0</v>
      </c>
      <c r="AQ35" s="185">
        <v>0</v>
      </c>
      <c r="AR35" s="171">
        <f t="shared" si="86"/>
        <v>0</v>
      </c>
      <c r="AS35" s="172">
        <f t="shared" si="121"/>
        <v>0</v>
      </c>
      <c r="AT35" s="184">
        <f t="shared" si="122"/>
        <v>0</v>
      </c>
      <c r="AU35" s="185">
        <v>0</v>
      </c>
      <c r="AV35" s="171">
        <f t="shared" si="87"/>
        <v>0</v>
      </c>
      <c r="AW35" s="172">
        <f t="shared" si="123"/>
        <v>0</v>
      </c>
      <c r="AX35" s="184">
        <f t="shared" si="124"/>
        <v>0</v>
      </c>
      <c r="AY35" s="185">
        <v>0</v>
      </c>
      <c r="AZ35" s="171">
        <f t="shared" si="88"/>
        <v>0</v>
      </c>
      <c r="BA35" s="172">
        <f t="shared" si="125"/>
        <v>0</v>
      </c>
      <c r="BB35" s="184">
        <f t="shared" si="126"/>
        <v>0</v>
      </c>
      <c r="BC35" s="185">
        <v>0</v>
      </c>
      <c r="BD35" s="171">
        <f t="shared" si="35"/>
        <v>0</v>
      </c>
      <c r="BE35" s="172">
        <f t="shared" si="127"/>
        <v>0</v>
      </c>
      <c r="BF35" s="184">
        <f t="shared" si="128"/>
        <v>0</v>
      </c>
      <c r="BG35" s="185">
        <v>0</v>
      </c>
      <c r="BH35" s="171">
        <f t="shared" si="38"/>
        <v>0</v>
      </c>
      <c r="BI35" s="172">
        <f t="shared" si="129"/>
        <v>0</v>
      </c>
      <c r="BJ35" s="184">
        <f t="shared" si="130"/>
        <v>0</v>
      </c>
      <c r="BK35" s="185">
        <v>0</v>
      </c>
      <c r="BL35" s="171">
        <f t="shared" si="89"/>
        <v>0</v>
      </c>
      <c r="BM35" s="172">
        <f t="shared" si="131"/>
        <v>0</v>
      </c>
      <c r="BN35" s="184">
        <f t="shared" si="132"/>
        <v>0</v>
      </c>
      <c r="BO35" s="185">
        <v>0</v>
      </c>
      <c r="BP35" s="171">
        <f t="shared" si="44"/>
        <v>0</v>
      </c>
      <c r="BQ35" s="172">
        <f t="shared" si="133"/>
        <v>0</v>
      </c>
      <c r="BR35" s="184">
        <f t="shared" si="134"/>
        <v>0</v>
      </c>
      <c r="BS35" s="185">
        <v>0</v>
      </c>
      <c r="BT35" s="171">
        <f t="shared" si="90"/>
        <v>0</v>
      </c>
      <c r="BU35" s="172">
        <f t="shared" si="135"/>
        <v>0</v>
      </c>
      <c r="BV35" s="184">
        <f t="shared" si="136"/>
        <v>0</v>
      </c>
      <c r="BW35" s="185">
        <v>0</v>
      </c>
      <c r="BX35" s="171">
        <f t="shared" si="91"/>
        <v>0</v>
      </c>
      <c r="BY35" s="172">
        <f t="shared" si="137"/>
        <v>0</v>
      </c>
      <c r="BZ35" s="184">
        <f t="shared" si="138"/>
        <v>0</v>
      </c>
      <c r="CA35" s="185">
        <v>0</v>
      </c>
      <c r="CB35" s="171">
        <f t="shared" si="92"/>
        <v>0</v>
      </c>
      <c r="CC35" s="172">
        <f t="shared" si="139"/>
        <v>0</v>
      </c>
      <c r="CD35" s="184">
        <f t="shared" si="140"/>
        <v>0</v>
      </c>
      <c r="CE35" s="185">
        <v>0</v>
      </c>
      <c r="CF35" s="171">
        <f t="shared" si="93"/>
        <v>0</v>
      </c>
      <c r="CG35" s="172">
        <f t="shared" si="141"/>
        <v>0</v>
      </c>
      <c r="CH35" s="184">
        <f t="shared" si="142"/>
        <v>0</v>
      </c>
      <c r="CI35" s="185">
        <v>0</v>
      </c>
      <c r="CJ35" s="171">
        <f t="shared" si="94"/>
        <v>0</v>
      </c>
      <c r="CK35" s="172">
        <f t="shared" si="143"/>
        <v>0</v>
      </c>
      <c r="CL35" s="184">
        <f t="shared" si="144"/>
        <v>0</v>
      </c>
      <c r="CM35" s="185">
        <v>0</v>
      </c>
      <c r="CN35" s="171">
        <f t="shared" si="95"/>
        <v>0</v>
      </c>
      <c r="CO35" s="172">
        <f t="shared" si="145"/>
        <v>0</v>
      </c>
      <c r="CP35" s="184">
        <f t="shared" si="146"/>
        <v>0</v>
      </c>
      <c r="CQ35" s="185">
        <v>0</v>
      </c>
      <c r="CR35" s="171">
        <f t="shared" si="96"/>
        <v>0</v>
      </c>
      <c r="CS35" s="172">
        <f t="shared" si="147"/>
        <v>0</v>
      </c>
      <c r="CT35" s="184">
        <f t="shared" si="148"/>
        <v>0</v>
      </c>
      <c r="CU35" s="185">
        <v>0</v>
      </c>
      <c r="CV35" s="171">
        <f t="shared" si="97"/>
        <v>0</v>
      </c>
      <c r="CW35" s="172">
        <f t="shared" si="149"/>
        <v>0</v>
      </c>
      <c r="CX35" s="184">
        <f t="shared" si="150"/>
        <v>0</v>
      </c>
      <c r="CY35" s="185">
        <v>0</v>
      </c>
      <c r="CZ35" s="171">
        <f t="shared" si="98"/>
        <v>0</v>
      </c>
      <c r="DA35" s="172">
        <f t="shared" si="151"/>
        <v>0</v>
      </c>
      <c r="DB35" s="184">
        <f t="shared" si="152"/>
        <v>0</v>
      </c>
      <c r="DC35" s="185">
        <v>0</v>
      </c>
      <c r="DD35" s="171">
        <f t="shared" si="99"/>
        <v>0</v>
      </c>
      <c r="DE35" s="172">
        <f t="shared" si="153"/>
        <v>0</v>
      </c>
      <c r="DF35" s="184">
        <f t="shared" si="154"/>
        <v>0</v>
      </c>
      <c r="DG35" s="185">
        <v>0</v>
      </c>
      <c r="DH35" s="171">
        <f t="shared" si="100"/>
        <v>0</v>
      </c>
      <c r="DI35" s="172">
        <f t="shared" si="155"/>
        <v>0</v>
      </c>
      <c r="DJ35" s="158">
        <f t="shared" si="101"/>
        <v>1</v>
      </c>
      <c r="DK35" s="172">
        <f t="shared" si="102"/>
        <v>0</v>
      </c>
      <c r="DL35" s="175"/>
    </row>
    <row r="36" spans="1:116" s="176" customFormat="1" ht="18.75" customHeight="1" x14ac:dyDescent="0.3">
      <c r="A36" s="177" t="s">
        <v>233</v>
      </c>
      <c r="B36" s="178">
        <v>0</v>
      </c>
      <c r="C36" s="161">
        <v>0</v>
      </c>
      <c r="D36" s="162">
        <v>0</v>
      </c>
      <c r="E36" s="172">
        <f t="shared" si="103"/>
        <v>0</v>
      </c>
      <c r="F36" s="179">
        <f t="shared" si="104"/>
        <v>0</v>
      </c>
      <c r="G36" s="165">
        <v>0</v>
      </c>
      <c r="H36" s="180">
        <v>0</v>
      </c>
      <c r="I36" s="181">
        <f t="shared" si="105"/>
        <v>0</v>
      </c>
      <c r="J36" s="182">
        <f t="shared" si="1"/>
        <v>0</v>
      </c>
      <c r="K36" s="180">
        <v>0</v>
      </c>
      <c r="L36" s="183">
        <f t="shared" si="106"/>
        <v>0</v>
      </c>
      <c r="M36" s="182">
        <f t="shared" si="3"/>
        <v>0</v>
      </c>
      <c r="N36" s="184">
        <f t="shared" si="107"/>
        <v>0</v>
      </c>
      <c r="O36" s="185">
        <v>0</v>
      </c>
      <c r="P36" s="171">
        <f t="shared" si="5"/>
        <v>0</v>
      </c>
      <c r="Q36" s="172">
        <f t="shared" si="6"/>
        <v>0</v>
      </c>
      <c r="R36" s="184">
        <f t="shared" si="108"/>
        <v>0</v>
      </c>
      <c r="S36" s="185">
        <v>0</v>
      </c>
      <c r="T36" s="171">
        <f t="shared" si="8"/>
        <v>0</v>
      </c>
      <c r="U36" s="172">
        <f t="shared" si="109"/>
        <v>0</v>
      </c>
      <c r="V36" s="184">
        <f t="shared" si="110"/>
        <v>0</v>
      </c>
      <c r="W36" s="185">
        <v>0</v>
      </c>
      <c r="X36" s="171">
        <f t="shared" si="11"/>
        <v>0</v>
      </c>
      <c r="Y36" s="172">
        <f t="shared" si="111"/>
        <v>0</v>
      </c>
      <c r="Z36" s="184">
        <f t="shared" si="112"/>
        <v>0</v>
      </c>
      <c r="AA36" s="185">
        <v>0</v>
      </c>
      <c r="AB36" s="171">
        <f t="shared" si="14"/>
        <v>0</v>
      </c>
      <c r="AC36" s="172">
        <f t="shared" si="113"/>
        <v>0</v>
      </c>
      <c r="AD36" s="184">
        <f t="shared" si="114"/>
        <v>0</v>
      </c>
      <c r="AE36" s="185">
        <v>0</v>
      </c>
      <c r="AF36" s="171">
        <f t="shared" si="17"/>
        <v>0</v>
      </c>
      <c r="AG36" s="172">
        <f t="shared" si="115"/>
        <v>0</v>
      </c>
      <c r="AH36" s="184">
        <f t="shared" si="116"/>
        <v>0</v>
      </c>
      <c r="AI36" s="185">
        <v>0</v>
      </c>
      <c r="AJ36" s="171">
        <f t="shared" si="84"/>
        <v>0</v>
      </c>
      <c r="AK36" s="172">
        <f t="shared" si="117"/>
        <v>0</v>
      </c>
      <c r="AL36" s="184">
        <f t="shared" si="118"/>
        <v>0</v>
      </c>
      <c r="AM36" s="185">
        <v>0</v>
      </c>
      <c r="AN36" s="171">
        <f t="shared" si="85"/>
        <v>0</v>
      </c>
      <c r="AO36" s="172">
        <f t="shared" si="119"/>
        <v>0</v>
      </c>
      <c r="AP36" s="184">
        <f t="shared" si="120"/>
        <v>0</v>
      </c>
      <c r="AQ36" s="185">
        <v>0</v>
      </c>
      <c r="AR36" s="171">
        <f t="shared" si="86"/>
        <v>0</v>
      </c>
      <c r="AS36" s="172">
        <f t="shared" si="121"/>
        <v>0</v>
      </c>
      <c r="AT36" s="184">
        <f t="shared" si="122"/>
        <v>0</v>
      </c>
      <c r="AU36" s="185">
        <v>0</v>
      </c>
      <c r="AV36" s="171">
        <f t="shared" si="87"/>
        <v>0</v>
      </c>
      <c r="AW36" s="172">
        <f t="shared" si="123"/>
        <v>0</v>
      </c>
      <c r="AX36" s="184">
        <f t="shared" si="124"/>
        <v>0</v>
      </c>
      <c r="AY36" s="185">
        <v>0</v>
      </c>
      <c r="AZ36" s="171">
        <f t="shared" si="88"/>
        <v>0</v>
      </c>
      <c r="BA36" s="172">
        <f t="shared" si="125"/>
        <v>0</v>
      </c>
      <c r="BB36" s="184">
        <f t="shared" si="126"/>
        <v>0</v>
      </c>
      <c r="BC36" s="185">
        <v>0</v>
      </c>
      <c r="BD36" s="171">
        <f t="shared" si="35"/>
        <v>0</v>
      </c>
      <c r="BE36" s="172">
        <f t="shared" si="127"/>
        <v>0</v>
      </c>
      <c r="BF36" s="184">
        <f t="shared" si="128"/>
        <v>0</v>
      </c>
      <c r="BG36" s="185">
        <v>0</v>
      </c>
      <c r="BH36" s="171">
        <f t="shared" si="38"/>
        <v>0</v>
      </c>
      <c r="BI36" s="172">
        <f t="shared" si="129"/>
        <v>0</v>
      </c>
      <c r="BJ36" s="184">
        <f t="shared" si="130"/>
        <v>0</v>
      </c>
      <c r="BK36" s="185">
        <v>0</v>
      </c>
      <c r="BL36" s="171">
        <f t="shared" si="89"/>
        <v>0</v>
      </c>
      <c r="BM36" s="172">
        <f t="shared" si="131"/>
        <v>0</v>
      </c>
      <c r="BN36" s="184">
        <f t="shared" si="132"/>
        <v>0</v>
      </c>
      <c r="BO36" s="185">
        <v>0</v>
      </c>
      <c r="BP36" s="171">
        <f t="shared" si="44"/>
        <v>0</v>
      </c>
      <c r="BQ36" s="172">
        <f t="shared" si="133"/>
        <v>0</v>
      </c>
      <c r="BR36" s="184">
        <f t="shared" si="134"/>
        <v>0</v>
      </c>
      <c r="BS36" s="185">
        <v>0</v>
      </c>
      <c r="BT36" s="171">
        <f t="shared" si="90"/>
        <v>0</v>
      </c>
      <c r="BU36" s="172">
        <f t="shared" si="135"/>
        <v>0</v>
      </c>
      <c r="BV36" s="184">
        <f t="shared" si="136"/>
        <v>0</v>
      </c>
      <c r="BW36" s="185">
        <v>0</v>
      </c>
      <c r="BX36" s="171">
        <f t="shared" si="91"/>
        <v>0</v>
      </c>
      <c r="BY36" s="172">
        <f t="shared" si="137"/>
        <v>0</v>
      </c>
      <c r="BZ36" s="184">
        <f t="shared" si="138"/>
        <v>0</v>
      </c>
      <c r="CA36" s="185">
        <v>0</v>
      </c>
      <c r="CB36" s="171">
        <f t="shared" si="92"/>
        <v>0</v>
      </c>
      <c r="CC36" s="172">
        <f t="shared" si="139"/>
        <v>0</v>
      </c>
      <c r="CD36" s="184">
        <f t="shared" si="140"/>
        <v>0</v>
      </c>
      <c r="CE36" s="185">
        <v>0</v>
      </c>
      <c r="CF36" s="171">
        <f t="shared" si="93"/>
        <v>0</v>
      </c>
      <c r="CG36" s="172">
        <f t="shared" si="141"/>
        <v>0</v>
      </c>
      <c r="CH36" s="184">
        <f t="shared" si="142"/>
        <v>0</v>
      </c>
      <c r="CI36" s="185">
        <v>0</v>
      </c>
      <c r="CJ36" s="171">
        <f t="shared" si="94"/>
        <v>0</v>
      </c>
      <c r="CK36" s="172">
        <f t="shared" si="143"/>
        <v>0</v>
      </c>
      <c r="CL36" s="184">
        <f t="shared" si="144"/>
        <v>0</v>
      </c>
      <c r="CM36" s="185">
        <v>0</v>
      </c>
      <c r="CN36" s="171">
        <f t="shared" si="95"/>
        <v>0</v>
      </c>
      <c r="CO36" s="172">
        <f t="shared" si="145"/>
        <v>0</v>
      </c>
      <c r="CP36" s="184">
        <f t="shared" si="146"/>
        <v>0</v>
      </c>
      <c r="CQ36" s="185">
        <v>0</v>
      </c>
      <c r="CR36" s="171">
        <f t="shared" si="96"/>
        <v>0</v>
      </c>
      <c r="CS36" s="172">
        <f t="shared" si="147"/>
        <v>0</v>
      </c>
      <c r="CT36" s="184">
        <f t="shared" si="148"/>
        <v>0</v>
      </c>
      <c r="CU36" s="185">
        <v>0</v>
      </c>
      <c r="CV36" s="171">
        <f t="shared" si="97"/>
        <v>0</v>
      </c>
      <c r="CW36" s="172">
        <f t="shared" si="149"/>
        <v>0</v>
      </c>
      <c r="CX36" s="184">
        <f t="shared" si="150"/>
        <v>0</v>
      </c>
      <c r="CY36" s="185">
        <v>0</v>
      </c>
      <c r="CZ36" s="171">
        <f t="shared" si="98"/>
        <v>0</v>
      </c>
      <c r="DA36" s="172">
        <f t="shared" si="151"/>
        <v>0</v>
      </c>
      <c r="DB36" s="184">
        <f t="shared" si="152"/>
        <v>0</v>
      </c>
      <c r="DC36" s="185">
        <v>0</v>
      </c>
      <c r="DD36" s="171">
        <f t="shared" si="99"/>
        <v>0</v>
      </c>
      <c r="DE36" s="172">
        <f t="shared" si="153"/>
        <v>0</v>
      </c>
      <c r="DF36" s="184">
        <f t="shared" si="154"/>
        <v>0</v>
      </c>
      <c r="DG36" s="185">
        <v>0</v>
      </c>
      <c r="DH36" s="171">
        <f t="shared" si="100"/>
        <v>0</v>
      </c>
      <c r="DI36" s="172">
        <f t="shared" si="155"/>
        <v>0</v>
      </c>
      <c r="DJ36" s="158">
        <f t="shared" si="101"/>
        <v>1</v>
      </c>
      <c r="DK36" s="172">
        <f t="shared" si="102"/>
        <v>0</v>
      </c>
      <c r="DL36" s="175"/>
    </row>
    <row r="37" spans="1:116" s="176" customFormat="1" ht="18.75" customHeight="1" x14ac:dyDescent="0.3">
      <c r="A37" s="177" t="s">
        <v>233</v>
      </c>
      <c r="B37" s="178">
        <v>0</v>
      </c>
      <c r="C37" s="161">
        <v>0</v>
      </c>
      <c r="D37" s="162">
        <v>0</v>
      </c>
      <c r="E37" s="172">
        <f t="shared" si="103"/>
        <v>0</v>
      </c>
      <c r="F37" s="179">
        <f t="shared" si="104"/>
        <v>0</v>
      </c>
      <c r="G37" s="165">
        <v>0</v>
      </c>
      <c r="H37" s="180">
        <v>0</v>
      </c>
      <c r="I37" s="181">
        <f t="shared" si="105"/>
        <v>0</v>
      </c>
      <c r="J37" s="182">
        <f t="shared" si="1"/>
        <v>0</v>
      </c>
      <c r="K37" s="180">
        <v>0</v>
      </c>
      <c r="L37" s="183">
        <f t="shared" si="106"/>
        <v>0</v>
      </c>
      <c r="M37" s="182">
        <f t="shared" si="3"/>
        <v>0</v>
      </c>
      <c r="N37" s="184">
        <f t="shared" si="107"/>
        <v>0</v>
      </c>
      <c r="O37" s="185">
        <v>0</v>
      </c>
      <c r="P37" s="171">
        <f t="shared" si="5"/>
        <v>0</v>
      </c>
      <c r="Q37" s="172">
        <f t="shared" si="6"/>
        <v>0</v>
      </c>
      <c r="R37" s="184">
        <f t="shared" si="108"/>
        <v>0</v>
      </c>
      <c r="S37" s="185">
        <v>0</v>
      </c>
      <c r="T37" s="171">
        <f t="shared" si="8"/>
        <v>0</v>
      </c>
      <c r="U37" s="172">
        <f t="shared" si="109"/>
        <v>0</v>
      </c>
      <c r="V37" s="184">
        <f t="shared" si="110"/>
        <v>0</v>
      </c>
      <c r="W37" s="185">
        <v>0</v>
      </c>
      <c r="X37" s="171">
        <f t="shared" si="11"/>
        <v>0</v>
      </c>
      <c r="Y37" s="172">
        <f t="shared" si="111"/>
        <v>0</v>
      </c>
      <c r="Z37" s="184">
        <f t="shared" si="112"/>
        <v>0</v>
      </c>
      <c r="AA37" s="185">
        <v>0</v>
      </c>
      <c r="AB37" s="171">
        <f t="shared" si="14"/>
        <v>0</v>
      </c>
      <c r="AC37" s="172">
        <f t="shared" si="113"/>
        <v>0</v>
      </c>
      <c r="AD37" s="184">
        <f t="shared" si="114"/>
        <v>0</v>
      </c>
      <c r="AE37" s="185">
        <v>0</v>
      </c>
      <c r="AF37" s="171">
        <f t="shared" si="17"/>
        <v>0</v>
      </c>
      <c r="AG37" s="172">
        <f t="shared" si="115"/>
        <v>0</v>
      </c>
      <c r="AH37" s="184">
        <f t="shared" si="116"/>
        <v>0</v>
      </c>
      <c r="AI37" s="185">
        <v>0</v>
      </c>
      <c r="AJ37" s="171">
        <f t="shared" si="84"/>
        <v>0</v>
      </c>
      <c r="AK37" s="172">
        <f t="shared" si="117"/>
        <v>0</v>
      </c>
      <c r="AL37" s="184">
        <f t="shared" si="118"/>
        <v>0</v>
      </c>
      <c r="AM37" s="185">
        <v>0</v>
      </c>
      <c r="AN37" s="171">
        <f t="shared" si="85"/>
        <v>0</v>
      </c>
      <c r="AO37" s="172">
        <f t="shared" si="119"/>
        <v>0</v>
      </c>
      <c r="AP37" s="184">
        <f t="shared" si="120"/>
        <v>0</v>
      </c>
      <c r="AQ37" s="185">
        <v>0</v>
      </c>
      <c r="AR37" s="171">
        <f t="shared" si="86"/>
        <v>0</v>
      </c>
      <c r="AS37" s="172">
        <f t="shared" si="121"/>
        <v>0</v>
      </c>
      <c r="AT37" s="184">
        <f t="shared" si="122"/>
        <v>0</v>
      </c>
      <c r="AU37" s="185">
        <v>0</v>
      </c>
      <c r="AV37" s="171">
        <f t="shared" si="87"/>
        <v>0</v>
      </c>
      <c r="AW37" s="172">
        <f t="shared" si="123"/>
        <v>0</v>
      </c>
      <c r="AX37" s="184">
        <f t="shared" si="124"/>
        <v>0</v>
      </c>
      <c r="AY37" s="185">
        <v>0</v>
      </c>
      <c r="AZ37" s="171">
        <f t="shared" si="88"/>
        <v>0</v>
      </c>
      <c r="BA37" s="172">
        <f t="shared" si="125"/>
        <v>0</v>
      </c>
      <c r="BB37" s="184">
        <f t="shared" si="126"/>
        <v>0</v>
      </c>
      <c r="BC37" s="185">
        <v>0</v>
      </c>
      <c r="BD37" s="171">
        <f t="shared" si="35"/>
        <v>0</v>
      </c>
      <c r="BE37" s="172">
        <f t="shared" si="127"/>
        <v>0</v>
      </c>
      <c r="BF37" s="184">
        <f t="shared" si="128"/>
        <v>0</v>
      </c>
      <c r="BG37" s="185">
        <v>0</v>
      </c>
      <c r="BH37" s="171">
        <f t="shared" si="38"/>
        <v>0</v>
      </c>
      <c r="BI37" s="172">
        <f t="shared" si="129"/>
        <v>0</v>
      </c>
      <c r="BJ37" s="184">
        <f t="shared" si="130"/>
        <v>0</v>
      </c>
      <c r="BK37" s="185">
        <v>0</v>
      </c>
      <c r="BL37" s="171">
        <f t="shared" si="89"/>
        <v>0</v>
      </c>
      <c r="BM37" s="172">
        <f t="shared" si="131"/>
        <v>0</v>
      </c>
      <c r="BN37" s="184">
        <f t="shared" si="132"/>
        <v>0</v>
      </c>
      <c r="BO37" s="185">
        <v>0</v>
      </c>
      <c r="BP37" s="171">
        <f t="shared" si="44"/>
        <v>0</v>
      </c>
      <c r="BQ37" s="172">
        <f t="shared" si="133"/>
        <v>0</v>
      </c>
      <c r="BR37" s="184">
        <f t="shared" si="134"/>
        <v>0</v>
      </c>
      <c r="BS37" s="185">
        <v>0</v>
      </c>
      <c r="BT37" s="171">
        <f t="shared" si="90"/>
        <v>0</v>
      </c>
      <c r="BU37" s="172">
        <f t="shared" si="135"/>
        <v>0</v>
      </c>
      <c r="BV37" s="184">
        <f t="shared" si="136"/>
        <v>0</v>
      </c>
      <c r="BW37" s="185">
        <v>0</v>
      </c>
      <c r="BX37" s="171">
        <f t="shared" si="91"/>
        <v>0</v>
      </c>
      <c r="BY37" s="172">
        <f t="shared" si="137"/>
        <v>0</v>
      </c>
      <c r="BZ37" s="184">
        <f t="shared" si="138"/>
        <v>0</v>
      </c>
      <c r="CA37" s="185">
        <v>0</v>
      </c>
      <c r="CB37" s="171">
        <f t="shared" si="92"/>
        <v>0</v>
      </c>
      <c r="CC37" s="172">
        <f t="shared" si="139"/>
        <v>0</v>
      </c>
      <c r="CD37" s="184">
        <f t="shared" si="140"/>
        <v>0</v>
      </c>
      <c r="CE37" s="185">
        <v>0</v>
      </c>
      <c r="CF37" s="171">
        <f t="shared" si="93"/>
        <v>0</v>
      </c>
      <c r="CG37" s="172">
        <f t="shared" si="141"/>
        <v>0</v>
      </c>
      <c r="CH37" s="184">
        <f t="shared" si="142"/>
        <v>0</v>
      </c>
      <c r="CI37" s="185">
        <v>0</v>
      </c>
      <c r="CJ37" s="171">
        <f t="shared" si="94"/>
        <v>0</v>
      </c>
      <c r="CK37" s="172">
        <f t="shared" si="143"/>
        <v>0</v>
      </c>
      <c r="CL37" s="184">
        <f t="shared" si="144"/>
        <v>0</v>
      </c>
      <c r="CM37" s="185">
        <v>0</v>
      </c>
      <c r="CN37" s="171">
        <f t="shared" si="95"/>
        <v>0</v>
      </c>
      <c r="CO37" s="172">
        <f t="shared" si="145"/>
        <v>0</v>
      </c>
      <c r="CP37" s="184">
        <f t="shared" si="146"/>
        <v>0</v>
      </c>
      <c r="CQ37" s="185">
        <v>0</v>
      </c>
      <c r="CR37" s="171">
        <f t="shared" si="96"/>
        <v>0</v>
      </c>
      <c r="CS37" s="172">
        <f t="shared" si="147"/>
        <v>0</v>
      </c>
      <c r="CT37" s="184">
        <f t="shared" si="148"/>
        <v>0</v>
      </c>
      <c r="CU37" s="185">
        <v>0</v>
      </c>
      <c r="CV37" s="171">
        <f t="shared" si="97"/>
        <v>0</v>
      </c>
      <c r="CW37" s="172">
        <f t="shared" si="149"/>
        <v>0</v>
      </c>
      <c r="CX37" s="184">
        <f t="shared" si="150"/>
        <v>0</v>
      </c>
      <c r="CY37" s="185">
        <v>0</v>
      </c>
      <c r="CZ37" s="171">
        <f t="shared" si="98"/>
        <v>0</v>
      </c>
      <c r="DA37" s="172">
        <f t="shared" si="151"/>
        <v>0</v>
      </c>
      <c r="DB37" s="184">
        <f t="shared" si="152"/>
        <v>0</v>
      </c>
      <c r="DC37" s="185">
        <v>0</v>
      </c>
      <c r="DD37" s="171">
        <f t="shared" si="99"/>
        <v>0</v>
      </c>
      <c r="DE37" s="172">
        <f t="shared" si="153"/>
        <v>0</v>
      </c>
      <c r="DF37" s="184">
        <f t="shared" si="154"/>
        <v>0</v>
      </c>
      <c r="DG37" s="185">
        <v>0</v>
      </c>
      <c r="DH37" s="171">
        <f t="shared" si="100"/>
        <v>0</v>
      </c>
      <c r="DI37" s="172">
        <f t="shared" si="155"/>
        <v>0</v>
      </c>
      <c r="DJ37" s="158">
        <f t="shared" si="101"/>
        <v>1</v>
      </c>
      <c r="DK37" s="172">
        <f t="shared" si="102"/>
        <v>0</v>
      </c>
      <c r="DL37" s="175"/>
    </row>
    <row r="38" spans="1:116" s="176" customFormat="1" ht="18.75" customHeight="1" x14ac:dyDescent="0.3">
      <c r="A38" s="177" t="s">
        <v>233</v>
      </c>
      <c r="B38" s="178">
        <v>0</v>
      </c>
      <c r="C38" s="161">
        <v>0</v>
      </c>
      <c r="D38" s="162">
        <v>0</v>
      </c>
      <c r="E38" s="172">
        <f t="shared" si="103"/>
        <v>0</v>
      </c>
      <c r="F38" s="179">
        <f t="shared" si="104"/>
        <v>0</v>
      </c>
      <c r="G38" s="165">
        <v>0</v>
      </c>
      <c r="H38" s="180">
        <v>0</v>
      </c>
      <c r="I38" s="181">
        <f t="shared" si="105"/>
        <v>0</v>
      </c>
      <c r="J38" s="182">
        <f t="shared" si="1"/>
        <v>0</v>
      </c>
      <c r="K38" s="180">
        <v>0</v>
      </c>
      <c r="L38" s="183">
        <f t="shared" si="106"/>
        <v>0</v>
      </c>
      <c r="M38" s="182">
        <f t="shared" si="3"/>
        <v>0</v>
      </c>
      <c r="N38" s="184">
        <f t="shared" si="107"/>
        <v>0</v>
      </c>
      <c r="O38" s="185">
        <v>0</v>
      </c>
      <c r="P38" s="171">
        <f t="shared" si="5"/>
        <v>0</v>
      </c>
      <c r="Q38" s="172">
        <f t="shared" si="6"/>
        <v>0</v>
      </c>
      <c r="R38" s="184">
        <f t="shared" si="108"/>
        <v>0</v>
      </c>
      <c r="S38" s="185">
        <v>0</v>
      </c>
      <c r="T38" s="171">
        <f t="shared" si="8"/>
        <v>0</v>
      </c>
      <c r="U38" s="172">
        <f t="shared" si="109"/>
        <v>0</v>
      </c>
      <c r="V38" s="184">
        <f t="shared" si="110"/>
        <v>0</v>
      </c>
      <c r="W38" s="185">
        <v>0</v>
      </c>
      <c r="X38" s="171">
        <f t="shared" si="11"/>
        <v>0</v>
      </c>
      <c r="Y38" s="172">
        <f t="shared" si="111"/>
        <v>0</v>
      </c>
      <c r="Z38" s="184">
        <f t="shared" si="112"/>
        <v>0</v>
      </c>
      <c r="AA38" s="185">
        <v>0</v>
      </c>
      <c r="AB38" s="171">
        <f t="shared" si="14"/>
        <v>0</v>
      </c>
      <c r="AC38" s="172">
        <f t="shared" si="113"/>
        <v>0</v>
      </c>
      <c r="AD38" s="184">
        <f t="shared" si="114"/>
        <v>0</v>
      </c>
      <c r="AE38" s="185">
        <v>0</v>
      </c>
      <c r="AF38" s="171">
        <f t="shared" si="17"/>
        <v>0</v>
      </c>
      <c r="AG38" s="172">
        <f t="shared" si="115"/>
        <v>0</v>
      </c>
      <c r="AH38" s="184">
        <f t="shared" si="116"/>
        <v>0</v>
      </c>
      <c r="AI38" s="185">
        <v>0</v>
      </c>
      <c r="AJ38" s="171">
        <f t="shared" si="84"/>
        <v>0</v>
      </c>
      <c r="AK38" s="172">
        <f t="shared" si="117"/>
        <v>0</v>
      </c>
      <c r="AL38" s="184">
        <f t="shared" si="118"/>
        <v>0</v>
      </c>
      <c r="AM38" s="185">
        <v>0</v>
      </c>
      <c r="AN38" s="171">
        <f t="shared" si="85"/>
        <v>0</v>
      </c>
      <c r="AO38" s="172">
        <f t="shared" si="119"/>
        <v>0</v>
      </c>
      <c r="AP38" s="184">
        <f t="shared" si="120"/>
        <v>0</v>
      </c>
      <c r="AQ38" s="185">
        <v>0</v>
      </c>
      <c r="AR38" s="171">
        <f t="shared" si="86"/>
        <v>0</v>
      </c>
      <c r="AS38" s="172">
        <f t="shared" si="121"/>
        <v>0</v>
      </c>
      <c r="AT38" s="184">
        <f t="shared" si="122"/>
        <v>0</v>
      </c>
      <c r="AU38" s="185">
        <v>0</v>
      </c>
      <c r="AV38" s="171">
        <f t="shared" si="87"/>
        <v>0</v>
      </c>
      <c r="AW38" s="172">
        <f t="shared" si="123"/>
        <v>0</v>
      </c>
      <c r="AX38" s="184">
        <f t="shared" si="124"/>
        <v>0</v>
      </c>
      <c r="AY38" s="185">
        <v>0</v>
      </c>
      <c r="AZ38" s="171">
        <f t="shared" si="88"/>
        <v>0</v>
      </c>
      <c r="BA38" s="172">
        <f t="shared" si="125"/>
        <v>0</v>
      </c>
      <c r="BB38" s="184">
        <f t="shared" si="126"/>
        <v>0</v>
      </c>
      <c r="BC38" s="185">
        <v>0</v>
      </c>
      <c r="BD38" s="171">
        <f t="shared" si="35"/>
        <v>0</v>
      </c>
      <c r="BE38" s="172">
        <f t="shared" si="127"/>
        <v>0</v>
      </c>
      <c r="BF38" s="184">
        <f t="shared" si="128"/>
        <v>0</v>
      </c>
      <c r="BG38" s="185">
        <v>0</v>
      </c>
      <c r="BH38" s="171">
        <f t="shared" si="38"/>
        <v>0</v>
      </c>
      <c r="BI38" s="172">
        <f t="shared" si="129"/>
        <v>0</v>
      </c>
      <c r="BJ38" s="184">
        <f t="shared" si="130"/>
        <v>0</v>
      </c>
      <c r="BK38" s="185">
        <v>0</v>
      </c>
      <c r="BL38" s="171">
        <f t="shared" si="89"/>
        <v>0</v>
      </c>
      <c r="BM38" s="172">
        <f t="shared" si="131"/>
        <v>0</v>
      </c>
      <c r="BN38" s="184">
        <f t="shared" si="132"/>
        <v>0</v>
      </c>
      <c r="BO38" s="185">
        <v>0</v>
      </c>
      <c r="BP38" s="171">
        <f t="shared" si="44"/>
        <v>0</v>
      </c>
      <c r="BQ38" s="172">
        <f t="shared" si="133"/>
        <v>0</v>
      </c>
      <c r="BR38" s="184">
        <f t="shared" si="134"/>
        <v>0</v>
      </c>
      <c r="BS38" s="185">
        <v>0</v>
      </c>
      <c r="BT38" s="171">
        <f t="shared" si="90"/>
        <v>0</v>
      </c>
      <c r="BU38" s="172">
        <f t="shared" si="135"/>
        <v>0</v>
      </c>
      <c r="BV38" s="184">
        <f t="shared" si="136"/>
        <v>0</v>
      </c>
      <c r="BW38" s="185">
        <v>0</v>
      </c>
      <c r="BX38" s="171">
        <f t="shared" si="91"/>
        <v>0</v>
      </c>
      <c r="BY38" s="172">
        <f t="shared" si="137"/>
        <v>0</v>
      </c>
      <c r="BZ38" s="184">
        <f t="shared" si="138"/>
        <v>0</v>
      </c>
      <c r="CA38" s="185">
        <v>0</v>
      </c>
      <c r="CB38" s="171">
        <f t="shared" si="92"/>
        <v>0</v>
      </c>
      <c r="CC38" s="172">
        <f t="shared" si="139"/>
        <v>0</v>
      </c>
      <c r="CD38" s="184">
        <f t="shared" si="140"/>
        <v>0</v>
      </c>
      <c r="CE38" s="185">
        <v>0</v>
      </c>
      <c r="CF38" s="171">
        <f t="shared" si="93"/>
        <v>0</v>
      </c>
      <c r="CG38" s="172">
        <f t="shared" si="141"/>
        <v>0</v>
      </c>
      <c r="CH38" s="184">
        <f t="shared" si="142"/>
        <v>0</v>
      </c>
      <c r="CI38" s="185">
        <v>0</v>
      </c>
      <c r="CJ38" s="171">
        <f t="shared" si="94"/>
        <v>0</v>
      </c>
      <c r="CK38" s="172">
        <f t="shared" si="143"/>
        <v>0</v>
      </c>
      <c r="CL38" s="184">
        <f t="shared" si="144"/>
        <v>0</v>
      </c>
      <c r="CM38" s="185">
        <v>0</v>
      </c>
      <c r="CN38" s="171">
        <f t="shared" si="95"/>
        <v>0</v>
      </c>
      <c r="CO38" s="172">
        <f t="shared" si="145"/>
        <v>0</v>
      </c>
      <c r="CP38" s="184">
        <f t="shared" si="146"/>
        <v>0</v>
      </c>
      <c r="CQ38" s="185">
        <v>0</v>
      </c>
      <c r="CR38" s="171">
        <f t="shared" si="96"/>
        <v>0</v>
      </c>
      <c r="CS38" s="172">
        <f t="shared" si="147"/>
        <v>0</v>
      </c>
      <c r="CT38" s="184">
        <f t="shared" si="148"/>
        <v>0</v>
      </c>
      <c r="CU38" s="185">
        <v>0</v>
      </c>
      <c r="CV38" s="171">
        <f t="shared" si="97"/>
        <v>0</v>
      </c>
      <c r="CW38" s="172">
        <f t="shared" si="149"/>
        <v>0</v>
      </c>
      <c r="CX38" s="184">
        <f t="shared" si="150"/>
        <v>0</v>
      </c>
      <c r="CY38" s="185">
        <v>0</v>
      </c>
      <c r="CZ38" s="171">
        <f t="shared" si="98"/>
        <v>0</v>
      </c>
      <c r="DA38" s="172">
        <f t="shared" si="151"/>
        <v>0</v>
      </c>
      <c r="DB38" s="184">
        <f t="shared" si="152"/>
        <v>0</v>
      </c>
      <c r="DC38" s="185">
        <v>0</v>
      </c>
      <c r="DD38" s="171">
        <f t="shared" si="99"/>
        <v>0</v>
      </c>
      <c r="DE38" s="172">
        <f t="shared" si="153"/>
        <v>0</v>
      </c>
      <c r="DF38" s="184">
        <f t="shared" si="154"/>
        <v>0</v>
      </c>
      <c r="DG38" s="185">
        <v>0</v>
      </c>
      <c r="DH38" s="171">
        <f t="shared" si="100"/>
        <v>0</v>
      </c>
      <c r="DI38" s="172">
        <f t="shared" si="155"/>
        <v>0</v>
      </c>
      <c r="DJ38" s="158">
        <f t="shared" si="101"/>
        <v>1</v>
      </c>
      <c r="DK38" s="172">
        <f t="shared" si="102"/>
        <v>0</v>
      </c>
      <c r="DL38" s="175"/>
    </row>
    <row r="39" spans="1:116" s="176" customFormat="1" ht="18.75" customHeight="1" x14ac:dyDescent="0.3">
      <c r="A39" s="177" t="s">
        <v>233</v>
      </c>
      <c r="B39" s="178">
        <v>0</v>
      </c>
      <c r="C39" s="161">
        <v>0</v>
      </c>
      <c r="D39" s="162">
        <v>0</v>
      </c>
      <c r="E39" s="172">
        <f t="shared" si="103"/>
        <v>0</v>
      </c>
      <c r="F39" s="179">
        <f t="shared" si="104"/>
        <v>0</v>
      </c>
      <c r="G39" s="165">
        <v>0</v>
      </c>
      <c r="H39" s="180">
        <v>0</v>
      </c>
      <c r="I39" s="181">
        <f t="shared" si="105"/>
        <v>0</v>
      </c>
      <c r="J39" s="182">
        <f t="shared" si="1"/>
        <v>0</v>
      </c>
      <c r="K39" s="180">
        <v>0</v>
      </c>
      <c r="L39" s="183">
        <f t="shared" si="106"/>
        <v>0</v>
      </c>
      <c r="M39" s="182">
        <f t="shared" si="3"/>
        <v>0</v>
      </c>
      <c r="N39" s="184">
        <f t="shared" si="107"/>
        <v>0</v>
      </c>
      <c r="O39" s="185">
        <v>0</v>
      </c>
      <c r="P39" s="171">
        <f t="shared" si="5"/>
        <v>0</v>
      </c>
      <c r="Q39" s="172">
        <f t="shared" si="6"/>
        <v>0</v>
      </c>
      <c r="R39" s="184">
        <f t="shared" si="108"/>
        <v>0</v>
      </c>
      <c r="S39" s="185">
        <v>0</v>
      </c>
      <c r="T39" s="171">
        <f t="shared" si="8"/>
        <v>0</v>
      </c>
      <c r="U39" s="172">
        <f t="shared" si="109"/>
        <v>0</v>
      </c>
      <c r="V39" s="184">
        <f t="shared" si="110"/>
        <v>0</v>
      </c>
      <c r="W39" s="185">
        <v>0</v>
      </c>
      <c r="X39" s="171">
        <f t="shared" si="11"/>
        <v>0</v>
      </c>
      <c r="Y39" s="172">
        <f t="shared" si="111"/>
        <v>0</v>
      </c>
      <c r="Z39" s="184">
        <f t="shared" si="112"/>
        <v>0</v>
      </c>
      <c r="AA39" s="185">
        <v>0</v>
      </c>
      <c r="AB39" s="171">
        <f t="shared" si="14"/>
        <v>0</v>
      </c>
      <c r="AC39" s="172">
        <f t="shared" si="113"/>
        <v>0</v>
      </c>
      <c r="AD39" s="184">
        <f t="shared" si="114"/>
        <v>0</v>
      </c>
      <c r="AE39" s="185">
        <v>0</v>
      </c>
      <c r="AF39" s="171">
        <f t="shared" si="17"/>
        <v>0</v>
      </c>
      <c r="AG39" s="172">
        <f t="shared" si="115"/>
        <v>0</v>
      </c>
      <c r="AH39" s="184">
        <f t="shared" si="116"/>
        <v>0</v>
      </c>
      <c r="AI39" s="185">
        <v>0</v>
      </c>
      <c r="AJ39" s="171">
        <f t="shared" si="84"/>
        <v>0</v>
      </c>
      <c r="AK39" s="172">
        <f t="shared" si="117"/>
        <v>0</v>
      </c>
      <c r="AL39" s="184">
        <f t="shared" si="118"/>
        <v>0</v>
      </c>
      <c r="AM39" s="185">
        <v>0</v>
      </c>
      <c r="AN39" s="171">
        <f t="shared" si="85"/>
        <v>0</v>
      </c>
      <c r="AO39" s="172">
        <f t="shared" si="119"/>
        <v>0</v>
      </c>
      <c r="AP39" s="184">
        <f t="shared" si="120"/>
        <v>0</v>
      </c>
      <c r="AQ39" s="185">
        <v>0</v>
      </c>
      <c r="AR39" s="171">
        <f t="shared" si="86"/>
        <v>0</v>
      </c>
      <c r="AS39" s="172">
        <f t="shared" si="121"/>
        <v>0</v>
      </c>
      <c r="AT39" s="184">
        <f t="shared" si="122"/>
        <v>0</v>
      </c>
      <c r="AU39" s="185">
        <v>0</v>
      </c>
      <c r="AV39" s="171">
        <f t="shared" si="87"/>
        <v>0</v>
      </c>
      <c r="AW39" s="172">
        <f t="shared" si="123"/>
        <v>0</v>
      </c>
      <c r="AX39" s="184">
        <f t="shared" si="124"/>
        <v>0</v>
      </c>
      <c r="AY39" s="185">
        <v>0</v>
      </c>
      <c r="AZ39" s="171">
        <f t="shared" si="88"/>
        <v>0</v>
      </c>
      <c r="BA39" s="172">
        <f t="shared" si="125"/>
        <v>0</v>
      </c>
      <c r="BB39" s="184">
        <f t="shared" si="126"/>
        <v>0</v>
      </c>
      <c r="BC39" s="185">
        <v>0</v>
      </c>
      <c r="BD39" s="171">
        <f t="shared" si="35"/>
        <v>0</v>
      </c>
      <c r="BE39" s="172">
        <f t="shared" si="127"/>
        <v>0</v>
      </c>
      <c r="BF39" s="184">
        <f t="shared" si="128"/>
        <v>0</v>
      </c>
      <c r="BG39" s="185">
        <v>0</v>
      </c>
      <c r="BH39" s="171">
        <f t="shared" si="38"/>
        <v>0</v>
      </c>
      <c r="BI39" s="172">
        <f t="shared" si="129"/>
        <v>0</v>
      </c>
      <c r="BJ39" s="184">
        <f t="shared" si="130"/>
        <v>0</v>
      </c>
      <c r="BK39" s="185">
        <v>0</v>
      </c>
      <c r="BL39" s="171">
        <f t="shared" si="89"/>
        <v>0</v>
      </c>
      <c r="BM39" s="172">
        <f t="shared" si="131"/>
        <v>0</v>
      </c>
      <c r="BN39" s="184">
        <f t="shared" si="132"/>
        <v>0</v>
      </c>
      <c r="BO39" s="185">
        <v>0</v>
      </c>
      <c r="BP39" s="171">
        <f t="shared" si="44"/>
        <v>0</v>
      </c>
      <c r="BQ39" s="172">
        <f t="shared" si="133"/>
        <v>0</v>
      </c>
      <c r="BR39" s="184">
        <f t="shared" si="134"/>
        <v>0</v>
      </c>
      <c r="BS39" s="185">
        <v>0</v>
      </c>
      <c r="BT39" s="171">
        <f t="shared" si="90"/>
        <v>0</v>
      </c>
      <c r="BU39" s="172">
        <f t="shared" si="135"/>
        <v>0</v>
      </c>
      <c r="BV39" s="184">
        <f t="shared" si="136"/>
        <v>0</v>
      </c>
      <c r="BW39" s="185">
        <v>0</v>
      </c>
      <c r="BX39" s="171">
        <f t="shared" si="91"/>
        <v>0</v>
      </c>
      <c r="BY39" s="172">
        <f t="shared" si="137"/>
        <v>0</v>
      </c>
      <c r="BZ39" s="184">
        <f t="shared" si="138"/>
        <v>0</v>
      </c>
      <c r="CA39" s="185">
        <v>0</v>
      </c>
      <c r="CB39" s="171">
        <f t="shared" si="92"/>
        <v>0</v>
      </c>
      <c r="CC39" s="172">
        <f t="shared" si="139"/>
        <v>0</v>
      </c>
      <c r="CD39" s="184">
        <f t="shared" si="140"/>
        <v>0</v>
      </c>
      <c r="CE39" s="185">
        <v>0</v>
      </c>
      <c r="CF39" s="171">
        <f t="shared" si="93"/>
        <v>0</v>
      </c>
      <c r="CG39" s="172">
        <f t="shared" si="141"/>
        <v>0</v>
      </c>
      <c r="CH39" s="184">
        <f t="shared" si="142"/>
        <v>0</v>
      </c>
      <c r="CI39" s="185">
        <v>0</v>
      </c>
      <c r="CJ39" s="171">
        <f t="shared" si="94"/>
        <v>0</v>
      </c>
      <c r="CK39" s="172">
        <f t="shared" si="143"/>
        <v>0</v>
      </c>
      <c r="CL39" s="184">
        <f t="shared" si="144"/>
        <v>0</v>
      </c>
      <c r="CM39" s="185">
        <v>0</v>
      </c>
      <c r="CN39" s="171">
        <f t="shared" si="95"/>
        <v>0</v>
      </c>
      <c r="CO39" s="172">
        <f t="shared" si="145"/>
        <v>0</v>
      </c>
      <c r="CP39" s="184">
        <f t="shared" si="146"/>
        <v>0</v>
      </c>
      <c r="CQ39" s="185">
        <v>0</v>
      </c>
      <c r="CR39" s="171">
        <f t="shared" si="96"/>
        <v>0</v>
      </c>
      <c r="CS39" s="172">
        <f t="shared" si="147"/>
        <v>0</v>
      </c>
      <c r="CT39" s="184">
        <f t="shared" si="148"/>
        <v>0</v>
      </c>
      <c r="CU39" s="185">
        <v>0</v>
      </c>
      <c r="CV39" s="171">
        <f t="shared" si="97"/>
        <v>0</v>
      </c>
      <c r="CW39" s="172">
        <f t="shared" si="149"/>
        <v>0</v>
      </c>
      <c r="CX39" s="184">
        <f t="shared" si="150"/>
        <v>0</v>
      </c>
      <c r="CY39" s="185">
        <v>0</v>
      </c>
      <c r="CZ39" s="171">
        <f t="shared" si="98"/>
        <v>0</v>
      </c>
      <c r="DA39" s="172">
        <f t="shared" si="151"/>
        <v>0</v>
      </c>
      <c r="DB39" s="184">
        <f t="shared" si="152"/>
        <v>0</v>
      </c>
      <c r="DC39" s="185">
        <v>0</v>
      </c>
      <c r="DD39" s="171">
        <f t="shared" si="99"/>
        <v>0</v>
      </c>
      <c r="DE39" s="172">
        <f t="shared" si="153"/>
        <v>0</v>
      </c>
      <c r="DF39" s="184">
        <f t="shared" si="154"/>
        <v>0</v>
      </c>
      <c r="DG39" s="185">
        <v>0</v>
      </c>
      <c r="DH39" s="171">
        <f t="shared" si="100"/>
        <v>0</v>
      </c>
      <c r="DI39" s="172">
        <f t="shared" si="155"/>
        <v>0</v>
      </c>
      <c r="DJ39" s="158">
        <f t="shared" si="101"/>
        <v>1</v>
      </c>
      <c r="DK39" s="172">
        <f t="shared" si="102"/>
        <v>0</v>
      </c>
      <c r="DL39" s="175"/>
    </row>
    <row r="40" spans="1:116" s="176" customFormat="1" ht="18.75" customHeight="1" x14ac:dyDescent="0.3">
      <c r="A40" s="177" t="s">
        <v>233</v>
      </c>
      <c r="B40" s="178">
        <v>0</v>
      </c>
      <c r="C40" s="161">
        <v>0</v>
      </c>
      <c r="D40" s="162">
        <v>0</v>
      </c>
      <c r="E40" s="172">
        <f t="shared" si="103"/>
        <v>0</v>
      </c>
      <c r="F40" s="179">
        <f t="shared" si="104"/>
        <v>0</v>
      </c>
      <c r="G40" s="165">
        <v>0</v>
      </c>
      <c r="H40" s="180">
        <v>0</v>
      </c>
      <c r="I40" s="181">
        <f t="shared" si="105"/>
        <v>0</v>
      </c>
      <c r="J40" s="182">
        <f t="shared" si="1"/>
        <v>0</v>
      </c>
      <c r="K40" s="180">
        <v>0</v>
      </c>
      <c r="L40" s="183">
        <f t="shared" si="106"/>
        <v>0</v>
      </c>
      <c r="M40" s="182">
        <f t="shared" si="3"/>
        <v>0</v>
      </c>
      <c r="N40" s="184">
        <f t="shared" si="107"/>
        <v>0</v>
      </c>
      <c r="O40" s="185">
        <v>0</v>
      </c>
      <c r="P40" s="171">
        <f t="shared" si="5"/>
        <v>0</v>
      </c>
      <c r="Q40" s="172">
        <f t="shared" si="6"/>
        <v>0</v>
      </c>
      <c r="R40" s="184">
        <f t="shared" si="108"/>
        <v>0</v>
      </c>
      <c r="S40" s="185">
        <v>0</v>
      </c>
      <c r="T40" s="171">
        <f t="shared" si="8"/>
        <v>0</v>
      </c>
      <c r="U40" s="172">
        <f t="shared" si="109"/>
        <v>0</v>
      </c>
      <c r="V40" s="184">
        <f t="shared" si="110"/>
        <v>0</v>
      </c>
      <c r="W40" s="185">
        <v>0</v>
      </c>
      <c r="X40" s="171">
        <f t="shared" si="11"/>
        <v>0</v>
      </c>
      <c r="Y40" s="172">
        <f t="shared" si="111"/>
        <v>0</v>
      </c>
      <c r="Z40" s="184">
        <f t="shared" si="112"/>
        <v>0</v>
      </c>
      <c r="AA40" s="185">
        <v>0</v>
      </c>
      <c r="AB40" s="171">
        <f t="shared" si="14"/>
        <v>0</v>
      </c>
      <c r="AC40" s="172">
        <f t="shared" si="113"/>
        <v>0</v>
      </c>
      <c r="AD40" s="184">
        <f t="shared" si="114"/>
        <v>0</v>
      </c>
      <c r="AE40" s="185">
        <v>0</v>
      </c>
      <c r="AF40" s="171">
        <f t="shared" si="17"/>
        <v>0</v>
      </c>
      <c r="AG40" s="172">
        <f t="shared" si="115"/>
        <v>0</v>
      </c>
      <c r="AH40" s="184">
        <f t="shared" si="116"/>
        <v>0</v>
      </c>
      <c r="AI40" s="185">
        <v>0</v>
      </c>
      <c r="AJ40" s="171">
        <f t="shared" si="84"/>
        <v>0</v>
      </c>
      <c r="AK40" s="172">
        <f t="shared" si="117"/>
        <v>0</v>
      </c>
      <c r="AL40" s="184">
        <f t="shared" si="118"/>
        <v>0</v>
      </c>
      <c r="AM40" s="185">
        <v>0</v>
      </c>
      <c r="AN40" s="171">
        <f t="shared" si="85"/>
        <v>0</v>
      </c>
      <c r="AO40" s="172">
        <f t="shared" si="119"/>
        <v>0</v>
      </c>
      <c r="AP40" s="184">
        <f t="shared" si="120"/>
        <v>0</v>
      </c>
      <c r="AQ40" s="185">
        <v>0</v>
      </c>
      <c r="AR40" s="171">
        <f t="shared" si="86"/>
        <v>0</v>
      </c>
      <c r="AS40" s="172">
        <f t="shared" si="121"/>
        <v>0</v>
      </c>
      <c r="AT40" s="184">
        <f t="shared" si="122"/>
        <v>0</v>
      </c>
      <c r="AU40" s="185">
        <v>0</v>
      </c>
      <c r="AV40" s="171">
        <f t="shared" si="87"/>
        <v>0</v>
      </c>
      <c r="AW40" s="172">
        <f t="shared" si="123"/>
        <v>0</v>
      </c>
      <c r="AX40" s="184">
        <f t="shared" si="124"/>
        <v>0</v>
      </c>
      <c r="AY40" s="185">
        <v>0</v>
      </c>
      <c r="AZ40" s="171">
        <f t="shared" si="88"/>
        <v>0</v>
      </c>
      <c r="BA40" s="172">
        <f t="shared" si="125"/>
        <v>0</v>
      </c>
      <c r="BB40" s="184">
        <f t="shared" si="126"/>
        <v>0</v>
      </c>
      <c r="BC40" s="185">
        <v>0</v>
      </c>
      <c r="BD40" s="171">
        <f t="shared" si="35"/>
        <v>0</v>
      </c>
      <c r="BE40" s="172">
        <f t="shared" si="127"/>
        <v>0</v>
      </c>
      <c r="BF40" s="184">
        <f t="shared" si="128"/>
        <v>0</v>
      </c>
      <c r="BG40" s="185">
        <v>0</v>
      </c>
      <c r="BH40" s="171">
        <f t="shared" si="38"/>
        <v>0</v>
      </c>
      <c r="BI40" s="172">
        <f t="shared" si="129"/>
        <v>0</v>
      </c>
      <c r="BJ40" s="184">
        <f t="shared" si="130"/>
        <v>0</v>
      </c>
      <c r="BK40" s="185">
        <v>0</v>
      </c>
      <c r="BL40" s="171">
        <f t="shared" si="89"/>
        <v>0</v>
      </c>
      <c r="BM40" s="172">
        <f t="shared" si="131"/>
        <v>0</v>
      </c>
      <c r="BN40" s="184">
        <f t="shared" si="132"/>
        <v>0</v>
      </c>
      <c r="BO40" s="185">
        <v>0</v>
      </c>
      <c r="BP40" s="171">
        <f t="shared" si="44"/>
        <v>0</v>
      </c>
      <c r="BQ40" s="172">
        <f t="shared" si="133"/>
        <v>0</v>
      </c>
      <c r="BR40" s="184">
        <f t="shared" si="134"/>
        <v>0</v>
      </c>
      <c r="BS40" s="185">
        <v>0</v>
      </c>
      <c r="BT40" s="171">
        <f t="shared" si="90"/>
        <v>0</v>
      </c>
      <c r="BU40" s="172">
        <f t="shared" si="135"/>
        <v>0</v>
      </c>
      <c r="BV40" s="184">
        <f t="shared" si="136"/>
        <v>0</v>
      </c>
      <c r="BW40" s="185">
        <v>0</v>
      </c>
      <c r="BX40" s="171">
        <f t="shared" si="91"/>
        <v>0</v>
      </c>
      <c r="BY40" s="172">
        <f t="shared" si="137"/>
        <v>0</v>
      </c>
      <c r="BZ40" s="184">
        <f t="shared" si="138"/>
        <v>0</v>
      </c>
      <c r="CA40" s="185">
        <v>0</v>
      </c>
      <c r="CB40" s="171">
        <f t="shared" si="92"/>
        <v>0</v>
      </c>
      <c r="CC40" s="172">
        <f t="shared" si="139"/>
        <v>0</v>
      </c>
      <c r="CD40" s="184">
        <f t="shared" si="140"/>
        <v>0</v>
      </c>
      <c r="CE40" s="185">
        <v>0</v>
      </c>
      <c r="CF40" s="171">
        <f t="shared" si="93"/>
        <v>0</v>
      </c>
      <c r="CG40" s="172">
        <f t="shared" si="141"/>
        <v>0</v>
      </c>
      <c r="CH40" s="184">
        <f t="shared" si="142"/>
        <v>0</v>
      </c>
      <c r="CI40" s="185">
        <v>0</v>
      </c>
      <c r="CJ40" s="171">
        <f t="shared" si="94"/>
        <v>0</v>
      </c>
      <c r="CK40" s="172">
        <f t="shared" si="143"/>
        <v>0</v>
      </c>
      <c r="CL40" s="184">
        <f t="shared" si="144"/>
        <v>0</v>
      </c>
      <c r="CM40" s="185">
        <v>0</v>
      </c>
      <c r="CN40" s="171">
        <f t="shared" si="95"/>
        <v>0</v>
      </c>
      <c r="CO40" s="172">
        <f t="shared" si="145"/>
        <v>0</v>
      </c>
      <c r="CP40" s="184">
        <f t="shared" si="146"/>
        <v>0</v>
      </c>
      <c r="CQ40" s="185">
        <v>0</v>
      </c>
      <c r="CR40" s="171">
        <f t="shared" si="96"/>
        <v>0</v>
      </c>
      <c r="CS40" s="172">
        <f t="shared" si="147"/>
        <v>0</v>
      </c>
      <c r="CT40" s="184">
        <f t="shared" si="148"/>
        <v>0</v>
      </c>
      <c r="CU40" s="185">
        <v>0</v>
      </c>
      <c r="CV40" s="171">
        <f t="shared" si="97"/>
        <v>0</v>
      </c>
      <c r="CW40" s="172">
        <f t="shared" si="149"/>
        <v>0</v>
      </c>
      <c r="CX40" s="184">
        <f t="shared" si="150"/>
        <v>0</v>
      </c>
      <c r="CY40" s="185">
        <v>0</v>
      </c>
      <c r="CZ40" s="171">
        <f t="shared" si="98"/>
        <v>0</v>
      </c>
      <c r="DA40" s="172">
        <f t="shared" si="151"/>
        <v>0</v>
      </c>
      <c r="DB40" s="184">
        <f t="shared" si="152"/>
        <v>0</v>
      </c>
      <c r="DC40" s="185">
        <v>0</v>
      </c>
      <c r="DD40" s="171">
        <f t="shared" si="99"/>
        <v>0</v>
      </c>
      <c r="DE40" s="172">
        <f t="shared" si="153"/>
        <v>0</v>
      </c>
      <c r="DF40" s="184">
        <f t="shared" si="154"/>
        <v>0</v>
      </c>
      <c r="DG40" s="185">
        <v>0</v>
      </c>
      <c r="DH40" s="171">
        <f t="shared" si="100"/>
        <v>0</v>
      </c>
      <c r="DI40" s="172">
        <f t="shared" si="155"/>
        <v>0</v>
      </c>
      <c r="DJ40" s="158">
        <f t="shared" si="101"/>
        <v>1</v>
      </c>
      <c r="DK40" s="172">
        <f t="shared" si="102"/>
        <v>0</v>
      </c>
      <c r="DL40" s="175"/>
    </row>
    <row r="41" spans="1:116" s="176" customFormat="1" ht="18.75" customHeight="1" x14ac:dyDescent="0.3">
      <c r="A41" s="177" t="s">
        <v>233</v>
      </c>
      <c r="B41" s="178">
        <v>0</v>
      </c>
      <c r="C41" s="161">
        <v>0</v>
      </c>
      <c r="D41" s="162">
        <v>0</v>
      </c>
      <c r="E41" s="172">
        <f t="shared" si="103"/>
        <v>0</v>
      </c>
      <c r="F41" s="179">
        <f t="shared" si="104"/>
        <v>0</v>
      </c>
      <c r="G41" s="165">
        <v>0</v>
      </c>
      <c r="H41" s="180">
        <v>0</v>
      </c>
      <c r="I41" s="181">
        <f t="shared" si="105"/>
        <v>0</v>
      </c>
      <c r="J41" s="182">
        <f t="shared" si="1"/>
        <v>0</v>
      </c>
      <c r="K41" s="180">
        <v>0</v>
      </c>
      <c r="L41" s="183">
        <f t="shared" si="106"/>
        <v>0</v>
      </c>
      <c r="M41" s="182">
        <f t="shared" si="3"/>
        <v>0</v>
      </c>
      <c r="N41" s="184">
        <f t="shared" si="107"/>
        <v>0</v>
      </c>
      <c r="O41" s="185">
        <v>0</v>
      </c>
      <c r="P41" s="171">
        <f t="shared" si="5"/>
        <v>0</v>
      </c>
      <c r="Q41" s="172">
        <f t="shared" si="6"/>
        <v>0</v>
      </c>
      <c r="R41" s="184">
        <f t="shared" si="108"/>
        <v>0</v>
      </c>
      <c r="S41" s="185">
        <v>0</v>
      </c>
      <c r="T41" s="171">
        <f t="shared" si="8"/>
        <v>0</v>
      </c>
      <c r="U41" s="172">
        <f t="shared" si="109"/>
        <v>0</v>
      </c>
      <c r="V41" s="184">
        <f t="shared" si="110"/>
        <v>0</v>
      </c>
      <c r="W41" s="185">
        <v>0</v>
      </c>
      <c r="X41" s="171">
        <f t="shared" si="11"/>
        <v>0</v>
      </c>
      <c r="Y41" s="172">
        <f t="shared" si="111"/>
        <v>0</v>
      </c>
      <c r="Z41" s="184">
        <f t="shared" si="112"/>
        <v>0</v>
      </c>
      <c r="AA41" s="185">
        <v>0</v>
      </c>
      <c r="AB41" s="171">
        <f t="shared" si="14"/>
        <v>0</v>
      </c>
      <c r="AC41" s="172">
        <f t="shared" si="113"/>
        <v>0</v>
      </c>
      <c r="AD41" s="184">
        <f t="shared" si="114"/>
        <v>0</v>
      </c>
      <c r="AE41" s="185">
        <v>0</v>
      </c>
      <c r="AF41" s="171">
        <f t="shared" si="17"/>
        <v>0</v>
      </c>
      <c r="AG41" s="172">
        <f t="shared" si="115"/>
        <v>0</v>
      </c>
      <c r="AH41" s="184">
        <f t="shared" si="116"/>
        <v>0</v>
      </c>
      <c r="AI41" s="185">
        <v>0</v>
      </c>
      <c r="AJ41" s="171">
        <f t="shared" si="84"/>
        <v>0</v>
      </c>
      <c r="AK41" s="172">
        <f t="shared" si="117"/>
        <v>0</v>
      </c>
      <c r="AL41" s="184">
        <f t="shared" si="118"/>
        <v>0</v>
      </c>
      <c r="AM41" s="185">
        <v>0</v>
      </c>
      <c r="AN41" s="171">
        <f t="shared" si="85"/>
        <v>0</v>
      </c>
      <c r="AO41" s="172">
        <f t="shared" si="119"/>
        <v>0</v>
      </c>
      <c r="AP41" s="184">
        <f t="shared" si="120"/>
        <v>0</v>
      </c>
      <c r="AQ41" s="185">
        <v>0</v>
      </c>
      <c r="AR41" s="171">
        <f t="shared" si="86"/>
        <v>0</v>
      </c>
      <c r="AS41" s="172">
        <f t="shared" si="121"/>
        <v>0</v>
      </c>
      <c r="AT41" s="184">
        <f t="shared" si="122"/>
        <v>0</v>
      </c>
      <c r="AU41" s="185">
        <v>0</v>
      </c>
      <c r="AV41" s="171">
        <f t="shared" si="87"/>
        <v>0</v>
      </c>
      <c r="AW41" s="172">
        <f t="shared" si="123"/>
        <v>0</v>
      </c>
      <c r="AX41" s="184">
        <f t="shared" si="124"/>
        <v>0</v>
      </c>
      <c r="AY41" s="185">
        <v>0</v>
      </c>
      <c r="AZ41" s="171">
        <f t="shared" si="88"/>
        <v>0</v>
      </c>
      <c r="BA41" s="172">
        <f t="shared" si="125"/>
        <v>0</v>
      </c>
      <c r="BB41" s="184">
        <f t="shared" si="126"/>
        <v>0</v>
      </c>
      <c r="BC41" s="185">
        <v>0</v>
      </c>
      <c r="BD41" s="171">
        <f t="shared" si="35"/>
        <v>0</v>
      </c>
      <c r="BE41" s="172">
        <f t="shared" si="127"/>
        <v>0</v>
      </c>
      <c r="BF41" s="184">
        <f t="shared" si="128"/>
        <v>0</v>
      </c>
      <c r="BG41" s="185">
        <v>0</v>
      </c>
      <c r="BH41" s="171">
        <f t="shared" si="38"/>
        <v>0</v>
      </c>
      <c r="BI41" s="172">
        <f t="shared" si="129"/>
        <v>0</v>
      </c>
      <c r="BJ41" s="184">
        <f t="shared" si="130"/>
        <v>0</v>
      </c>
      <c r="BK41" s="185">
        <v>0</v>
      </c>
      <c r="BL41" s="171">
        <f t="shared" si="89"/>
        <v>0</v>
      </c>
      <c r="BM41" s="172">
        <f t="shared" si="131"/>
        <v>0</v>
      </c>
      <c r="BN41" s="184">
        <f t="shared" si="132"/>
        <v>0</v>
      </c>
      <c r="BO41" s="185">
        <v>0</v>
      </c>
      <c r="BP41" s="171">
        <f t="shared" si="44"/>
        <v>0</v>
      </c>
      <c r="BQ41" s="172">
        <f t="shared" si="133"/>
        <v>0</v>
      </c>
      <c r="BR41" s="184">
        <f t="shared" si="134"/>
        <v>0</v>
      </c>
      <c r="BS41" s="185">
        <v>0</v>
      </c>
      <c r="BT41" s="171">
        <f t="shared" si="90"/>
        <v>0</v>
      </c>
      <c r="BU41" s="172">
        <f t="shared" si="135"/>
        <v>0</v>
      </c>
      <c r="BV41" s="184">
        <f t="shared" si="136"/>
        <v>0</v>
      </c>
      <c r="BW41" s="185">
        <v>0</v>
      </c>
      <c r="BX41" s="171">
        <f t="shared" si="91"/>
        <v>0</v>
      </c>
      <c r="BY41" s="172">
        <f t="shared" si="137"/>
        <v>0</v>
      </c>
      <c r="BZ41" s="184">
        <f t="shared" si="138"/>
        <v>0</v>
      </c>
      <c r="CA41" s="185">
        <v>0</v>
      </c>
      <c r="CB41" s="171">
        <f t="shared" si="92"/>
        <v>0</v>
      </c>
      <c r="CC41" s="172">
        <f t="shared" si="139"/>
        <v>0</v>
      </c>
      <c r="CD41" s="184">
        <f t="shared" si="140"/>
        <v>0</v>
      </c>
      <c r="CE41" s="185">
        <v>0</v>
      </c>
      <c r="CF41" s="171">
        <f t="shared" si="93"/>
        <v>0</v>
      </c>
      <c r="CG41" s="172">
        <f t="shared" si="141"/>
        <v>0</v>
      </c>
      <c r="CH41" s="184">
        <f t="shared" si="142"/>
        <v>0</v>
      </c>
      <c r="CI41" s="185">
        <v>0</v>
      </c>
      <c r="CJ41" s="171">
        <f t="shared" si="94"/>
        <v>0</v>
      </c>
      <c r="CK41" s="172">
        <f t="shared" si="143"/>
        <v>0</v>
      </c>
      <c r="CL41" s="184">
        <f t="shared" si="144"/>
        <v>0</v>
      </c>
      <c r="CM41" s="185">
        <v>0</v>
      </c>
      <c r="CN41" s="171">
        <f t="shared" si="95"/>
        <v>0</v>
      </c>
      <c r="CO41" s="172">
        <f t="shared" si="145"/>
        <v>0</v>
      </c>
      <c r="CP41" s="184">
        <f t="shared" si="146"/>
        <v>0</v>
      </c>
      <c r="CQ41" s="185">
        <v>0</v>
      </c>
      <c r="CR41" s="171">
        <f t="shared" si="96"/>
        <v>0</v>
      </c>
      <c r="CS41" s="172">
        <f t="shared" si="147"/>
        <v>0</v>
      </c>
      <c r="CT41" s="184">
        <f t="shared" si="148"/>
        <v>0</v>
      </c>
      <c r="CU41" s="185">
        <v>0</v>
      </c>
      <c r="CV41" s="171">
        <f t="shared" si="97"/>
        <v>0</v>
      </c>
      <c r="CW41" s="172">
        <f t="shared" si="149"/>
        <v>0</v>
      </c>
      <c r="CX41" s="184">
        <f t="shared" si="150"/>
        <v>0</v>
      </c>
      <c r="CY41" s="185">
        <v>0</v>
      </c>
      <c r="CZ41" s="171">
        <f t="shared" si="98"/>
        <v>0</v>
      </c>
      <c r="DA41" s="172">
        <f t="shared" si="151"/>
        <v>0</v>
      </c>
      <c r="DB41" s="184">
        <f t="shared" si="152"/>
        <v>0</v>
      </c>
      <c r="DC41" s="185">
        <v>0</v>
      </c>
      <c r="DD41" s="171">
        <f t="shared" si="99"/>
        <v>0</v>
      </c>
      <c r="DE41" s="172">
        <f t="shared" si="153"/>
        <v>0</v>
      </c>
      <c r="DF41" s="184">
        <f t="shared" si="154"/>
        <v>0</v>
      </c>
      <c r="DG41" s="185">
        <v>0</v>
      </c>
      <c r="DH41" s="171">
        <f t="shared" si="100"/>
        <v>0</v>
      </c>
      <c r="DI41" s="172">
        <f t="shared" si="155"/>
        <v>0</v>
      </c>
      <c r="DJ41" s="158">
        <f t="shared" si="101"/>
        <v>1</v>
      </c>
      <c r="DK41" s="172">
        <f t="shared" si="102"/>
        <v>0</v>
      </c>
      <c r="DL41" s="175"/>
    </row>
    <row r="42" spans="1:116" ht="17.399999999999999" x14ac:dyDescent="0.3">
      <c r="A42" s="177" t="s">
        <v>233</v>
      </c>
      <c r="B42" s="178">
        <v>0</v>
      </c>
      <c r="C42" s="161">
        <v>0</v>
      </c>
      <c r="D42" s="162">
        <v>0</v>
      </c>
      <c r="E42" s="172">
        <f t="shared" si="103"/>
        <v>0</v>
      </c>
      <c r="F42" s="179">
        <f t="shared" si="104"/>
        <v>0</v>
      </c>
      <c r="G42" s="165">
        <v>0</v>
      </c>
      <c r="H42" s="180">
        <v>0</v>
      </c>
      <c r="I42" s="181">
        <f t="shared" si="105"/>
        <v>0</v>
      </c>
      <c r="J42" s="182">
        <f t="shared" si="1"/>
        <v>0</v>
      </c>
      <c r="K42" s="180">
        <v>0</v>
      </c>
      <c r="L42" s="183">
        <f t="shared" si="106"/>
        <v>0</v>
      </c>
      <c r="M42" s="182">
        <f t="shared" si="3"/>
        <v>0</v>
      </c>
      <c r="N42" s="184">
        <f t="shared" si="107"/>
        <v>0</v>
      </c>
      <c r="O42" s="185">
        <v>0</v>
      </c>
      <c r="P42" s="171">
        <f t="shared" si="5"/>
        <v>0</v>
      </c>
      <c r="Q42" s="172">
        <f t="shared" si="6"/>
        <v>0</v>
      </c>
      <c r="R42" s="184">
        <f t="shared" si="108"/>
        <v>0</v>
      </c>
      <c r="S42" s="185">
        <v>0</v>
      </c>
      <c r="T42" s="171">
        <f t="shared" si="8"/>
        <v>0</v>
      </c>
      <c r="U42" s="172">
        <f t="shared" si="109"/>
        <v>0</v>
      </c>
      <c r="V42" s="184">
        <f t="shared" si="110"/>
        <v>0</v>
      </c>
      <c r="W42" s="185">
        <v>0</v>
      </c>
      <c r="X42" s="171">
        <f t="shared" si="11"/>
        <v>0</v>
      </c>
      <c r="Y42" s="172">
        <f t="shared" si="111"/>
        <v>0</v>
      </c>
      <c r="Z42" s="184">
        <f t="shared" si="112"/>
        <v>0</v>
      </c>
      <c r="AA42" s="185">
        <v>0</v>
      </c>
      <c r="AB42" s="171">
        <f t="shared" si="14"/>
        <v>0</v>
      </c>
      <c r="AC42" s="172">
        <f t="shared" si="113"/>
        <v>0</v>
      </c>
      <c r="AD42" s="184">
        <f t="shared" si="114"/>
        <v>0</v>
      </c>
      <c r="AE42" s="185">
        <v>0</v>
      </c>
      <c r="AF42" s="171">
        <f t="shared" si="17"/>
        <v>0</v>
      </c>
      <c r="AG42" s="172">
        <f t="shared" si="115"/>
        <v>0</v>
      </c>
      <c r="AH42" s="184">
        <f t="shared" si="116"/>
        <v>0</v>
      </c>
      <c r="AI42" s="185">
        <v>0</v>
      </c>
      <c r="AJ42" s="171">
        <f t="shared" si="84"/>
        <v>0</v>
      </c>
      <c r="AK42" s="172">
        <f t="shared" si="117"/>
        <v>0</v>
      </c>
      <c r="AL42" s="184">
        <f t="shared" si="118"/>
        <v>0</v>
      </c>
      <c r="AM42" s="185">
        <v>0</v>
      </c>
      <c r="AN42" s="171">
        <f t="shared" si="85"/>
        <v>0</v>
      </c>
      <c r="AO42" s="172">
        <f t="shared" si="119"/>
        <v>0</v>
      </c>
      <c r="AP42" s="184">
        <f t="shared" si="120"/>
        <v>0</v>
      </c>
      <c r="AQ42" s="185">
        <v>0</v>
      </c>
      <c r="AR42" s="171">
        <f t="shared" si="86"/>
        <v>0</v>
      </c>
      <c r="AS42" s="172">
        <f t="shared" si="121"/>
        <v>0</v>
      </c>
      <c r="AT42" s="184">
        <f t="shared" si="122"/>
        <v>0</v>
      </c>
      <c r="AU42" s="185">
        <v>0</v>
      </c>
      <c r="AV42" s="171">
        <f t="shared" si="87"/>
        <v>0</v>
      </c>
      <c r="AW42" s="172">
        <f t="shared" si="123"/>
        <v>0</v>
      </c>
      <c r="AX42" s="184">
        <f t="shared" si="124"/>
        <v>0</v>
      </c>
      <c r="AY42" s="185">
        <v>0</v>
      </c>
      <c r="AZ42" s="171">
        <f t="shared" si="88"/>
        <v>0</v>
      </c>
      <c r="BA42" s="172">
        <f t="shared" si="125"/>
        <v>0</v>
      </c>
      <c r="BB42" s="184">
        <f t="shared" si="126"/>
        <v>0</v>
      </c>
      <c r="BC42" s="185">
        <v>0</v>
      </c>
      <c r="BD42" s="171">
        <f t="shared" si="35"/>
        <v>0</v>
      </c>
      <c r="BE42" s="172">
        <f t="shared" si="127"/>
        <v>0</v>
      </c>
      <c r="BF42" s="184">
        <f t="shared" si="128"/>
        <v>0</v>
      </c>
      <c r="BG42" s="185">
        <v>0</v>
      </c>
      <c r="BH42" s="171">
        <f t="shared" si="38"/>
        <v>0</v>
      </c>
      <c r="BI42" s="172">
        <f t="shared" si="129"/>
        <v>0</v>
      </c>
      <c r="BJ42" s="184">
        <f t="shared" si="130"/>
        <v>0</v>
      </c>
      <c r="BK42" s="185">
        <v>0</v>
      </c>
      <c r="BL42" s="171">
        <f t="shared" si="89"/>
        <v>0</v>
      </c>
      <c r="BM42" s="172">
        <f t="shared" si="131"/>
        <v>0</v>
      </c>
      <c r="BN42" s="184">
        <f t="shared" si="132"/>
        <v>0</v>
      </c>
      <c r="BO42" s="185">
        <v>0</v>
      </c>
      <c r="BP42" s="171">
        <f t="shared" si="44"/>
        <v>0</v>
      </c>
      <c r="BQ42" s="172">
        <f t="shared" si="133"/>
        <v>0</v>
      </c>
      <c r="BR42" s="184">
        <f t="shared" si="134"/>
        <v>0</v>
      </c>
      <c r="BS42" s="185">
        <v>0</v>
      </c>
      <c r="BT42" s="171">
        <f t="shared" si="90"/>
        <v>0</v>
      </c>
      <c r="BU42" s="172">
        <f t="shared" si="135"/>
        <v>0</v>
      </c>
      <c r="BV42" s="184">
        <f t="shared" si="136"/>
        <v>0</v>
      </c>
      <c r="BW42" s="185">
        <v>0</v>
      </c>
      <c r="BX42" s="171">
        <f t="shared" si="91"/>
        <v>0</v>
      </c>
      <c r="BY42" s="172">
        <f t="shared" si="137"/>
        <v>0</v>
      </c>
      <c r="BZ42" s="184">
        <f t="shared" si="138"/>
        <v>0</v>
      </c>
      <c r="CA42" s="185">
        <v>0</v>
      </c>
      <c r="CB42" s="171">
        <f t="shared" si="92"/>
        <v>0</v>
      </c>
      <c r="CC42" s="172">
        <f t="shared" si="139"/>
        <v>0</v>
      </c>
      <c r="CD42" s="184">
        <f t="shared" si="140"/>
        <v>0</v>
      </c>
      <c r="CE42" s="185">
        <v>0</v>
      </c>
      <c r="CF42" s="171">
        <f t="shared" si="93"/>
        <v>0</v>
      </c>
      <c r="CG42" s="172">
        <f t="shared" si="141"/>
        <v>0</v>
      </c>
      <c r="CH42" s="184">
        <f t="shared" si="142"/>
        <v>0</v>
      </c>
      <c r="CI42" s="185">
        <v>0</v>
      </c>
      <c r="CJ42" s="171">
        <f t="shared" si="94"/>
        <v>0</v>
      </c>
      <c r="CK42" s="172">
        <f t="shared" si="143"/>
        <v>0</v>
      </c>
      <c r="CL42" s="184">
        <f t="shared" si="144"/>
        <v>0</v>
      </c>
      <c r="CM42" s="185">
        <v>0</v>
      </c>
      <c r="CN42" s="171">
        <f t="shared" si="95"/>
        <v>0</v>
      </c>
      <c r="CO42" s="172">
        <f t="shared" si="145"/>
        <v>0</v>
      </c>
      <c r="CP42" s="184">
        <f t="shared" si="146"/>
        <v>0</v>
      </c>
      <c r="CQ42" s="185">
        <v>0</v>
      </c>
      <c r="CR42" s="171">
        <f t="shared" si="96"/>
        <v>0</v>
      </c>
      <c r="CS42" s="172">
        <f t="shared" si="147"/>
        <v>0</v>
      </c>
      <c r="CT42" s="184">
        <f t="shared" si="148"/>
        <v>0</v>
      </c>
      <c r="CU42" s="185">
        <v>0</v>
      </c>
      <c r="CV42" s="171">
        <f t="shared" si="97"/>
        <v>0</v>
      </c>
      <c r="CW42" s="172">
        <f t="shared" si="149"/>
        <v>0</v>
      </c>
      <c r="CX42" s="184">
        <f t="shared" si="150"/>
        <v>0</v>
      </c>
      <c r="CY42" s="185">
        <v>0</v>
      </c>
      <c r="CZ42" s="171">
        <f t="shared" si="98"/>
        <v>0</v>
      </c>
      <c r="DA42" s="172">
        <f t="shared" si="151"/>
        <v>0</v>
      </c>
      <c r="DB42" s="184">
        <f t="shared" si="152"/>
        <v>0</v>
      </c>
      <c r="DC42" s="185">
        <v>0</v>
      </c>
      <c r="DD42" s="171">
        <f t="shared" si="99"/>
        <v>0</v>
      </c>
      <c r="DE42" s="172">
        <f t="shared" si="153"/>
        <v>0</v>
      </c>
      <c r="DF42" s="184">
        <f t="shared" si="154"/>
        <v>0</v>
      </c>
      <c r="DG42" s="185">
        <v>0</v>
      </c>
      <c r="DH42" s="171">
        <f t="shared" si="100"/>
        <v>0</v>
      </c>
      <c r="DI42" s="172">
        <f t="shared" si="155"/>
        <v>0</v>
      </c>
      <c r="DJ42" s="158">
        <f t="shared" si="101"/>
        <v>1</v>
      </c>
      <c r="DK42" s="172">
        <f t="shared" si="102"/>
        <v>0</v>
      </c>
    </row>
    <row r="43" spans="1:116" ht="34.799999999999997" x14ac:dyDescent="0.3">
      <c r="A43" s="186" t="s">
        <v>234</v>
      </c>
      <c r="B43" s="187"/>
      <c r="C43" s="187"/>
      <c r="D43" s="187"/>
      <c r="E43" s="124"/>
      <c r="F43" s="124"/>
      <c r="G43" s="124" t="s">
        <v>90</v>
      </c>
      <c r="H43" s="124"/>
      <c r="I43" s="124"/>
      <c r="J43" s="124"/>
      <c r="K43" s="124"/>
      <c r="L43" s="15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c r="CL43" s="124"/>
      <c r="CM43" s="124"/>
      <c r="CN43" s="124"/>
      <c r="CO43" s="124"/>
      <c r="CP43" s="124"/>
      <c r="CQ43" s="124"/>
      <c r="CR43" s="124"/>
      <c r="CS43" s="124"/>
      <c r="CT43" s="124"/>
      <c r="CU43" s="124"/>
      <c r="CV43" s="124"/>
      <c r="CW43" s="124"/>
      <c r="CX43" s="124"/>
      <c r="CY43" s="124"/>
      <c r="CZ43" s="124"/>
      <c r="DA43" s="124"/>
      <c r="DB43" s="124"/>
      <c r="DC43" s="124"/>
      <c r="DD43" s="124"/>
      <c r="DE43" s="124"/>
      <c r="DF43" s="124"/>
      <c r="DG43" s="124"/>
      <c r="DH43" s="124"/>
      <c r="DI43" s="124"/>
      <c r="DJ43" s="124"/>
      <c r="DK43" s="124"/>
      <c r="DL43" s="188"/>
    </row>
    <row r="44" spans="1:116" ht="17.399999999999999" x14ac:dyDescent="0.3">
      <c r="A44" s="189" t="s">
        <v>235</v>
      </c>
      <c r="B44" s="190">
        <f>SUM(B6:B42)</f>
        <v>0</v>
      </c>
      <c r="C44" s="191">
        <f>SUM(C6:C42)</f>
        <v>0</v>
      </c>
      <c r="D44" s="191"/>
      <c r="E44" s="189"/>
      <c r="F44" s="191">
        <f>SUM(F6:F42)</f>
        <v>0</v>
      </c>
      <c r="G44" s="191"/>
      <c r="H44" s="191"/>
      <c r="I44" s="191"/>
      <c r="J44" s="191">
        <f>SUM(J6:J42)</f>
        <v>0</v>
      </c>
      <c r="K44" s="191"/>
      <c r="L44" s="190"/>
      <c r="M44" s="191">
        <f>SUM(M6:M42)</f>
        <v>0</v>
      </c>
      <c r="N44" s="191"/>
      <c r="O44" s="191"/>
      <c r="P44" s="191"/>
      <c r="Q44" s="191">
        <f>SUM(Q6:Q42)</f>
        <v>0</v>
      </c>
      <c r="R44" s="191"/>
      <c r="S44" s="191"/>
      <c r="T44" s="191"/>
      <c r="U44" s="191">
        <f>SUM(U6:U42)</f>
        <v>0</v>
      </c>
      <c r="V44" s="191"/>
      <c r="W44" s="191"/>
      <c r="X44" s="191"/>
      <c r="Y44" s="191">
        <f>SUM(Y6:Y42)</f>
        <v>0</v>
      </c>
      <c r="Z44" s="191"/>
      <c r="AA44" s="191"/>
      <c r="AB44" s="191"/>
      <c r="AC44" s="191">
        <f>SUM(AC6:AC42)</f>
        <v>0</v>
      </c>
      <c r="AD44" s="191"/>
      <c r="AE44" s="191"/>
      <c r="AF44" s="191"/>
      <c r="AG44" s="191">
        <f>SUM(AG6:AG42)</f>
        <v>0</v>
      </c>
      <c r="AH44" s="191"/>
      <c r="AI44" s="191"/>
      <c r="AJ44" s="191"/>
      <c r="AK44" s="191">
        <f>SUM(AK6:AK42)</f>
        <v>0</v>
      </c>
      <c r="AL44" s="191"/>
      <c r="AM44" s="191"/>
      <c r="AN44" s="191"/>
      <c r="AO44" s="191">
        <f>SUM(AO6:AO42)</f>
        <v>0</v>
      </c>
      <c r="AP44" s="191"/>
      <c r="AQ44" s="191"/>
      <c r="AR44" s="191"/>
      <c r="AS44" s="191">
        <f>SUM(AS6:AS42)</f>
        <v>0</v>
      </c>
      <c r="AT44" s="191"/>
      <c r="AU44" s="191"/>
      <c r="AV44" s="191"/>
      <c r="AW44" s="191">
        <f>SUM(AW6:AW42)</f>
        <v>0</v>
      </c>
      <c r="AX44" s="191"/>
      <c r="AY44" s="191"/>
      <c r="AZ44" s="191"/>
      <c r="BA44" s="191">
        <f>SUM(BA6:BA42)</f>
        <v>0</v>
      </c>
      <c r="BB44" s="191"/>
      <c r="BC44" s="191"/>
      <c r="BD44" s="191"/>
      <c r="BE44" s="191">
        <f>SUM(BE6:BE42)</f>
        <v>0</v>
      </c>
      <c r="BF44" s="191"/>
      <c r="BG44" s="191"/>
      <c r="BH44" s="191"/>
      <c r="BI44" s="191">
        <f>SUM(BI6:BI42)</f>
        <v>0</v>
      </c>
      <c r="BJ44" s="191"/>
      <c r="BK44" s="191"/>
      <c r="BL44" s="191"/>
      <c r="BM44" s="191">
        <f>SUM(BM6:BM42)</f>
        <v>0</v>
      </c>
      <c r="BN44" s="191"/>
      <c r="BO44" s="191"/>
      <c r="BP44" s="191"/>
      <c r="BQ44" s="191">
        <f>SUM(BQ6:BQ42)</f>
        <v>0</v>
      </c>
      <c r="BR44" s="191"/>
      <c r="BS44" s="191"/>
      <c r="BT44" s="191"/>
      <c r="BU44" s="191">
        <f>SUM(BU6:BU42)</f>
        <v>0</v>
      </c>
      <c r="BV44" s="191"/>
      <c r="BW44" s="191"/>
      <c r="BX44" s="191"/>
      <c r="BY44" s="191">
        <f>SUM(BY6:BY42)</f>
        <v>0</v>
      </c>
      <c r="BZ44" s="191"/>
      <c r="CA44" s="191"/>
      <c r="CB44" s="191"/>
      <c r="CC44" s="191">
        <f>SUM(CC6:CC42)</f>
        <v>0</v>
      </c>
      <c r="CD44" s="191"/>
      <c r="CE44" s="191"/>
      <c r="CF44" s="191"/>
      <c r="CG44" s="191">
        <f>SUM(CG6:CG42)</f>
        <v>0</v>
      </c>
      <c r="CH44" s="191"/>
      <c r="CI44" s="191"/>
      <c r="CJ44" s="191"/>
      <c r="CK44" s="191">
        <f>SUM(CK6:CK42)</f>
        <v>0</v>
      </c>
      <c r="CL44" s="191"/>
      <c r="CM44" s="191"/>
      <c r="CN44" s="191"/>
      <c r="CO44" s="191">
        <f>SUM(CO6:CO42)</f>
        <v>0</v>
      </c>
      <c r="CP44" s="191"/>
      <c r="CQ44" s="191"/>
      <c r="CR44" s="191"/>
      <c r="CS44" s="191">
        <f>SUM(CS6:CS42)</f>
        <v>0</v>
      </c>
      <c r="CT44" s="191"/>
      <c r="CU44" s="191"/>
      <c r="CV44" s="191"/>
      <c r="CW44" s="191">
        <f>SUM(CW6:CW42)</f>
        <v>0</v>
      </c>
      <c r="CX44" s="191"/>
      <c r="CY44" s="191"/>
      <c r="CZ44" s="191"/>
      <c r="DA44" s="191">
        <f>SUM(DA6:DA42)</f>
        <v>0</v>
      </c>
      <c r="DB44" s="191"/>
      <c r="DC44" s="191"/>
      <c r="DD44" s="191"/>
      <c r="DE44" s="191">
        <f>SUM(DE6:DE42)</f>
        <v>0</v>
      </c>
      <c r="DF44" s="191"/>
      <c r="DG44" s="191"/>
      <c r="DH44" s="191"/>
      <c r="DI44" s="191">
        <f>SUM(DI6:DI42)</f>
        <v>0</v>
      </c>
      <c r="DJ44" s="191"/>
      <c r="DK44" s="191">
        <f>SUM(DK6:DK42)</f>
        <v>0</v>
      </c>
      <c r="DL44" s="192"/>
    </row>
    <row r="45" spans="1:116" ht="17.399999999999999" x14ac:dyDescent="0.3">
      <c r="A45" s="189" t="s">
        <v>236</v>
      </c>
      <c r="B45" s="189"/>
      <c r="C45" s="189"/>
      <c r="D45" s="189"/>
      <c r="E45" s="189"/>
      <c r="F45" s="193">
        <f>SUM(H45:DK45)</f>
        <v>0</v>
      </c>
      <c r="G45" s="193"/>
      <c r="H45" s="193"/>
      <c r="I45" s="193"/>
      <c r="J45" s="193">
        <f>IF($F$44=0,0,J44/$F$44)</f>
        <v>0</v>
      </c>
      <c r="K45" s="193"/>
      <c r="L45" s="190"/>
      <c r="M45" s="193">
        <f>IF($F$44=0,0,M44/$F$44)</f>
        <v>0</v>
      </c>
      <c r="N45" s="193"/>
      <c r="O45" s="193"/>
      <c r="P45" s="193"/>
      <c r="Q45" s="193">
        <f>IF($F$44=0,0,Q44/$F$44)</f>
        <v>0</v>
      </c>
      <c r="R45" s="193"/>
      <c r="S45" s="193"/>
      <c r="T45" s="193"/>
      <c r="U45" s="193">
        <f>IF($F$44=0,0,U44/$F$44)</f>
        <v>0</v>
      </c>
      <c r="V45" s="193"/>
      <c r="W45" s="193"/>
      <c r="X45" s="193"/>
      <c r="Y45" s="193">
        <f>IF($F$44=0,0,Y44/$F$44)</f>
        <v>0</v>
      </c>
      <c r="Z45" s="193"/>
      <c r="AA45" s="193"/>
      <c r="AB45" s="193"/>
      <c r="AC45" s="193">
        <f>IF($F$44=0,0,AC44/$F$44)</f>
        <v>0</v>
      </c>
      <c r="AD45" s="193"/>
      <c r="AE45" s="193"/>
      <c r="AF45" s="193"/>
      <c r="AG45" s="193">
        <f>IF($F$44=0,0,AG44/$F$44)</f>
        <v>0</v>
      </c>
      <c r="AH45" s="193"/>
      <c r="AI45" s="193"/>
      <c r="AJ45" s="193"/>
      <c r="AK45" s="193">
        <f>IF($F$44=0,0,AK44/$F$44)</f>
        <v>0</v>
      </c>
      <c r="AL45" s="193"/>
      <c r="AM45" s="193"/>
      <c r="AN45" s="193"/>
      <c r="AO45" s="193">
        <f>IF($F$44=0,0,AO44/$F$44)</f>
        <v>0</v>
      </c>
      <c r="AP45" s="193"/>
      <c r="AQ45" s="193"/>
      <c r="AR45" s="193"/>
      <c r="AS45" s="193">
        <f>IF($F$44=0,0,AS44/$F$44)</f>
        <v>0</v>
      </c>
      <c r="AT45" s="193"/>
      <c r="AU45" s="193"/>
      <c r="AV45" s="193"/>
      <c r="AW45" s="193">
        <f>IF($F$44=0,0,AW44/$F$44)</f>
        <v>0</v>
      </c>
      <c r="AX45" s="193"/>
      <c r="AY45" s="193"/>
      <c r="AZ45" s="193"/>
      <c r="BA45" s="193">
        <f>IF($F$44=0,0,BA44/$F$44)</f>
        <v>0</v>
      </c>
      <c r="BB45" s="193"/>
      <c r="BC45" s="193"/>
      <c r="BD45" s="193"/>
      <c r="BE45" s="193">
        <f>IF($F$44=0,0,BE44/$F$44)</f>
        <v>0</v>
      </c>
      <c r="BF45" s="193"/>
      <c r="BG45" s="193"/>
      <c r="BH45" s="193"/>
      <c r="BI45" s="193">
        <f>IF($F$44=0,0,BI44/$F$44)</f>
        <v>0</v>
      </c>
      <c r="BJ45" s="193"/>
      <c r="BK45" s="193"/>
      <c r="BL45" s="193"/>
      <c r="BM45" s="193">
        <f>IF($F$44=0,0,BM44/$F$44)</f>
        <v>0</v>
      </c>
      <c r="BN45" s="193"/>
      <c r="BO45" s="193"/>
      <c r="BP45" s="193"/>
      <c r="BQ45" s="193">
        <f>IF($F$44=0,0,BQ44/$F$44)</f>
        <v>0</v>
      </c>
      <c r="BR45" s="193"/>
      <c r="BS45" s="193"/>
      <c r="BT45" s="193"/>
      <c r="BU45" s="193">
        <f>IF($F$44=0,0,BU44/$F$44)</f>
        <v>0</v>
      </c>
      <c r="BV45" s="193"/>
      <c r="BW45" s="193"/>
      <c r="BX45" s="193"/>
      <c r="BY45" s="193">
        <f>IF($F$44=0,0,BY44/$F$44)</f>
        <v>0</v>
      </c>
      <c r="BZ45" s="193"/>
      <c r="CA45" s="193"/>
      <c r="CB45" s="193"/>
      <c r="CC45" s="193">
        <f>IF($F$44=0,0,CC44/$F$44)</f>
        <v>0</v>
      </c>
      <c r="CD45" s="193"/>
      <c r="CE45" s="193"/>
      <c r="CF45" s="193"/>
      <c r="CG45" s="193">
        <f>IF($F$44=0,0,CG44/$F$44)</f>
        <v>0</v>
      </c>
      <c r="CH45" s="193"/>
      <c r="CI45" s="193"/>
      <c r="CJ45" s="193"/>
      <c r="CK45" s="193">
        <f>IF($F$44=0,0,CK44/$F$44)</f>
        <v>0</v>
      </c>
      <c r="CL45" s="193"/>
      <c r="CM45" s="193"/>
      <c r="CN45" s="193"/>
      <c r="CO45" s="193">
        <f>IF($F$44=0,0,CO44/$F$44)</f>
        <v>0</v>
      </c>
      <c r="CP45" s="193"/>
      <c r="CQ45" s="193"/>
      <c r="CR45" s="193"/>
      <c r="CS45" s="193">
        <f>IF($F$44=0,0,CS44/$F$44)</f>
        <v>0</v>
      </c>
      <c r="CT45" s="193"/>
      <c r="CU45" s="193"/>
      <c r="CV45" s="193"/>
      <c r="CW45" s="193">
        <f>IF($F$44=0,0,CW44/$F$44)</f>
        <v>0</v>
      </c>
      <c r="CX45" s="193"/>
      <c r="CY45" s="193"/>
      <c r="CZ45" s="193"/>
      <c r="DA45" s="193">
        <f>IF($F$44=0,0,DA44/$F$44)</f>
        <v>0</v>
      </c>
      <c r="DB45" s="193"/>
      <c r="DC45" s="193"/>
      <c r="DD45" s="193"/>
      <c r="DE45" s="193">
        <f>IF($F$44=0,0,DE44/$F$44)</f>
        <v>0</v>
      </c>
      <c r="DF45" s="193"/>
      <c r="DG45" s="193"/>
      <c r="DH45" s="193"/>
      <c r="DI45" s="193">
        <f>IF($F$44=0,0,DI44/$F$44)</f>
        <v>0</v>
      </c>
      <c r="DJ45" s="193"/>
      <c r="DK45" s="193">
        <f>IF($F$44=0,0,DK44/$F$44)</f>
        <v>0</v>
      </c>
    </row>
    <row r="46" spans="1:116" ht="17.399999999999999" x14ac:dyDescent="0.3">
      <c r="A46" s="189" t="s">
        <v>237</v>
      </c>
      <c r="B46" s="189"/>
      <c r="C46" s="189"/>
      <c r="D46" s="189"/>
      <c r="E46" s="189"/>
      <c r="F46" s="194"/>
      <c r="G46" s="190">
        <f>SUM(G6:G42)</f>
        <v>0</v>
      </c>
      <c r="H46" s="190"/>
      <c r="I46" s="190">
        <f>SUM(I6:I42)</f>
        <v>0</v>
      </c>
      <c r="J46" s="141"/>
      <c r="K46" s="190"/>
      <c r="L46" s="190">
        <f>SUM(L6:L42)</f>
        <v>0</v>
      </c>
      <c r="M46" s="141"/>
      <c r="N46" s="141"/>
      <c r="O46" s="190">
        <f>(SUM(N6:N42))</f>
        <v>0</v>
      </c>
      <c r="P46" s="190"/>
      <c r="Q46" s="51"/>
      <c r="R46" s="141"/>
      <c r="S46" s="190">
        <f>(SUM(R6:R42))</f>
        <v>0</v>
      </c>
      <c r="T46" s="190"/>
      <c r="U46" s="141"/>
      <c r="V46" s="141"/>
      <c r="W46" s="190">
        <f>(SUM(V6:V42))</f>
        <v>0</v>
      </c>
      <c r="X46" s="190"/>
      <c r="Y46" s="141"/>
      <c r="Z46" s="141"/>
      <c r="AA46" s="190">
        <f>(SUM(Z6:Z42))</f>
        <v>0</v>
      </c>
      <c r="AB46" s="190"/>
      <c r="AC46" s="141"/>
      <c r="AD46" s="141"/>
      <c r="AE46" s="190">
        <f>(SUM(AD6:AD42))</f>
        <v>0</v>
      </c>
      <c r="AF46" s="141"/>
      <c r="AG46" s="141"/>
      <c r="AH46" s="141"/>
      <c r="AI46" s="190">
        <f>(SUM(AH6:AH42))</f>
        <v>0</v>
      </c>
      <c r="AJ46" s="141"/>
      <c r="AK46" s="141"/>
      <c r="AL46" s="141"/>
      <c r="AM46" s="190">
        <f>(SUM(AL6:AL42))</f>
        <v>0</v>
      </c>
      <c r="AN46" s="141"/>
      <c r="AO46" s="141"/>
      <c r="AP46" s="141"/>
      <c r="AQ46" s="190">
        <f>(SUM(AP6:AP42))</f>
        <v>0</v>
      </c>
      <c r="AR46" s="141"/>
      <c r="AS46" s="141"/>
      <c r="AT46" s="141"/>
      <c r="AU46" s="190">
        <f>(SUM(AT6:AT42))</f>
        <v>0</v>
      </c>
      <c r="AV46" s="141"/>
      <c r="AW46" s="141"/>
      <c r="AX46" s="141"/>
      <c r="AY46" s="190">
        <f>(SUM(AX6:AX42))</f>
        <v>0</v>
      </c>
      <c r="AZ46" s="141"/>
      <c r="BA46" s="141"/>
      <c r="BB46" s="141"/>
      <c r="BC46" s="190">
        <f>(SUM(BB6:BB42))</f>
        <v>0</v>
      </c>
      <c r="BD46" s="141"/>
      <c r="BE46" s="141"/>
      <c r="BF46" s="141"/>
      <c r="BG46" s="190">
        <f>(SUM(BF6:BF42))</f>
        <v>0</v>
      </c>
      <c r="BH46" s="141"/>
      <c r="BI46" s="141"/>
      <c r="BJ46" s="141"/>
      <c r="BK46" s="190">
        <f>(SUM(BJ6:BJ42))</f>
        <v>0</v>
      </c>
      <c r="BL46" s="141"/>
      <c r="BM46" s="141"/>
      <c r="BN46" s="141"/>
      <c r="BO46" s="190">
        <f>(SUM(BN6:BN42))</f>
        <v>0</v>
      </c>
      <c r="BP46" s="141"/>
      <c r="BQ46" s="141"/>
      <c r="BR46" s="141"/>
      <c r="BS46" s="190">
        <f>(SUM(BR6:BR42))</f>
        <v>0</v>
      </c>
      <c r="BT46" s="141"/>
      <c r="BU46" s="141"/>
      <c r="BV46" s="141"/>
      <c r="BW46" s="190">
        <f>(SUM(BV6:BV42))</f>
        <v>0</v>
      </c>
      <c r="BX46" s="141"/>
      <c r="BY46" s="141"/>
      <c r="BZ46" s="141"/>
      <c r="CA46" s="190">
        <f>(SUM(BZ6:BZ42))</f>
        <v>0</v>
      </c>
      <c r="CB46" s="141"/>
      <c r="CC46" s="141"/>
      <c r="CD46" s="141"/>
      <c r="CE46" s="190">
        <f>(SUM(CD6:CD42))</f>
        <v>0</v>
      </c>
      <c r="CF46" s="141"/>
      <c r="CG46" s="141"/>
      <c r="CH46" s="141"/>
      <c r="CI46" s="190">
        <f>(SUM(CH6:CH42))</f>
        <v>0</v>
      </c>
      <c r="CJ46" s="141"/>
      <c r="CK46" s="141"/>
      <c r="CL46" s="141"/>
      <c r="CM46" s="190">
        <f>(SUM(CL6:CL42))</f>
        <v>0</v>
      </c>
      <c r="CN46" s="141"/>
      <c r="CO46" s="141"/>
      <c r="CP46" s="141"/>
      <c r="CQ46" s="190">
        <f>(SUM(CP6:CP42))</f>
        <v>0</v>
      </c>
      <c r="CR46" s="141"/>
      <c r="CS46" s="141"/>
      <c r="CT46" s="141"/>
      <c r="CU46" s="190">
        <f>(SUM(CT6:CT42))</f>
        <v>0</v>
      </c>
      <c r="CV46" s="141"/>
      <c r="CW46" s="141"/>
      <c r="CX46" s="141"/>
      <c r="CY46" s="190">
        <f>(SUM(CX6:CX42))</f>
        <v>0</v>
      </c>
      <c r="CZ46" s="141"/>
      <c r="DA46" s="141"/>
      <c r="DB46" s="141"/>
      <c r="DC46" s="190">
        <f>(SUM(DB6:DB42))</f>
        <v>0</v>
      </c>
      <c r="DD46" s="141"/>
      <c r="DE46" s="141"/>
      <c r="DF46" s="141"/>
      <c r="DG46" s="190">
        <f>(SUM(DF6:DF42))</f>
        <v>0</v>
      </c>
      <c r="DH46" s="141"/>
      <c r="DI46" s="141"/>
      <c r="DJ46" s="195"/>
      <c r="DK46" s="141"/>
      <c r="DL46" s="196"/>
    </row>
    <row r="47" spans="1:116" ht="2.25" customHeight="1" x14ac:dyDescent="0.3">
      <c r="A47" s="189" t="s">
        <v>238</v>
      </c>
      <c r="B47" s="189"/>
      <c r="C47" s="189"/>
      <c r="D47" s="189"/>
      <c r="E47" s="189"/>
      <c r="F47" s="193"/>
      <c r="G47" s="197"/>
      <c r="H47" s="197"/>
      <c r="I47" s="197"/>
      <c r="J47" s="197"/>
      <c r="K47" s="197"/>
      <c r="L47" s="197"/>
      <c r="M47" s="197"/>
      <c r="N47" s="197"/>
      <c r="O47" s="197">
        <v>1</v>
      </c>
      <c r="P47" s="197"/>
      <c r="Q47" s="197"/>
      <c r="R47" s="197"/>
      <c r="S47" s="197">
        <v>1</v>
      </c>
      <c r="T47" s="197"/>
      <c r="U47" s="197"/>
      <c r="V47" s="197"/>
      <c r="W47" s="197">
        <v>1</v>
      </c>
      <c r="X47" s="197"/>
      <c r="Y47" s="197"/>
      <c r="Z47" s="197"/>
      <c r="AA47" s="197">
        <v>1</v>
      </c>
      <c r="AB47" s="197"/>
      <c r="AC47" s="197"/>
      <c r="AD47" s="197"/>
      <c r="AE47" s="197">
        <v>1</v>
      </c>
      <c r="AF47" s="197"/>
      <c r="AG47" s="197"/>
      <c r="AH47" s="197"/>
      <c r="AI47" s="197">
        <v>1</v>
      </c>
      <c r="AJ47" s="197"/>
      <c r="AK47" s="197"/>
      <c r="AL47" s="197"/>
      <c r="AM47" s="197">
        <v>1</v>
      </c>
      <c r="AN47" s="197"/>
      <c r="AO47" s="197"/>
      <c r="AP47" s="197"/>
      <c r="AQ47" s="197">
        <v>1</v>
      </c>
      <c r="AR47" s="197"/>
      <c r="AS47" s="197"/>
      <c r="AT47" s="197"/>
      <c r="AU47" s="197">
        <v>1</v>
      </c>
      <c r="AV47" s="197"/>
      <c r="AW47" s="197"/>
      <c r="AX47" s="197"/>
      <c r="AY47" s="197">
        <v>1</v>
      </c>
      <c r="AZ47" s="197"/>
      <c r="BA47" s="197"/>
      <c r="BB47" s="197"/>
      <c r="BC47" s="197">
        <v>1</v>
      </c>
      <c r="BD47" s="197"/>
      <c r="BE47" s="197"/>
      <c r="BF47" s="197"/>
      <c r="BG47" s="197">
        <v>1</v>
      </c>
      <c r="BH47" s="197"/>
      <c r="BI47" s="197"/>
      <c r="BJ47" s="197"/>
      <c r="BK47" s="197">
        <v>1</v>
      </c>
      <c r="BL47" s="197"/>
      <c r="BM47" s="197"/>
      <c r="BN47" s="197"/>
      <c r="BO47" s="197">
        <v>1</v>
      </c>
      <c r="BP47" s="197"/>
      <c r="BQ47" s="197"/>
      <c r="BR47" s="197"/>
      <c r="BS47" s="197">
        <v>1</v>
      </c>
      <c r="BT47" s="197"/>
      <c r="BU47" s="197"/>
      <c r="BV47" s="197"/>
      <c r="BW47" s="197">
        <v>1</v>
      </c>
      <c r="BX47" s="197"/>
      <c r="BY47" s="197"/>
      <c r="BZ47" s="197"/>
      <c r="CA47" s="197">
        <v>1</v>
      </c>
      <c r="CB47" s="197"/>
      <c r="CC47" s="197"/>
      <c r="CD47" s="197"/>
      <c r="CE47" s="197">
        <v>1</v>
      </c>
      <c r="CF47" s="197"/>
      <c r="CG47" s="197"/>
      <c r="CH47" s="197"/>
      <c r="CI47" s="197">
        <v>1</v>
      </c>
      <c r="CJ47" s="197"/>
      <c r="CK47" s="197"/>
      <c r="CL47" s="197"/>
      <c r="CM47" s="197">
        <v>1</v>
      </c>
      <c r="CN47" s="197"/>
      <c r="CO47" s="197"/>
      <c r="CP47" s="197"/>
      <c r="CQ47" s="197">
        <v>1</v>
      </c>
      <c r="CR47" s="197"/>
      <c r="CS47" s="197"/>
      <c r="CT47" s="197"/>
      <c r="CU47" s="197">
        <v>1</v>
      </c>
      <c r="CV47" s="197"/>
      <c r="CW47" s="197"/>
      <c r="CX47" s="197"/>
      <c r="CY47" s="197">
        <v>1</v>
      </c>
      <c r="CZ47" s="197"/>
      <c r="DA47" s="197"/>
      <c r="DB47" s="197"/>
      <c r="DC47" s="197">
        <v>1</v>
      </c>
      <c r="DD47" s="197"/>
      <c r="DE47" s="197"/>
      <c r="DF47" s="197"/>
      <c r="DG47" s="197">
        <v>1</v>
      </c>
      <c r="DH47" s="197"/>
      <c r="DI47" s="197"/>
      <c r="DJ47" s="197"/>
      <c r="DK47" s="197"/>
      <c r="DL47" s="198"/>
    </row>
    <row r="48" spans="1:116" ht="17.399999999999999" x14ac:dyDescent="0.3">
      <c r="A48" s="189"/>
      <c r="B48" s="189"/>
      <c r="C48" s="189"/>
      <c r="D48" s="189"/>
      <c r="E48" s="189"/>
      <c r="F48" s="197"/>
      <c r="G48" s="197"/>
      <c r="H48" s="197"/>
      <c r="I48" s="199"/>
      <c r="J48" s="197"/>
      <c r="K48" s="197"/>
      <c r="L48" s="199"/>
      <c r="M48" s="197"/>
      <c r="N48" s="197"/>
      <c r="O48" s="200"/>
      <c r="P48" s="201"/>
      <c r="Q48" s="201"/>
      <c r="R48" s="197"/>
      <c r="S48" s="200"/>
      <c r="T48" s="201"/>
      <c r="U48" s="201"/>
      <c r="V48" s="201"/>
      <c r="W48" s="200"/>
      <c r="X48" s="201"/>
      <c r="Y48" s="201"/>
      <c r="Z48" s="201"/>
      <c r="AA48" s="200"/>
      <c r="AB48" s="201"/>
      <c r="AC48" s="201"/>
      <c r="AD48" s="201"/>
      <c r="AE48" s="200"/>
      <c r="AF48" s="201"/>
      <c r="AG48" s="201"/>
      <c r="AH48" s="201"/>
      <c r="AI48" s="200"/>
      <c r="AJ48" s="201"/>
      <c r="AK48" s="201"/>
      <c r="AL48" s="201"/>
      <c r="AM48" s="200"/>
      <c r="AN48" s="201"/>
      <c r="AO48" s="201"/>
      <c r="AP48" s="201"/>
      <c r="AQ48" s="200"/>
      <c r="AR48" s="201"/>
      <c r="AS48" s="201"/>
      <c r="AT48" s="201"/>
      <c r="AU48" s="200"/>
      <c r="AV48" s="201"/>
      <c r="AW48" s="201"/>
      <c r="AX48" s="201"/>
      <c r="AY48" s="200"/>
      <c r="AZ48" s="201"/>
      <c r="BA48" s="201"/>
      <c r="BB48" s="201"/>
      <c r="BC48" s="200"/>
      <c r="BD48" s="201"/>
      <c r="BE48" s="201"/>
      <c r="BF48" s="201"/>
      <c r="BG48" s="200"/>
      <c r="BH48" s="201"/>
      <c r="BI48" s="201"/>
      <c r="BJ48" s="201"/>
      <c r="BK48" s="200"/>
      <c r="BL48" s="201"/>
      <c r="BM48" s="201"/>
      <c r="BN48" s="201"/>
      <c r="BO48" s="200"/>
      <c r="BP48" s="201"/>
      <c r="BQ48" s="201"/>
      <c r="BR48" s="201"/>
      <c r="BS48" s="200"/>
      <c r="BT48" s="201"/>
      <c r="BU48" s="201"/>
      <c r="BV48" s="201"/>
      <c r="BW48" s="200"/>
      <c r="BX48" s="201"/>
      <c r="BY48" s="201"/>
      <c r="BZ48" s="201"/>
      <c r="CA48" s="200"/>
      <c r="CB48" s="201"/>
      <c r="CC48" s="201"/>
      <c r="CD48" s="201"/>
      <c r="CE48" s="200"/>
      <c r="CF48" s="201"/>
      <c r="CG48" s="201"/>
      <c r="CH48" s="201"/>
      <c r="CI48" s="200"/>
      <c r="CJ48" s="201"/>
      <c r="CK48" s="201"/>
      <c r="CL48" s="201"/>
      <c r="CM48" s="200"/>
      <c r="CN48" s="201"/>
      <c r="CO48" s="201"/>
      <c r="CP48" s="201"/>
      <c r="CQ48" s="200"/>
      <c r="CR48" s="201"/>
      <c r="CS48" s="201"/>
      <c r="CT48" s="201"/>
      <c r="CU48" s="200"/>
      <c r="CV48" s="201"/>
      <c r="CW48" s="201"/>
      <c r="CX48" s="201"/>
      <c r="CY48" s="200"/>
      <c r="CZ48" s="201"/>
      <c r="DA48" s="201"/>
      <c r="DB48" s="201"/>
      <c r="DC48" s="200"/>
      <c r="DD48" s="201"/>
      <c r="DE48" s="201"/>
      <c r="DF48" s="201"/>
      <c r="DG48" s="200"/>
      <c r="DH48" s="201"/>
      <c r="DI48" s="201"/>
      <c r="DJ48" s="201"/>
      <c r="DK48" s="201"/>
    </row>
    <row r="49" spans="1:116" ht="17.399999999999999" x14ac:dyDescent="0.3">
      <c r="A49" s="189" t="s">
        <v>239</v>
      </c>
      <c r="B49" s="189"/>
      <c r="C49" s="189"/>
      <c r="D49" s="189"/>
      <c r="E49" s="189"/>
      <c r="G49" s="193">
        <f>SUM(H49:DK49)</f>
        <v>1</v>
      </c>
      <c r="H49" s="141"/>
      <c r="I49" s="193">
        <f>IF($G$46=0,0,I46/$G$46)</f>
        <v>0</v>
      </c>
      <c r="J49" s="141"/>
      <c r="K49" s="141"/>
      <c r="L49" s="193">
        <f>IF($G$46=0,0,L46/$G$46)</f>
        <v>0</v>
      </c>
      <c r="M49" s="141"/>
      <c r="N49" s="141"/>
      <c r="O49" s="193">
        <f>IF($G$46=0,0,O46/$G$46)</f>
        <v>0</v>
      </c>
      <c r="P49" s="141"/>
      <c r="Q49" s="141"/>
      <c r="R49" s="141"/>
      <c r="S49" s="193">
        <f>IF($G$46=0,0,S46/$G$46)</f>
        <v>0</v>
      </c>
      <c r="T49" s="141"/>
      <c r="U49" s="141"/>
      <c r="V49" s="141"/>
      <c r="W49" s="193">
        <f>IF($G$46=0,0,W46/$G$46)</f>
        <v>0</v>
      </c>
      <c r="X49" s="141"/>
      <c r="Y49" s="141"/>
      <c r="Z49" s="141"/>
      <c r="AA49" s="193">
        <f>IF($G$46=0,0,AA46/$G$46)</f>
        <v>0</v>
      </c>
      <c r="AB49" s="141"/>
      <c r="AC49" s="141"/>
      <c r="AD49" s="141"/>
      <c r="AE49" s="193">
        <f>IF($G$46=0,0,AE46/$G$46)</f>
        <v>0</v>
      </c>
      <c r="AF49" s="141"/>
      <c r="AG49" s="141"/>
      <c r="AH49" s="141"/>
      <c r="AI49" s="193">
        <f>IF($G$46=0,0,AI46/$G$46)</f>
        <v>0</v>
      </c>
      <c r="AJ49" s="141"/>
      <c r="AK49" s="141"/>
      <c r="AL49" s="141"/>
      <c r="AM49" s="193">
        <f>IF($G$46=0,0,AM46/$G$46)</f>
        <v>0</v>
      </c>
      <c r="AN49" s="141"/>
      <c r="AO49" s="141"/>
      <c r="AP49" s="141"/>
      <c r="AQ49" s="193">
        <f>IF($G$46=0,0,AQ46/$G$46)</f>
        <v>0</v>
      </c>
      <c r="AR49" s="141"/>
      <c r="AS49" s="141"/>
      <c r="AT49" s="141"/>
      <c r="AU49" s="193">
        <f>IF($G$46=0,0,AU46/$G$46)</f>
        <v>0</v>
      </c>
      <c r="AV49" s="141"/>
      <c r="AW49" s="141"/>
      <c r="AX49" s="141"/>
      <c r="AY49" s="193">
        <f>IF($G$46=0,0,AY46/$G$46)</f>
        <v>0</v>
      </c>
      <c r="AZ49" s="141"/>
      <c r="BA49" s="141"/>
      <c r="BB49" s="141"/>
      <c r="BC49" s="193">
        <f>IF($G$46=0,0,BC46/$G$46)</f>
        <v>0</v>
      </c>
      <c r="BD49" s="141"/>
      <c r="BE49" s="141"/>
      <c r="BF49" s="141"/>
      <c r="BG49" s="193">
        <f>IF($G$46=0,0,BG46/$G$46)</f>
        <v>0</v>
      </c>
      <c r="BH49" s="141"/>
      <c r="BI49" s="141"/>
      <c r="BJ49" s="141"/>
      <c r="BK49" s="193">
        <f>IF($G$46=0,0,BK46/$G$46)</f>
        <v>0</v>
      </c>
      <c r="BL49" s="141"/>
      <c r="BM49" s="141"/>
      <c r="BN49" s="141"/>
      <c r="BO49" s="193">
        <f>IF($G$46=0,0,BO46/$G$46)</f>
        <v>0</v>
      </c>
      <c r="BP49" s="141"/>
      <c r="BQ49" s="141"/>
      <c r="BR49" s="141"/>
      <c r="BS49" s="193">
        <f>IF($G$46=0,0,BS46/$G$46)</f>
        <v>0</v>
      </c>
      <c r="BT49" s="141"/>
      <c r="BU49" s="141"/>
      <c r="BV49" s="141"/>
      <c r="BW49" s="193">
        <f>IF($G$46=0,0,BW46/$G$46)</f>
        <v>0</v>
      </c>
      <c r="BX49" s="141"/>
      <c r="BY49" s="141"/>
      <c r="BZ49" s="141"/>
      <c r="CA49" s="193">
        <f>IF($G$46=0,0,CA46/$G$46)</f>
        <v>0</v>
      </c>
      <c r="CB49" s="141"/>
      <c r="CC49" s="141"/>
      <c r="CD49" s="141"/>
      <c r="CE49" s="193">
        <f>IF($G$46=0,0,CE46/$G$46)</f>
        <v>0</v>
      </c>
      <c r="CF49" s="141"/>
      <c r="CG49" s="141"/>
      <c r="CH49" s="141"/>
      <c r="CI49" s="193">
        <f>IF($G$46=0,0,CI46/$G$46)</f>
        <v>0</v>
      </c>
      <c r="CJ49" s="141"/>
      <c r="CK49" s="141"/>
      <c r="CL49" s="141"/>
      <c r="CM49" s="193">
        <f>IF($G$46=0,0,CM46/$G$46)</f>
        <v>0</v>
      </c>
      <c r="CN49" s="141"/>
      <c r="CO49" s="141"/>
      <c r="CP49" s="141"/>
      <c r="CQ49" s="193">
        <f>IF($G$46=0,0,CQ46/$G$46)</f>
        <v>0</v>
      </c>
      <c r="CR49" s="141"/>
      <c r="CS49" s="141"/>
      <c r="CT49" s="141"/>
      <c r="CU49" s="193">
        <f>IF($G$46=0,0,CU46/$G$46)</f>
        <v>0</v>
      </c>
      <c r="CV49" s="141"/>
      <c r="CW49" s="141"/>
      <c r="CX49" s="141"/>
      <c r="CY49" s="193">
        <f>IF($G$46=0,0,CY46/$G$46)</f>
        <v>0</v>
      </c>
      <c r="CZ49" s="141"/>
      <c r="DA49" s="141"/>
      <c r="DB49" s="141"/>
      <c r="DC49" s="193">
        <f>IF($G$46=0,0,DC46/$G$46)</f>
        <v>0</v>
      </c>
      <c r="DD49" s="141"/>
      <c r="DE49" s="141"/>
      <c r="DF49" s="141"/>
      <c r="DG49" s="193">
        <f>IF($G$46=0,0,DG46/$G$46)</f>
        <v>0</v>
      </c>
      <c r="DH49" s="141"/>
      <c r="DI49" s="141"/>
      <c r="DJ49" s="193">
        <f>1-SUM(H49:DI49)</f>
        <v>1</v>
      </c>
      <c r="DK49" s="141"/>
    </row>
    <row r="50" spans="1:116" ht="17.399999999999999" x14ac:dyDescent="0.3">
      <c r="A50" s="189"/>
      <c r="B50" s="189"/>
      <c r="C50" s="189"/>
      <c r="D50" s="189"/>
      <c r="E50" s="189"/>
      <c r="F50" s="141"/>
      <c r="G50" s="141"/>
      <c r="H50" s="141"/>
      <c r="I50" s="193"/>
      <c r="J50" s="141"/>
      <c r="K50" s="141"/>
      <c r="L50" s="193"/>
      <c r="M50" s="141"/>
      <c r="N50" s="141"/>
      <c r="O50" s="193"/>
      <c r="P50" s="141"/>
      <c r="Q50" s="141"/>
      <c r="R50" s="141"/>
      <c r="S50" s="193"/>
      <c r="T50" s="141"/>
      <c r="U50" s="141"/>
      <c r="V50" s="141"/>
      <c r="W50" s="193"/>
      <c r="X50" s="141"/>
      <c r="Y50" s="141"/>
      <c r="Z50" s="141"/>
      <c r="AA50" s="193"/>
      <c r="AB50" s="141"/>
      <c r="AC50" s="141"/>
      <c r="AD50" s="141"/>
      <c r="AE50" s="193"/>
      <c r="AF50" s="141"/>
      <c r="AG50" s="141"/>
      <c r="AH50" s="141"/>
      <c r="AI50" s="193"/>
      <c r="AJ50" s="141"/>
      <c r="AK50" s="141"/>
      <c r="AL50" s="141"/>
      <c r="AM50" s="193"/>
      <c r="AN50" s="141"/>
      <c r="AO50" s="141"/>
      <c r="AP50" s="141"/>
      <c r="AQ50" s="193"/>
      <c r="AR50" s="141"/>
      <c r="AS50" s="141"/>
      <c r="AT50" s="141"/>
      <c r="AU50" s="193"/>
      <c r="AV50" s="141"/>
      <c r="AW50" s="141"/>
      <c r="AX50" s="141"/>
      <c r="AY50" s="193"/>
      <c r="AZ50" s="141"/>
      <c r="BA50" s="141"/>
      <c r="BB50" s="141"/>
      <c r="BC50" s="193"/>
      <c r="BD50" s="141"/>
      <c r="BE50" s="141"/>
      <c r="BF50" s="141"/>
      <c r="BG50" s="193"/>
      <c r="BH50" s="141"/>
      <c r="BI50" s="141"/>
      <c r="BJ50" s="141"/>
      <c r="BK50" s="193"/>
      <c r="BL50" s="141"/>
      <c r="BM50" s="141"/>
      <c r="BN50" s="141"/>
      <c r="BO50" s="193"/>
      <c r="BP50" s="141"/>
      <c r="BQ50" s="141"/>
      <c r="BR50" s="141"/>
      <c r="BS50" s="193"/>
      <c r="BT50" s="141"/>
      <c r="BU50" s="141"/>
      <c r="BV50" s="141"/>
      <c r="BW50" s="193"/>
      <c r="BX50" s="141"/>
      <c r="BY50" s="141"/>
      <c r="BZ50" s="141"/>
      <c r="CA50" s="193"/>
      <c r="CB50" s="141"/>
      <c r="CC50" s="141"/>
      <c r="CD50" s="141"/>
      <c r="CE50" s="193"/>
      <c r="CF50" s="141"/>
      <c r="CG50" s="141"/>
      <c r="CH50" s="141"/>
      <c r="CI50" s="193"/>
      <c r="CJ50" s="141"/>
      <c r="CK50" s="141"/>
      <c r="CL50" s="141"/>
      <c r="CM50" s="193"/>
      <c r="CN50" s="141"/>
      <c r="CO50" s="141"/>
      <c r="CP50" s="141"/>
      <c r="CQ50" s="193"/>
      <c r="CR50" s="141"/>
      <c r="CS50" s="141"/>
      <c r="CT50" s="141"/>
      <c r="CU50" s="193"/>
      <c r="CV50" s="141"/>
      <c r="CW50" s="141"/>
      <c r="CX50" s="141"/>
      <c r="CY50" s="193"/>
      <c r="CZ50" s="141"/>
      <c r="DA50" s="141"/>
      <c r="DB50" s="141"/>
      <c r="DC50" s="193"/>
      <c r="DD50" s="141"/>
      <c r="DE50" s="141"/>
      <c r="DF50" s="141"/>
      <c r="DG50" s="193"/>
      <c r="DH50" s="141"/>
      <c r="DI50" s="141"/>
      <c r="DJ50" s="193"/>
      <c r="DK50" s="141"/>
    </row>
    <row r="51" spans="1:116" s="131" customFormat="1" ht="18" customHeight="1" x14ac:dyDescent="0.3">
      <c r="A51" s="189"/>
      <c r="B51" s="189"/>
      <c r="C51" s="189"/>
      <c r="E51" s="189"/>
      <c r="F51" s="189"/>
      <c r="G51" s="141"/>
      <c r="H51" s="141"/>
      <c r="I51" s="193"/>
      <c r="J51" s="141"/>
      <c r="K51" s="141"/>
      <c r="L51" s="193"/>
      <c r="M51" s="141"/>
      <c r="N51" s="141"/>
      <c r="O51" s="193"/>
      <c r="P51" s="141"/>
      <c r="Q51" s="141"/>
      <c r="R51" s="141"/>
      <c r="S51" s="193"/>
      <c r="T51" s="141"/>
      <c r="U51" s="141"/>
      <c r="V51" s="141"/>
      <c r="W51" s="193"/>
      <c r="X51" s="141"/>
      <c r="Y51" s="141"/>
      <c r="Z51" s="141"/>
      <c r="AA51" s="193"/>
      <c r="AB51" s="141"/>
      <c r="AC51" s="141"/>
      <c r="AD51" s="141"/>
      <c r="AE51" s="193"/>
      <c r="AF51" s="141"/>
      <c r="AG51" s="141"/>
      <c r="AH51" s="141"/>
      <c r="AI51" s="193"/>
      <c r="AJ51" s="141"/>
      <c r="AK51" s="141"/>
      <c r="AL51" s="141"/>
      <c r="AM51" s="193"/>
      <c r="AN51" s="141"/>
      <c r="AO51" s="141"/>
      <c r="AP51" s="141"/>
      <c r="AQ51" s="193"/>
      <c r="AR51" s="141"/>
      <c r="AS51" s="141"/>
      <c r="AT51" s="141"/>
      <c r="AU51" s="193"/>
      <c r="AV51" s="141"/>
      <c r="AW51" s="141"/>
      <c r="AX51" s="141"/>
      <c r="AY51" s="193"/>
      <c r="AZ51" s="141"/>
      <c r="BA51" s="141"/>
      <c r="BB51" s="141"/>
      <c r="BC51" s="193"/>
      <c r="BD51" s="141"/>
      <c r="BE51" s="141"/>
      <c r="BF51" s="141"/>
      <c r="BG51" s="193"/>
      <c r="BH51" s="141"/>
      <c r="BI51" s="141"/>
      <c r="BJ51" s="141"/>
      <c r="BK51" s="193"/>
      <c r="BL51" s="141"/>
      <c r="BM51" s="141"/>
      <c r="BN51" s="141"/>
      <c r="BO51" s="193"/>
      <c r="BP51" s="141"/>
      <c r="BQ51" s="141"/>
      <c r="BR51" s="141"/>
      <c r="BS51" s="193"/>
      <c r="BT51" s="141"/>
      <c r="BU51" s="141"/>
      <c r="BV51" s="141"/>
      <c r="BW51" s="193"/>
      <c r="BX51" s="141"/>
      <c r="BY51" s="141"/>
      <c r="BZ51" s="141"/>
      <c r="CA51" s="193"/>
      <c r="CB51" s="141"/>
      <c r="CC51" s="141"/>
      <c r="CD51" s="141"/>
      <c r="CE51" s="193"/>
      <c r="CF51" s="141"/>
      <c r="CG51" s="141"/>
      <c r="CH51" s="141"/>
      <c r="CI51" s="193"/>
      <c r="CJ51" s="141"/>
      <c r="CK51" s="141"/>
      <c r="CL51" s="141"/>
      <c r="CM51" s="193"/>
      <c r="CN51" s="141"/>
      <c r="CO51" s="141"/>
      <c r="CP51" s="141"/>
      <c r="CQ51" s="193"/>
      <c r="CR51" s="141"/>
      <c r="CS51" s="141"/>
      <c r="CT51" s="141"/>
      <c r="CU51" s="193"/>
      <c r="CV51" s="141"/>
      <c r="CW51" s="141"/>
      <c r="CX51" s="141"/>
      <c r="CY51" s="193"/>
      <c r="CZ51" s="141"/>
      <c r="DA51" s="141"/>
      <c r="DB51" s="141"/>
      <c r="DC51" s="193"/>
      <c r="DD51" s="141"/>
      <c r="DE51" s="141"/>
      <c r="DF51" s="141"/>
      <c r="DG51" s="193"/>
      <c r="DH51" s="141"/>
      <c r="DI51" s="141"/>
      <c r="DJ51" s="193"/>
      <c r="DK51" s="141"/>
      <c r="DL51" s="124"/>
    </row>
    <row r="52" spans="1:116" ht="17.399999999999999" x14ac:dyDescent="0.3">
      <c r="A52" s="189"/>
      <c r="B52" s="141"/>
      <c r="C52" s="189"/>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row>
    <row r="53" spans="1:116" ht="17.399999999999999" x14ac:dyDescent="0.3">
      <c r="A53" s="189"/>
      <c r="B53" s="189"/>
      <c r="C53" s="189"/>
      <c r="D53" s="189"/>
      <c r="E53" s="189"/>
      <c r="F53" s="141"/>
      <c r="G53" s="141"/>
      <c r="H53" s="141"/>
      <c r="I53" s="193"/>
      <c r="J53" s="141"/>
      <c r="K53" s="141"/>
      <c r="L53" s="193"/>
      <c r="M53" s="141"/>
      <c r="N53" s="141"/>
      <c r="O53" s="193"/>
      <c r="P53" s="141"/>
      <c r="Q53" s="141"/>
      <c r="R53" s="141"/>
      <c r="S53" s="193"/>
      <c r="T53" s="141"/>
      <c r="U53" s="141"/>
      <c r="V53" s="141"/>
      <c r="W53" s="193"/>
      <c r="X53" s="141"/>
      <c r="Y53" s="141"/>
      <c r="Z53" s="141"/>
      <c r="AA53" s="193"/>
      <c r="AB53" s="141"/>
      <c r="AC53" s="141"/>
      <c r="AD53" s="141"/>
      <c r="AE53" s="193"/>
      <c r="AF53" s="141"/>
      <c r="AG53" s="141"/>
      <c r="AH53" s="141"/>
      <c r="AI53" s="193"/>
      <c r="AJ53" s="141"/>
      <c r="AK53" s="141"/>
      <c r="AL53" s="141"/>
      <c r="AM53" s="193"/>
      <c r="AN53" s="141"/>
      <c r="AO53" s="141"/>
      <c r="AP53" s="141"/>
      <c r="AQ53" s="193"/>
      <c r="AR53" s="141"/>
      <c r="AS53" s="141"/>
      <c r="AT53" s="141"/>
      <c r="AU53" s="193"/>
      <c r="AV53" s="141"/>
      <c r="AW53" s="141"/>
      <c r="AX53" s="141"/>
      <c r="AY53" s="193"/>
      <c r="AZ53" s="141"/>
      <c r="BA53" s="141"/>
      <c r="BB53" s="141"/>
      <c r="BC53" s="193"/>
      <c r="BD53" s="141"/>
      <c r="BE53" s="141"/>
      <c r="BF53" s="141"/>
      <c r="BG53" s="193"/>
      <c r="BH53" s="141"/>
      <c r="BI53" s="141"/>
      <c r="BJ53" s="141"/>
      <c r="BK53" s="193"/>
      <c r="BL53" s="141"/>
      <c r="BM53" s="141"/>
      <c r="BN53" s="141"/>
      <c r="BO53" s="193"/>
      <c r="BP53" s="141"/>
      <c r="BQ53" s="141"/>
      <c r="BR53" s="141"/>
      <c r="BS53" s="193"/>
      <c r="BT53" s="141"/>
      <c r="BU53" s="141"/>
      <c r="BV53" s="141"/>
      <c r="BW53" s="193"/>
      <c r="BX53" s="141"/>
      <c r="BY53" s="141"/>
      <c r="BZ53" s="141"/>
      <c r="CA53" s="193"/>
      <c r="CB53" s="141"/>
      <c r="CC53" s="141"/>
      <c r="CD53" s="141"/>
      <c r="CE53" s="193"/>
      <c r="CF53" s="141"/>
      <c r="CG53" s="141"/>
      <c r="CH53" s="141"/>
      <c r="CI53" s="193"/>
      <c r="CJ53" s="141"/>
      <c r="CK53" s="141"/>
      <c r="CL53" s="141"/>
      <c r="CM53" s="193"/>
      <c r="CN53" s="141"/>
      <c r="CO53" s="141"/>
      <c r="CP53" s="141"/>
      <c r="CQ53" s="193"/>
      <c r="CR53" s="141"/>
      <c r="CS53" s="141"/>
      <c r="CT53" s="141"/>
      <c r="CU53" s="193"/>
      <c r="CV53" s="141"/>
      <c r="CW53" s="141"/>
      <c r="CX53" s="141"/>
      <c r="CY53" s="193"/>
      <c r="CZ53" s="141"/>
      <c r="DA53" s="141"/>
      <c r="DB53" s="141"/>
      <c r="DC53" s="193"/>
      <c r="DD53" s="141"/>
      <c r="DE53" s="141"/>
      <c r="DF53" s="141"/>
      <c r="DG53" s="193"/>
      <c r="DH53" s="141"/>
      <c r="DI53" s="141"/>
      <c r="DJ53" s="193"/>
      <c r="DK53" s="141"/>
    </row>
    <row r="54" spans="1:116" ht="17.399999999999999" x14ac:dyDescent="0.3">
      <c r="A54" s="202"/>
      <c r="B54" s="202"/>
      <c r="C54" s="202"/>
      <c r="D54" s="202"/>
      <c r="E54" s="202"/>
      <c r="F54" s="141"/>
      <c r="G54" s="141"/>
      <c r="H54" s="191"/>
      <c r="I54" s="141"/>
      <c r="J54" s="141"/>
      <c r="K54" s="19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1"/>
      <c r="AX54" s="141"/>
      <c r="AY54" s="141"/>
      <c r="AZ54" s="141"/>
      <c r="BA54" s="141"/>
      <c r="BB54" s="141"/>
      <c r="BC54" s="141"/>
      <c r="BD54" s="141"/>
      <c r="BE54" s="141"/>
      <c r="BF54" s="141"/>
      <c r="BG54" s="141"/>
      <c r="BH54" s="141"/>
      <c r="BI54" s="141"/>
      <c r="BJ54" s="141"/>
      <c r="BK54" s="141"/>
      <c r="BL54" s="141"/>
      <c r="BM54" s="141"/>
      <c r="BN54" s="141"/>
      <c r="BO54" s="141"/>
      <c r="BP54" s="141"/>
      <c r="BQ54" s="141"/>
      <c r="BR54" s="141"/>
      <c r="BS54" s="141"/>
      <c r="BT54" s="141"/>
      <c r="BU54" s="141"/>
      <c r="BV54" s="141"/>
      <c r="BW54" s="141"/>
      <c r="BX54" s="141"/>
      <c r="BY54" s="141"/>
      <c r="BZ54" s="141"/>
      <c r="CA54" s="141"/>
      <c r="CB54" s="141"/>
      <c r="CC54" s="141"/>
      <c r="CD54" s="141"/>
      <c r="CE54" s="141"/>
      <c r="CF54" s="141"/>
      <c r="CG54" s="141"/>
      <c r="CH54" s="141"/>
      <c r="CI54" s="141"/>
      <c r="CJ54" s="141"/>
      <c r="CK54" s="141"/>
      <c r="CL54" s="141"/>
      <c r="CM54" s="141"/>
      <c r="CN54" s="141"/>
      <c r="CO54" s="141"/>
      <c r="CP54" s="141"/>
      <c r="CQ54" s="141"/>
      <c r="CR54" s="141"/>
      <c r="CS54" s="141"/>
      <c r="CT54" s="141"/>
      <c r="CU54" s="141"/>
      <c r="CV54" s="141"/>
      <c r="CW54" s="141"/>
      <c r="CX54" s="141"/>
      <c r="CY54" s="141"/>
      <c r="CZ54" s="141"/>
      <c r="DA54" s="141"/>
      <c r="DB54" s="141"/>
      <c r="DC54" s="141"/>
      <c r="DD54" s="141"/>
      <c r="DE54" s="141"/>
      <c r="DF54" s="141"/>
      <c r="DG54" s="141"/>
      <c r="DH54" s="141"/>
      <c r="DI54" s="141"/>
      <c r="DJ54" s="191"/>
      <c r="DK54" s="141"/>
    </row>
    <row r="55" spans="1:116" s="131" customFormat="1" ht="18" customHeight="1" x14ac:dyDescent="0.3">
      <c r="A55" s="129"/>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29"/>
      <c r="BQ55" s="129"/>
      <c r="BR55" s="129"/>
      <c r="BS55" s="129"/>
      <c r="BT55" s="129"/>
      <c r="BU55" s="129"/>
      <c r="BV55" s="129"/>
      <c r="BW55" s="129"/>
      <c r="BX55" s="129"/>
      <c r="BY55" s="129"/>
      <c r="BZ55" s="129"/>
      <c r="CA55" s="129"/>
      <c r="CB55" s="129"/>
      <c r="CC55" s="129"/>
      <c r="CD55" s="129"/>
      <c r="CE55" s="129"/>
      <c r="CF55" s="129"/>
      <c r="CG55" s="129"/>
      <c r="CH55" s="129"/>
      <c r="CI55" s="129"/>
      <c r="CJ55" s="129"/>
      <c r="CK55" s="129"/>
      <c r="CL55" s="129"/>
      <c r="CM55" s="129"/>
      <c r="CN55" s="129"/>
      <c r="CO55" s="129"/>
      <c r="CP55" s="129"/>
      <c r="CQ55" s="129"/>
      <c r="CR55" s="129"/>
      <c r="CS55" s="129"/>
      <c r="CT55" s="129"/>
      <c r="CU55" s="129"/>
      <c r="CV55" s="129"/>
      <c r="CW55" s="129"/>
      <c r="CX55" s="129"/>
      <c r="CY55" s="129"/>
      <c r="CZ55" s="129"/>
      <c r="DA55" s="129"/>
      <c r="DB55" s="129"/>
      <c r="DC55" s="129"/>
      <c r="DD55" s="129"/>
      <c r="DE55" s="129"/>
      <c r="DF55" s="129"/>
      <c r="DG55" s="129"/>
      <c r="DH55" s="129"/>
      <c r="DI55" s="129"/>
      <c r="DJ55" s="129"/>
      <c r="DK55" s="129"/>
      <c r="DL55" s="124"/>
    </row>
    <row r="56" spans="1:116" s="131" customFormat="1" ht="18" customHeight="1" x14ac:dyDescent="0.3">
      <c r="A56" s="189"/>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c r="BT56" s="124"/>
      <c r="BU56" s="124"/>
      <c r="BV56" s="124"/>
      <c r="BW56" s="124"/>
      <c r="BX56" s="124"/>
      <c r="BY56" s="124"/>
      <c r="BZ56" s="124"/>
      <c r="CA56" s="124"/>
      <c r="CB56" s="124"/>
      <c r="CC56" s="124"/>
      <c r="CD56" s="124"/>
      <c r="CE56" s="124"/>
      <c r="CF56" s="124"/>
      <c r="CG56" s="124"/>
      <c r="CH56" s="124"/>
      <c r="CI56" s="124"/>
      <c r="CJ56" s="124"/>
      <c r="CK56" s="124"/>
      <c r="CL56" s="124"/>
      <c r="CM56" s="124"/>
      <c r="CN56" s="124"/>
      <c r="CO56" s="124"/>
      <c r="CP56" s="124"/>
      <c r="CQ56" s="124"/>
      <c r="CR56" s="124"/>
      <c r="CS56" s="124"/>
      <c r="CT56" s="124"/>
      <c r="CU56" s="124"/>
      <c r="CV56" s="124"/>
      <c r="CW56" s="124"/>
      <c r="CX56" s="124"/>
      <c r="CY56" s="124"/>
      <c r="CZ56" s="124"/>
      <c r="DA56" s="124"/>
      <c r="DB56" s="124"/>
      <c r="DC56" s="124"/>
      <c r="DD56" s="124"/>
      <c r="DE56" s="124"/>
      <c r="DF56" s="124"/>
      <c r="DG56" s="124"/>
      <c r="DH56" s="124"/>
      <c r="DI56" s="124"/>
      <c r="DJ56" s="124"/>
      <c r="DK56" s="124"/>
      <c r="DL56" s="124"/>
    </row>
    <row r="57" spans="1:116" ht="17.399999999999999" x14ac:dyDescent="0.3">
      <c r="A57" s="189"/>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row>
    <row r="58" spans="1:116" ht="17.399999999999999" x14ac:dyDescent="0.3">
      <c r="A58" s="189"/>
    </row>
    <row r="59" spans="1:116" ht="17.399999999999999" x14ac:dyDescent="0.3">
      <c r="A59" s="189"/>
    </row>
    <row r="60" spans="1:116" ht="17.399999999999999" x14ac:dyDescent="0.3">
      <c r="A60" s="189"/>
    </row>
    <row r="61" spans="1:116" ht="17.399999999999999" x14ac:dyDescent="0.3">
      <c r="A61" s="189"/>
    </row>
    <row r="62" spans="1:116" ht="17.399999999999999" x14ac:dyDescent="0.3">
      <c r="A62" s="189"/>
    </row>
    <row r="87" spans="1:1" ht="15.75" customHeight="1" x14ac:dyDescent="0.25"/>
    <row r="88" spans="1:1" ht="14.25" customHeight="1" x14ac:dyDescent="0.25"/>
    <row r="90" spans="1:1" hidden="1" x14ac:dyDescent="0.25"/>
    <row r="91" spans="1:1" ht="17.399999999999999" hidden="1" x14ac:dyDescent="0.3">
      <c r="A91" s="203" t="s">
        <v>240</v>
      </c>
    </row>
    <row r="92" spans="1:1" ht="17.399999999999999" hidden="1" x14ac:dyDescent="0.3">
      <c r="A92" s="204" t="s">
        <v>219</v>
      </c>
    </row>
    <row r="93" spans="1:1" ht="18.75" hidden="1" customHeight="1" x14ac:dyDescent="0.3">
      <c r="A93" s="204" t="s">
        <v>241</v>
      </c>
    </row>
    <row r="94" spans="1:1" ht="18" hidden="1" customHeight="1" x14ac:dyDescent="0.3">
      <c r="A94" s="204" t="s">
        <v>242</v>
      </c>
    </row>
    <row r="95" spans="1:1" ht="18" hidden="1" customHeight="1" x14ac:dyDescent="0.3">
      <c r="A95" s="204" t="s">
        <v>243</v>
      </c>
    </row>
    <row r="96" spans="1:1" ht="19.5" hidden="1" customHeight="1" x14ac:dyDescent="0.3">
      <c r="A96" s="205" t="s">
        <v>244</v>
      </c>
    </row>
    <row r="97" spans="1:1" ht="18" hidden="1" customHeight="1" x14ac:dyDescent="0.3">
      <c r="A97" s="205" t="s">
        <v>245</v>
      </c>
    </row>
    <row r="98" spans="1:1" ht="17.399999999999999" hidden="1" x14ac:dyDescent="0.3">
      <c r="A98" s="204" t="s">
        <v>246</v>
      </c>
    </row>
    <row r="99" spans="1:1" ht="17.399999999999999" hidden="1" x14ac:dyDescent="0.3">
      <c r="A99" s="204" t="s">
        <v>247</v>
      </c>
    </row>
    <row r="100" spans="1:1" ht="17.399999999999999" hidden="1" x14ac:dyDescent="0.3">
      <c r="A100" s="206" t="s">
        <v>248</v>
      </c>
    </row>
    <row r="101" spans="1:1" ht="15" hidden="1" customHeight="1" x14ac:dyDescent="0.3">
      <c r="A101" s="206" t="s">
        <v>249</v>
      </c>
    </row>
    <row r="102" spans="1:1" ht="17.399999999999999" hidden="1" x14ac:dyDescent="0.3">
      <c r="A102" s="206" t="s">
        <v>250</v>
      </c>
    </row>
    <row r="103" spans="1:1" ht="17.399999999999999" hidden="1" x14ac:dyDescent="0.3">
      <c r="A103" s="206" t="s">
        <v>251</v>
      </c>
    </row>
    <row r="104" spans="1:1" ht="17.399999999999999" hidden="1" x14ac:dyDescent="0.3">
      <c r="A104" s="206" t="s">
        <v>252</v>
      </c>
    </row>
    <row r="105" spans="1:1" ht="17.399999999999999" hidden="1" x14ac:dyDescent="0.3">
      <c r="A105" s="206" t="s">
        <v>253</v>
      </c>
    </row>
    <row r="106" spans="1:1" ht="17.25" hidden="1" customHeight="1" x14ac:dyDescent="0.3">
      <c r="A106" s="206" t="s">
        <v>254</v>
      </c>
    </row>
    <row r="107" spans="1:1" ht="22.5" hidden="1" customHeight="1" x14ac:dyDescent="0.3">
      <c r="A107" s="206" t="s">
        <v>255</v>
      </c>
    </row>
    <row r="108" spans="1:1" ht="17.25" hidden="1" customHeight="1" x14ac:dyDescent="0.3">
      <c r="A108" s="206" t="s">
        <v>256</v>
      </c>
    </row>
    <row r="109" spans="1:1" ht="17.25" hidden="1" customHeight="1" x14ac:dyDescent="0.3">
      <c r="A109" s="206" t="s">
        <v>257</v>
      </c>
    </row>
    <row r="110" spans="1:1" ht="17.25" hidden="1" customHeight="1" x14ac:dyDescent="0.3">
      <c r="A110" s="206" t="s">
        <v>258</v>
      </c>
    </row>
    <row r="111" spans="1:1" ht="17.25" hidden="1" customHeight="1" x14ac:dyDescent="0.3">
      <c r="A111" s="204" t="s">
        <v>259</v>
      </c>
    </row>
    <row r="112" spans="1:1" ht="17.399999999999999" hidden="1" x14ac:dyDescent="0.3">
      <c r="A112" s="206" t="s">
        <v>260</v>
      </c>
    </row>
    <row r="113" spans="1:1" ht="17.399999999999999" hidden="1" x14ac:dyDescent="0.3">
      <c r="A113" s="206" t="s">
        <v>261</v>
      </c>
    </row>
    <row r="114" spans="1:1" ht="17.399999999999999" hidden="1" x14ac:dyDescent="0.3">
      <c r="A114" s="207" t="s">
        <v>262</v>
      </c>
    </row>
    <row r="115" spans="1:1" ht="20.25" hidden="1" customHeight="1" x14ac:dyDescent="0.3">
      <c r="A115" s="207" t="s">
        <v>263</v>
      </c>
    </row>
    <row r="116" spans="1:1" ht="17.399999999999999" hidden="1" x14ac:dyDescent="0.3">
      <c r="A116" s="208" t="s">
        <v>264</v>
      </c>
    </row>
    <row r="117" spans="1:1" ht="17.399999999999999" hidden="1" x14ac:dyDescent="0.3">
      <c r="A117" s="208" t="s">
        <v>265</v>
      </c>
    </row>
    <row r="118" spans="1:1" ht="17.399999999999999" hidden="1" x14ac:dyDescent="0.3">
      <c r="A118" s="206" t="s">
        <v>266</v>
      </c>
    </row>
    <row r="119" spans="1:1" ht="17.399999999999999" hidden="1" x14ac:dyDescent="0.3">
      <c r="A119" s="206" t="s">
        <v>267</v>
      </c>
    </row>
    <row r="120" spans="1:1" ht="17.399999999999999" hidden="1" x14ac:dyDescent="0.3">
      <c r="A120" s="206" t="s">
        <v>268</v>
      </c>
    </row>
    <row r="121" spans="1:1" ht="17.399999999999999" hidden="1" x14ac:dyDescent="0.3">
      <c r="A121" s="206" t="s">
        <v>269</v>
      </c>
    </row>
    <row r="122" spans="1:1" ht="17.399999999999999" hidden="1" x14ac:dyDescent="0.3">
      <c r="A122" s="206" t="s">
        <v>270</v>
      </c>
    </row>
    <row r="123" spans="1:1" ht="17.399999999999999" hidden="1" x14ac:dyDescent="0.3">
      <c r="A123" s="206" t="s">
        <v>271</v>
      </c>
    </row>
    <row r="124" spans="1:1" ht="17.399999999999999" hidden="1" x14ac:dyDescent="0.3">
      <c r="A124" s="206" t="s">
        <v>272</v>
      </c>
    </row>
    <row r="125" spans="1:1" ht="17.399999999999999" hidden="1" x14ac:dyDescent="0.3">
      <c r="A125" s="206" t="s">
        <v>273</v>
      </c>
    </row>
    <row r="126" spans="1:1" ht="17.399999999999999" hidden="1" x14ac:dyDescent="0.3">
      <c r="A126" s="206" t="s">
        <v>274</v>
      </c>
    </row>
    <row r="127" spans="1:1" ht="20.25" hidden="1" customHeight="1" x14ac:dyDescent="0.3">
      <c r="A127" s="206" t="s">
        <v>275</v>
      </c>
    </row>
    <row r="128" spans="1:1" ht="20.25" hidden="1" customHeight="1" x14ac:dyDescent="0.3">
      <c r="A128" s="206" t="s">
        <v>276</v>
      </c>
    </row>
    <row r="129" spans="1:1" ht="17.399999999999999" hidden="1" x14ac:dyDescent="0.3">
      <c r="A129" s="206" t="s">
        <v>277</v>
      </c>
    </row>
    <row r="130" spans="1:1" ht="17.399999999999999" hidden="1" x14ac:dyDescent="0.3">
      <c r="A130" s="206" t="s">
        <v>278</v>
      </c>
    </row>
    <row r="131" spans="1:1" ht="17.399999999999999" hidden="1" x14ac:dyDescent="0.3">
      <c r="A131" s="206" t="s">
        <v>279</v>
      </c>
    </row>
    <row r="132" spans="1:1" ht="17.399999999999999" hidden="1" x14ac:dyDescent="0.3">
      <c r="A132" s="206" t="s">
        <v>280</v>
      </c>
    </row>
    <row r="133" spans="1:1" ht="17.399999999999999" hidden="1" x14ac:dyDescent="0.3">
      <c r="A133" s="206" t="s">
        <v>281</v>
      </c>
    </row>
    <row r="134" spans="1:1" ht="17.399999999999999" hidden="1" x14ac:dyDescent="0.3">
      <c r="A134" s="206" t="s">
        <v>282</v>
      </c>
    </row>
    <row r="135" spans="1:1" ht="17.399999999999999" hidden="1" x14ac:dyDescent="0.3">
      <c r="A135" s="206" t="s">
        <v>216</v>
      </c>
    </row>
    <row r="136" spans="1:1" ht="17.399999999999999" hidden="1" x14ac:dyDescent="0.3">
      <c r="A136" s="206" t="s">
        <v>283</v>
      </c>
    </row>
    <row r="137" spans="1:1" ht="17.399999999999999" hidden="1" x14ac:dyDescent="0.3">
      <c r="A137" s="206" t="s">
        <v>217</v>
      </c>
    </row>
    <row r="138" spans="1:1" ht="17.399999999999999" hidden="1" x14ac:dyDescent="0.3">
      <c r="A138" s="206" t="s">
        <v>284</v>
      </c>
    </row>
    <row r="139" spans="1:1" ht="17.399999999999999" hidden="1" x14ac:dyDescent="0.3">
      <c r="A139" s="206" t="s">
        <v>285</v>
      </c>
    </row>
    <row r="140" spans="1:1" ht="17.399999999999999" hidden="1" x14ac:dyDescent="0.3">
      <c r="A140" s="206" t="s">
        <v>286</v>
      </c>
    </row>
    <row r="141" spans="1:1" ht="17.399999999999999" hidden="1" x14ac:dyDescent="0.3">
      <c r="A141" s="206" t="s">
        <v>287</v>
      </c>
    </row>
    <row r="142" spans="1:1" ht="17.399999999999999" hidden="1" x14ac:dyDescent="0.3">
      <c r="A142" s="206" t="s">
        <v>288</v>
      </c>
    </row>
    <row r="143" spans="1:1" ht="17.399999999999999" hidden="1" x14ac:dyDescent="0.3">
      <c r="A143" s="206" t="s">
        <v>289</v>
      </c>
    </row>
    <row r="144" spans="1:1" ht="17.399999999999999" hidden="1" x14ac:dyDescent="0.3">
      <c r="A144" s="206" t="s">
        <v>290</v>
      </c>
    </row>
    <row r="145" spans="1:1" ht="17.399999999999999" hidden="1" x14ac:dyDescent="0.3">
      <c r="A145" s="206" t="s">
        <v>291</v>
      </c>
    </row>
    <row r="146" spans="1:1" ht="17.399999999999999" hidden="1" x14ac:dyDescent="0.3">
      <c r="A146" s="206" t="s">
        <v>292</v>
      </c>
    </row>
    <row r="147" spans="1:1" ht="17.399999999999999" hidden="1" x14ac:dyDescent="0.3">
      <c r="A147" s="206" t="s">
        <v>293</v>
      </c>
    </row>
    <row r="148" spans="1:1" ht="17.399999999999999" hidden="1" x14ac:dyDescent="0.3">
      <c r="A148" s="206" t="s">
        <v>294</v>
      </c>
    </row>
    <row r="149" spans="1:1" ht="17.399999999999999" hidden="1" x14ac:dyDescent="0.3">
      <c r="A149" s="206" t="s">
        <v>295</v>
      </c>
    </row>
    <row r="150" spans="1:1" ht="21.75" hidden="1" customHeight="1" x14ac:dyDescent="0.3">
      <c r="A150" s="206" t="s">
        <v>296</v>
      </c>
    </row>
    <row r="151" spans="1:1" ht="17.399999999999999" hidden="1" x14ac:dyDescent="0.3">
      <c r="A151" s="207" t="s">
        <v>297</v>
      </c>
    </row>
    <row r="152" spans="1:1" ht="18.75" hidden="1" customHeight="1" x14ac:dyDescent="0.3">
      <c r="A152" s="206" t="s">
        <v>298</v>
      </c>
    </row>
    <row r="153" spans="1:1" ht="18.75" hidden="1" customHeight="1" x14ac:dyDescent="0.3">
      <c r="A153" s="206" t="s">
        <v>299</v>
      </c>
    </row>
    <row r="154" spans="1:1" ht="17.399999999999999" hidden="1" x14ac:dyDescent="0.3">
      <c r="A154" s="206" t="s">
        <v>300</v>
      </c>
    </row>
    <row r="155" spans="1:1" ht="17.399999999999999" hidden="1" x14ac:dyDescent="0.3">
      <c r="A155" s="206" t="s">
        <v>301</v>
      </c>
    </row>
    <row r="156" spans="1:1" ht="17.399999999999999" hidden="1" x14ac:dyDescent="0.3">
      <c r="A156" s="206" t="s">
        <v>302</v>
      </c>
    </row>
    <row r="157" spans="1:1" ht="17.399999999999999" hidden="1" x14ac:dyDescent="0.3">
      <c r="A157" s="206" t="s">
        <v>303</v>
      </c>
    </row>
    <row r="158" spans="1:1" ht="18.75" hidden="1" customHeight="1" x14ac:dyDescent="0.3">
      <c r="A158" s="206" t="s">
        <v>304</v>
      </c>
    </row>
    <row r="159" spans="1:1" ht="17.399999999999999" hidden="1" x14ac:dyDescent="0.3">
      <c r="A159" s="206" t="s">
        <v>305</v>
      </c>
    </row>
    <row r="160" spans="1:1" ht="17.399999999999999" hidden="1" x14ac:dyDescent="0.3">
      <c r="A160" s="206" t="s">
        <v>306</v>
      </c>
    </row>
    <row r="161" spans="1:1" ht="17.399999999999999" hidden="1" x14ac:dyDescent="0.3">
      <c r="A161" s="206" t="s">
        <v>307</v>
      </c>
    </row>
    <row r="162" spans="1:1" ht="17.399999999999999" hidden="1" x14ac:dyDescent="0.3">
      <c r="A162" s="206" t="s">
        <v>308</v>
      </c>
    </row>
    <row r="163" spans="1:1" ht="17.399999999999999" hidden="1" x14ac:dyDescent="0.3">
      <c r="A163" s="206" t="s">
        <v>309</v>
      </c>
    </row>
    <row r="164" spans="1:1" ht="17.399999999999999" hidden="1" x14ac:dyDescent="0.3">
      <c r="A164" s="205" t="s">
        <v>310</v>
      </c>
    </row>
    <row r="165" spans="1:1" ht="17.399999999999999" hidden="1" x14ac:dyDescent="0.3">
      <c r="A165" s="207"/>
    </row>
    <row r="166" spans="1:1" hidden="1" x14ac:dyDescent="0.25">
      <c r="A166" s="130"/>
    </row>
    <row r="167" spans="1:1" x14ac:dyDescent="0.25">
      <c r="A167" s="51"/>
    </row>
    <row r="171" spans="1:1" ht="17.25" customHeight="1" x14ac:dyDescent="0.25"/>
    <row r="172" spans="1:1" ht="14.25" customHeight="1" x14ac:dyDescent="0.25"/>
    <row r="174" spans="1:1" ht="57.75" customHeight="1" x14ac:dyDescent="0.25">
      <c r="A174" s="130"/>
    </row>
    <row r="175" spans="1:1" ht="57.75" customHeight="1" x14ac:dyDescent="0.3">
      <c r="A175" s="209"/>
    </row>
    <row r="176" spans="1:1" ht="57.75" customHeight="1" x14ac:dyDescent="0.3">
      <c r="A176" s="210"/>
    </row>
    <row r="177" spans="1:116" ht="57.75" customHeight="1" x14ac:dyDescent="0.3">
      <c r="A177" s="211"/>
    </row>
    <row r="178" spans="1:116" ht="57.75" customHeight="1" x14ac:dyDescent="0.3">
      <c r="A178" s="211"/>
    </row>
    <row r="179" spans="1:116" ht="57.75" customHeight="1" x14ac:dyDescent="0.3">
      <c r="A179" s="212"/>
    </row>
    <row r="180" spans="1:116" ht="57.75" customHeight="1" x14ac:dyDescent="0.3">
      <c r="A180" s="212"/>
    </row>
    <row r="181" spans="1:116" ht="57.75" customHeight="1" x14ac:dyDescent="0.3">
      <c r="A181" s="212"/>
      <c r="B181" s="213"/>
      <c r="C181" s="213"/>
      <c r="D181" s="213"/>
      <c r="E181" s="213"/>
      <c r="F181" s="213"/>
    </row>
    <row r="182" spans="1:116" ht="57.75" customHeight="1" x14ac:dyDescent="0.3">
      <c r="A182" s="212"/>
    </row>
    <row r="183" spans="1:116" s="130" customFormat="1" ht="57.75" customHeight="1" x14ac:dyDescent="0.3">
      <c r="A183" s="214"/>
      <c r="B183" s="129"/>
      <c r="C183" s="129"/>
      <c r="D183" s="129"/>
      <c r="E183" s="129"/>
      <c r="F183" s="129"/>
      <c r="G183" s="129"/>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c r="AG183" s="129"/>
      <c r="AH183" s="129"/>
      <c r="AI183" s="129"/>
      <c r="AJ183" s="129"/>
      <c r="AK183" s="129"/>
      <c r="AL183" s="129"/>
      <c r="AM183" s="129"/>
      <c r="AN183" s="129"/>
      <c r="AO183" s="129"/>
      <c r="AP183" s="129"/>
      <c r="AQ183" s="129"/>
      <c r="AR183" s="129"/>
      <c r="AS183" s="129"/>
      <c r="AT183" s="129"/>
      <c r="AU183" s="129"/>
      <c r="AV183" s="129"/>
      <c r="AW183" s="129"/>
      <c r="AX183" s="129"/>
      <c r="AY183" s="129"/>
      <c r="AZ183" s="129"/>
      <c r="BA183" s="129"/>
      <c r="BB183" s="129"/>
      <c r="BC183" s="129"/>
      <c r="BD183" s="129"/>
      <c r="BE183" s="129"/>
      <c r="BF183" s="129"/>
      <c r="BG183" s="129"/>
      <c r="BH183" s="129"/>
      <c r="BI183" s="129"/>
      <c r="BJ183" s="129"/>
      <c r="BK183" s="129"/>
      <c r="BL183" s="129"/>
      <c r="BM183" s="129"/>
      <c r="BN183" s="129"/>
      <c r="BO183" s="129"/>
      <c r="BP183" s="129"/>
      <c r="BQ183" s="129"/>
      <c r="BR183" s="129"/>
      <c r="BS183" s="129"/>
      <c r="BT183" s="129"/>
      <c r="BU183" s="129"/>
      <c r="BV183" s="129"/>
      <c r="BW183" s="129"/>
      <c r="BX183" s="129"/>
      <c r="BY183" s="129"/>
      <c r="BZ183" s="129"/>
      <c r="CA183" s="129"/>
      <c r="CB183" s="129"/>
      <c r="CC183" s="129"/>
      <c r="CD183" s="129"/>
      <c r="CE183" s="129"/>
      <c r="CF183" s="129"/>
      <c r="CG183" s="129"/>
      <c r="CH183" s="129"/>
      <c r="CI183" s="129"/>
      <c r="CJ183" s="129"/>
      <c r="CK183" s="129"/>
      <c r="CL183" s="129"/>
      <c r="CM183" s="129"/>
      <c r="CN183" s="129"/>
      <c r="CO183" s="129"/>
      <c r="CP183" s="129"/>
      <c r="CQ183" s="129"/>
      <c r="CR183" s="129"/>
      <c r="CS183" s="129"/>
      <c r="CT183" s="129"/>
      <c r="CU183" s="129"/>
      <c r="CV183" s="129"/>
      <c r="CW183" s="129"/>
      <c r="CX183" s="129"/>
      <c r="CY183" s="129"/>
      <c r="CZ183" s="129"/>
      <c r="DA183" s="129"/>
      <c r="DB183" s="129"/>
      <c r="DC183" s="129"/>
      <c r="DD183" s="129"/>
      <c r="DE183" s="129"/>
      <c r="DF183" s="129"/>
      <c r="DG183" s="129"/>
      <c r="DH183" s="129"/>
      <c r="DI183" s="129"/>
      <c r="DJ183" s="129"/>
      <c r="DK183" s="129"/>
      <c r="DL183" s="125"/>
    </row>
    <row r="184" spans="1:116" s="130" customFormat="1" ht="51.75" customHeight="1" x14ac:dyDescent="0.3">
      <c r="A184" s="214"/>
      <c r="B184" s="125"/>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c r="AR184" s="125"/>
      <c r="AS184" s="125"/>
      <c r="AT184" s="125"/>
      <c r="AU184" s="125"/>
      <c r="AV184" s="125"/>
      <c r="AW184" s="125"/>
      <c r="AX184" s="125"/>
      <c r="AY184" s="125"/>
      <c r="AZ184" s="125"/>
      <c r="BA184" s="125"/>
      <c r="BB184" s="125"/>
      <c r="BC184" s="125"/>
      <c r="BD184" s="125"/>
      <c r="BE184" s="125"/>
      <c r="BF184" s="125"/>
      <c r="BG184" s="125"/>
      <c r="BH184" s="125"/>
      <c r="BI184" s="125"/>
      <c r="BJ184" s="125"/>
      <c r="BK184" s="125"/>
      <c r="BL184" s="125"/>
      <c r="BM184" s="125"/>
      <c r="BN184" s="125"/>
      <c r="BO184" s="125"/>
      <c r="BP184" s="125"/>
      <c r="BQ184" s="125"/>
      <c r="BR184" s="125"/>
      <c r="BS184" s="125"/>
      <c r="BT184" s="125"/>
      <c r="BU184" s="125"/>
      <c r="BV184" s="125"/>
      <c r="BW184" s="125"/>
      <c r="BX184" s="125"/>
      <c r="BY184" s="125"/>
      <c r="BZ184" s="125"/>
      <c r="CA184" s="125"/>
      <c r="CB184" s="125"/>
      <c r="CC184" s="125"/>
      <c r="CD184" s="125"/>
      <c r="CE184" s="125"/>
      <c r="CF184" s="125"/>
      <c r="CG184" s="125"/>
      <c r="CH184" s="125"/>
      <c r="CI184" s="125"/>
      <c r="CJ184" s="125"/>
      <c r="CK184" s="125"/>
      <c r="CL184" s="125"/>
      <c r="CM184" s="125"/>
      <c r="CN184" s="125"/>
      <c r="CO184" s="125"/>
      <c r="CP184" s="125"/>
      <c r="CQ184" s="125"/>
      <c r="CR184" s="125"/>
      <c r="CS184" s="125"/>
      <c r="CT184" s="125"/>
      <c r="CU184" s="125"/>
      <c r="CV184" s="125"/>
      <c r="CW184" s="125"/>
      <c r="CX184" s="125"/>
      <c r="CY184" s="125"/>
      <c r="CZ184" s="125"/>
      <c r="DA184" s="125"/>
      <c r="DB184" s="125"/>
      <c r="DC184" s="125"/>
      <c r="DD184" s="125"/>
      <c r="DE184" s="125"/>
      <c r="DF184" s="125"/>
      <c r="DG184" s="125"/>
      <c r="DH184" s="125"/>
      <c r="DI184" s="125"/>
      <c r="DJ184" s="125"/>
      <c r="DK184" s="125"/>
      <c r="DL184" s="125"/>
    </row>
    <row r="185" spans="1:116" s="130" customFormat="1" ht="57.75" customHeight="1" x14ac:dyDescent="0.3">
      <c r="A185" s="215"/>
      <c r="B185" s="125"/>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c r="AR185" s="125"/>
      <c r="AS185" s="125"/>
      <c r="AT185" s="125"/>
      <c r="AU185" s="125"/>
      <c r="AV185" s="125"/>
      <c r="AW185" s="125"/>
      <c r="AX185" s="125"/>
      <c r="AY185" s="125"/>
      <c r="AZ185" s="125"/>
      <c r="BA185" s="125"/>
      <c r="BB185" s="125"/>
      <c r="BC185" s="125"/>
      <c r="BD185" s="125"/>
      <c r="BE185" s="125"/>
      <c r="BF185" s="125"/>
      <c r="BG185" s="125"/>
      <c r="BH185" s="125"/>
      <c r="BI185" s="125"/>
      <c r="BJ185" s="125"/>
      <c r="BK185" s="125"/>
      <c r="BL185" s="125"/>
      <c r="BM185" s="125"/>
      <c r="BN185" s="125"/>
      <c r="BO185" s="125"/>
      <c r="BP185" s="125"/>
      <c r="BQ185" s="125"/>
      <c r="BR185" s="125"/>
      <c r="BS185" s="125"/>
      <c r="BT185" s="125"/>
      <c r="BU185" s="125"/>
      <c r="BV185" s="125"/>
      <c r="BW185" s="125"/>
      <c r="BX185" s="125"/>
      <c r="BY185" s="125"/>
      <c r="BZ185" s="125"/>
      <c r="CA185" s="125"/>
      <c r="CB185" s="125"/>
      <c r="CC185" s="125"/>
      <c r="CD185" s="125"/>
      <c r="CE185" s="125"/>
      <c r="CF185" s="125"/>
      <c r="CG185" s="125"/>
      <c r="CH185" s="125"/>
      <c r="CI185" s="125"/>
      <c r="CJ185" s="125"/>
      <c r="CK185" s="125"/>
      <c r="CL185" s="125"/>
      <c r="CM185" s="125"/>
      <c r="CN185" s="125"/>
      <c r="CO185" s="125"/>
      <c r="CP185" s="125"/>
      <c r="CQ185" s="125"/>
      <c r="CR185" s="125"/>
      <c r="CS185" s="125"/>
      <c r="CT185" s="125"/>
      <c r="CU185" s="125"/>
      <c r="CV185" s="125"/>
      <c r="CW185" s="125"/>
      <c r="CX185" s="125"/>
      <c r="CY185" s="125"/>
      <c r="CZ185" s="125"/>
      <c r="DA185" s="125"/>
      <c r="DB185" s="125"/>
      <c r="DC185" s="125"/>
      <c r="DD185" s="125"/>
      <c r="DE185" s="125"/>
      <c r="DF185" s="125"/>
      <c r="DG185" s="125"/>
      <c r="DH185" s="125"/>
      <c r="DI185" s="125"/>
      <c r="DJ185" s="125"/>
      <c r="DK185" s="125"/>
      <c r="DL185" s="125"/>
    </row>
    <row r="186" spans="1:116" s="130" customFormat="1" ht="57.75" customHeight="1" x14ac:dyDescent="0.3">
      <c r="A186" s="215"/>
      <c r="B186" s="125"/>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c r="AR186" s="125"/>
      <c r="AS186" s="125"/>
      <c r="AT186" s="125"/>
      <c r="AU186" s="125"/>
      <c r="AV186" s="125"/>
      <c r="AW186" s="125"/>
      <c r="AX186" s="125"/>
      <c r="AY186" s="125"/>
      <c r="AZ186" s="125"/>
      <c r="BA186" s="125"/>
      <c r="BB186" s="125"/>
      <c r="BC186" s="125"/>
      <c r="BD186" s="125"/>
      <c r="BE186" s="125"/>
      <c r="BF186" s="125"/>
      <c r="BG186" s="125"/>
      <c r="BH186" s="125"/>
      <c r="BI186" s="125"/>
      <c r="BJ186" s="125"/>
      <c r="BK186" s="125"/>
      <c r="BL186" s="125"/>
      <c r="BM186" s="125"/>
      <c r="BN186" s="125"/>
      <c r="BO186" s="125"/>
      <c r="BP186" s="125"/>
      <c r="BQ186" s="125"/>
      <c r="BR186" s="125"/>
      <c r="BS186" s="125"/>
      <c r="BT186" s="125"/>
      <c r="BU186" s="125"/>
      <c r="BV186" s="125"/>
      <c r="BW186" s="125"/>
      <c r="BX186" s="125"/>
      <c r="BY186" s="125"/>
      <c r="BZ186" s="125"/>
      <c r="CA186" s="125"/>
      <c r="CB186" s="125"/>
      <c r="CC186" s="125"/>
      <c r="CD186" s="125"/>
      <c r="CE186" s="125"/>
      <c r="CF186" s="125"/>
      <c r="CG186" s="125"/>
      <c r="CH186" s="125"/>
      <c r="CI186" s="125"/>
      <c r="CJ186" s="125"/>
      <c r="CK186" s="125"/>
      <c r="CL186" s="125"/>
      <c r="CM186" s="125"/>
      <c r="CN186" s="125"/>
      <c r="CO186" s="125"/>
      <c r="CP186" s="125"/>
      <c r="CQ186" s="125"/>
      <c r="CR186" s="125"/>
      <c r="CS186" s="125"/>
      <c r="CT186" s="125"/>
      <c r="CU186" s="125"/>
      <c r="CV186" s="125"/>
      <c r="CW186" s="125"/>
      <c r="CX186" s="125"/>
      <c r="CY186" s="125"/>
      <c r="CZ186" s="125"/>
      <c r="DA186" s="125"/>
      <c r="DB186" s="125"/>
      <c r="DC186" s="125"/>
      <c r="DD186" s="125"/>
      <c r="DE186" s="125"/>
      <c r="DF186" s="125"/>
      <c r="DG186" s="125"/>
      <c r="DH186" s="125"/>
      <c r="DI186" s="125"/>
      <c r="DJ186" s="125"/>
      <c r="DK186" s="125"/>
      <c r="DL186" s="125"/>
    </row>
    <row r="187" spans="1:116" s="130" customFormat="1" ht="57.75" customHeight="1" x14ac:dyDescent="0.3">
      <c r="A187" s="215"/>
      <c r="B187" s="125"/>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5"/>
      <c r="AY187" s="125"/>
      <c r="AZ187" s="125"/>
      <c r="BA187" s="125"/>
      <c r="BB187" s="125"/>
      <c r="BC187" s="125"/>
      <c r="BD187" s="125"/>
      <c r="BE187" s="125"/>
      <c r="BF187" s="125"/>
      <c r="BG187" s="125"/>
      <c r="BH187" s="125"/>
      <c r="BI187" s="125"/>
      <c r="BJ187" s="125"/>
      <c r="BK187" s="125"/>
      <c r="BL187" s="125"/>
      <c r="BM187" s="125"/>
      <c r="BN187" s="125"/>
      <c r="BO187" s="125"/>
      <c r="BP187" s="125"/>
      <c r="BQ187" s="125"/>
      <c r="BR187" s="125"/>
      <c r="BS187" s="125"/>
      <c r="BT187" s="125"/>
      <c r="BU187" s="125"/>
      <c r="BV187" s="125"/>
      <c r="BW187" s="125"/>
      <c r="BX187" s="125"/>
      <c r="BY187" s="125"/>
      <c r="BZ187" s="125"/>
      <c r="CA187" s="125"/>
      <c r="CB187" s="125"/>
      <c r="CC187" s="125"/>
      <c r="CD187" s="125"/>
      <c r="CE187" s="125"/>
      <c r="CF187" s="125"/>
      <c r="CG187" s="125"/>
      <c r="CH187" s="125"/>
      <c r="CI187" s="125"/>
      <c r="CJ187" s="125"/>
      <c r="CK187" s="125"/>
      <c r="CL187" s="125"/>
      <c r="CM187" s="125"/>
      <c r="CN187" s="125"/>
      <c r="CO187" s="125"/>
      <c r="CP187" s="125"/>
      <c r="CQ187" s="125"/>
      <c r="CR187" s="125"/>
      <c r="CS187" s="125"/>
      <c r="CT187" s="125"/>
      <c r="CU187" s="125"/>
      <c r="CV187" s="125"/>
      <c r="CW187" s="125"/>
      <c r="CX187" s="125"/>
      <c r="CY187" s="125"/>
      <c r="CZ187" s="125"/>
      <c r="DA187" s="125"/>
      <c r="DB187" s="125"/>
      <c r="DC187" s="125"/>
      <c r="DD187" s="125"/>
      <c r="DE187" s="125"/>
      <c r="DF187" s="125"/>
      <c r="DG187" s="125"/>
      <c r="DH187" s="125"/>
      <c r="DI187" s="125"/>
      <c r="DJ187" s="125"/>
      <c r="DK187" s="125"/>
      <c r="DL187" s="125"/>
    </row>
    <row r="188" spans="1:116" s="130" customFormat="1" ht="57.75" customHeight="1" x14ac:dyDescent="0.3">
      <c r="A188" s="215"/>
      <c r="B188" s="125"/>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5"/>
      <c r="AW188" s="125"/>
      <c r="AX188" s="125"/>
      <c r="AY188" s="125"/>
      <c r="AZ188" s="125"/>
      <c r="BA188" s="125"/>
      <c r="BB188" s="125"/>
      <c r="BC188" s="125"/>
      <c r="BD188" s="125"/>
      <c r="BE188" s="125"/>
      <c r="BF188" s="125"/>
      <c r="BG188" s="125"/>
      <c r="BH188" s="125"/>
      <c r="BI188" s="125"/>
      <c r="BJ188" s="125"/>
      <c r="BK188" s="125"/>
      <c r="BL188" s="125"/>
      <c r="BM188" s="125"/>
      <c r="BN188" s="125"/>
      <c r="BO188" s="125"/>
      <c r="BP188" s="125"/>
      <c r="BQ188" s="125"/>
      <c r="BR188" s="125"/>
      <c r="BS188" s="125"/>
      <c r="BT188" s="125"/>
      <c r="BU188" s="125"/>
      <c r="BV188" s="125"/>
      <c r="BW188" s="125"/>
      <c r="BX188" s="125"/>
      <c r="BY188" s="125"/>
      <c r="BZ188" s="125"/>
      <c r="CA188" s="125"/>
      <c r="CB188" s="125"/>
      <c r="CC188" s="125"/>
      <c r="CD188" s="125"/>
      <c r="CE188" s="125"/>
      <c r="CF188" s="125"/>
      <c r="CG188" s="125"/>
      <c r="CH188" s="125"/>
      <c r="CI188" s="125"/>
      <c r="CJ188" s="125"/>
      <c r="CK188" s="125"/>
      <c r="CL188" s="125"/>
      <c r="CM188" s="125"/>
      <c r="CN188" s="125"/>
      <c r="CO188" s="125"/>
      <c r="CP188" s="125"/>
      <c r="CQ188" s="125"/>
      <c r="CR188" s="125"/>
      <c r="CS188" s="125"/>
      <c r="CT188" s="125"/>
      <c r="CU188" s="125"/>
      <c r="CV188" s="125"/>
      <c r="CW188" s="125"/>
      <c r="CX188" s="125"/>
      <c r="CY188" s="125"/>
      <c r="CZ188" s="125"/>
      <c r="DA188" s="125"/>
      <c r="DB188" s="125"/>
      <c r="DC188" s="125"/>
      <c r="DD188" s="125"/>
      <c r="DE188" s="125"/>
      <c r="DF188" s="125"/>
      <c r="DG188" s="125"/>
      <c r="DH188" s="125"/>
      <c r="DI188" s="125"/>
      <c r="DJ188" s="125"/>
      <c r="DK188" s="125"/>
      <c r="DL188" s="125"/>
    </row>
    <row r="189" spans="1:116" s="130" customFormat="1" ht="57.75" customHeight="1" x14ac:dyDescent="0.3">
      <c r="A189" s="215"/>
      <c r="B189" s="125"/>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25"/>
      <c r="AY189" s="125"/>
      <c r="AZ189" s="125"/>
      <c r="BA189" s="125"/>
      <c r="BB189" s="125"/>
      <c r="BC189" s="125"/>
      <c r="BD189" s="125"/>
      <c r="BE189" s="125"/>
      <c r="BF189" s="125"/>
      <c r="BG189" s="125"/>
      <c r="BH189" s="125"/>
      <c r="BI189" s="125"/>
      <c r="BJ189" s="125"/>
      <c r="BK189" s="125"/>
      <c r="BL189" s="125"/>
      <c r="BM189" s="125"/>
      <c r="BN189" s="125"/>
      <c r="BO189" s="125"/>
      <c r="BP189" s="125"/>
      <c r="BQ189" s="125"/>
      <c r="BR189" s="125"/>
      <c r="BS189" s="125"/>
      <c r="BT189" s="125"/>
      <c r="BU189" s="125"/>
      <c r="BV189" s="125"/>
      <c r="BW189" s="125"/>
      <c r="BX189" s="125"/>
      <c r="BY189" s="125"/>
      <c r="BZ189" s="125"/>
      <c r="CA189" s="125"/>
      <c r="CB189" s="125"/>
      <c r="CC189" s="125"/>
      <c r="CD189" s="125"/>
      <c r="CE189" s="125"/>
      <c r="CF189" s="125"/>
      <c r="CG189" s="125"/>
      <c r="CH189" s="125"/>
      <c r="CI189" s="125"/>
      <c r="CJ189" s="125"/>
      <c r="CK189" s="125"/>
      <c r="CL189" s="125"/>
      <c r="CM189" s="125"/>
      <c r="CN189" s="125"/>
      <c r="CO189" s="125"/>
      <c r="CP189" s="125"/>
      <c r="CQ189" s="125"/>
      <c r="CR189" s="125"/>
      <c r="CS189" s="125"/>
      <c r="CT189" s="125"/>
      <c r="CU189" s="125"/>
      <c r="CV189" s="125"/>
      <c r="CW189" s="125"/>
      <c r="CX189" s="125"/>
      <c r="CY189" s="125"/>
      <c r="CZ189" s="125"/>
      <c r="DA189" s="125"/>
      <c r="DB189" s="125"/>
      <c r="DC189" s="125"/>
      <c r="DD189" s="125"/>
      <c r="DE189" s="125"/>
      <c r="DF189" s="125"/>
      <c r="DG189" s="125"/>
      <c r="DH189" s="125"/>
      <c r="DI189" s="125"/>
      <c r="DJ189" s="125"/>
      <c r="DK189" s="125"/>
      <c r="DL189" s="125"/>
    </row>
    <row r="190" spans="1:116" s="130" customFormat="1" ht="57.75" customHeight="1" x14ac:dyDescent="0.3">
      <c r="A190" s="215"/>
      <c r="B190" s="125"/>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c r="AR190" s="125"/>
      <c r="AS190" s="125"/>
      <c r="AT190" s="125"/>
      <c r="AU190" s="125"/>
      <c r="AV190" s="125"/>
      <c r="AW190" s="125"/>
      <c r="AX190" s="125"/>
      <c r="AY190" s="125"/>
      <c r="AZ190" s="125"/>
      <c r="BA190" s="125"/>
      <c r="BB190" s="125"/>
      <c r="BC190" s="125"/>
      <c r="BD190" s="125"/>
      <c r="BE190" s="125"/>
      <c r="BF190" s="125"/>
      <c r="BG190" s="125"/>
      <c r="BH190" s="125"/>
      <c r="BI190" s="125"/>
      <c r="BJ190" s="125"/>
      <c r="BK190" s="125"/>
      <c r="BL190" s="125"/>
      <c r="BM190" s="125"/>
      <c r="BN190" s="125"/>
      <c r="BO190" s="125"/>
      <c r="BP190" s="125"/>
      <c r="BQ190" s="125"/>
      <c r="BR190" s="125"/>
      <c r="BS190" s="125"/>
      <c r="BT190" s="125"/>
      <c r="BU190" s="125"/>
      <c r="BV190" s="125"/>
      <c r="BW190" s="125"/>
      <c r="BX190" s="125"/>
      <c r="BY190" s="125"/>
      <c r="BZ190" s="125"/>
      <c r="CA190" s="125"/>
      <c r="CB190" s="125"/>
      <c r="CC190" s="125"/>
      <c r="CD190" s="125"/>
      <c r="CE190" s="125"/>
      <c r="CF190" s="125"/>
      <c r="CG190" s="125"/>
      <c r="CH190" s="125"/>
      <c r="CI190" s="125"/>
      <c r="CJ190" s="125"/>
      <c r="CK190" s="125"/>
      <c r="CL190" s="125"/>
      <c r="CM190" s="125"/>
      <c r="CN190" s="125"/>
      <c r="CO190" s="125"/>
      <c r="CP190" s="125"/>
      <c r="CQ190" s="125"/>
      <c r="CR190" s="125"/>
      <c r="CS190" s="125"/>
      <c r="CT190" s="125"/>
      <c r="CU190" s="125"/>
      <c r="CV190" s="125"/>
      <c r="CW190" s="125"/>
      <c r="CX190" s="125"/>
      <c r="CY190" s="125"/>
      <c r="CZ190" s="125"/>
      <c r="DA190" s="125"/>
      <c r="DB190" s="125"/>
      <c r="DC190" s="125"/>
      <c r="DD190" s="125"/>
      <c r="DE190" s="125"/>
      <c r="DF190" s="125"/>
      <c r="DG190" s="125"/>
      <c r="DH190" s="125"/>
      <c r="DI190" s="125"/>
      <c r="DJ190" s="125"/>
      <c r="DK190" s="125"/>
      <c r="DL190" s="125"/>
    </row>
    <row r="191" spans="1:116" s="130" customFormat="1" ht="57.75" customHeight="1" x14ac:dyDescent="0.3">
      <c r="A191" s="215"/>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c r="AR191" s="125"/>
      <c r="AS191" s="125"/>
      <c r="AT191" s="125"/>
      <c r="AU191" s="125"/>
      <c r="AV191" s="125"/>
      <c r="AW191" s="125"/>
      <c r="AX191" s="125"/>
      <c r="AY191" s="125"/>
      <c r="AZ191" s="125"/>
      <c r="BA191" s="125"/>
      <c r="BB191" s="125"/>
      <c r="BC191" s="125"/>
      <c r="BD191" s="125"/>
      <c r="BE191" s="125"/>
      <c r="BF191" s="125"/>
      <c r="BG191" s="125"/>
      <c r="BH191" s="125"/>
      <c r="BI191" s="125"/>
      <c r="BJ191" s="125"/>
      <c r="BK191" s="125"/>
      <c r="BL191" s="125"/>
      <c r="BM191" s="125"/>
      <c r="BN191" s="125"/>
      <c r="BO191" s="125"/>
      <c r="BP191" s="125"/>
      <c r="BQ191" s="125"/>
      <c r="BR191" s="125"/>
      <c r="BS191" s="125"/>
      <c r="BT191" s="125"/>
      <c r="BU191" s="125"/>
      <c r="BV191" s="125"/>
      <c r="BW191" s="125"/>
      <c r="BX191" s="125"/>
      <c r="BY191" s="125"/>
      <c r="BZ191" s="125"/>
      <c r="CA191" s="125"/>
      <c r="CB191" s="125"/>
      <c r="CC191" s="125"/>
      <c r="CD191" s="125"/>
      <c r="CE191" s="125"/>
      <c r="CF191" s="125"/>
      <c r="CG191" s="125"/>
      <c r="CH191" s="125"/>
      <c r="CI191" s="125"/>
      <c r="CJ191" s="125"/>
      <c r="CK191" s="125"/>
      <c r="CL191" s="125"/>
      <c r="CM191" s="125"/>
      <c r="CN191" s="125"/>
      <c r="CO191" s="125"/>
      <c r="CP191" s="125"/>
      <c r="CQ191" s="125"/>
      <c r="CR191" s="125"/>
      <c r="CS191" s="125"/>
      <c r="CT191" s="125"/>
      <c r="CU191" s="125"/>
      <c r="CV191" s="125"/>
      <c r="CW191" s="125"/>
      <c r="CX191" s="125"/>
      <c r="CY191" s="125"/>
      <c r="CZ191" s="125"/>
      <c r="DA191" s="125"/>
      <c r="DB191" s="125"/>
      <c r="DC191" s="125"/>
      <c r="DD191" s="125"/>
      <c r="DE191" s="125"/>
      <c r="DF191" s="125"/>
      <c r="DG191" s="125"/>
      <c r="DH191" s="125"/>
      <c r="DI191" s="125"/>
      <c r="DJ191" s="125"/>
      <c r="DK191" s="125"/>
      <c r="DL191" s="125"/>
    </row>
    <row r="192" spans="1:116" s="130" customFormat="1" ht="57.75" customHeight="1" x14ac:dyDescent="0.3">
      <c r="A192" s="215"/>
      <c r="B192" s="125"/>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c r="AR192" s="125"/>
      <c r="AS192" s="125"/>
      <c r="AT192" s="125"/>
      <c r="AU192" s="125"/>
      <c r="AV192" s="125"/>
      <c r="AW192" s="125"/>
      <c r="AX192" s="125"/>
      <c r="AY192" s="125"/>
      <c r="AZ192" s="125"/>
      <c r="BA192" s="125"/>
      <c r="BB192" s="125"/>
      <c r="BC192" s="125"/>
      <c r="BD192" s="125"/>
      <c r="BE192" s="125"/>
      <c r="BF192" s="125"/>
      <c r="BG192" s="125"/>
      <c r="BH192" s="125"/>
      <c r="BI192" s="125"/>
      <c r="BJ192" s="125"/>
      <c r="BK192" s="125"/>
      <c r="BL192" s="125"/>
      <c r="BM192" s="125"/>
      <c r="BN192" s="125"/>
      <c r="BO192" s="125"/>
      <c r="BP192" s="125"/>
      <c r="BQ192" s="125"/>
      <c r="BR192" s="125"/>
      <c r="BS192" s="125"/>
      <c r="BT192" s="125"/>
      <c r="BU192" s="125"/>
      <c r="BV192" s="125"/>
      <c r="BW192" s="125"/>
      <c r="BX192" s="125"/>
      <c r="BY192" s="125"/>
      <c r="BZ192" s="125"/>
      <c r="CA192" s="125"/>
      <c r="CB192" s="125"/>
      <c r="CC192" s="125"/>
      <c r="CD192" s="125"/>
      <c r="CE192" s="125"/>
      <c r="CF192" s="125"/>
      <c r="CG192" s="125"/>
      <c r="CH192" s="125"/>
      <c r="CI192" s="125"/>
      <c r="CJ192" s="125"/>
      <c r="CK192" s="125"/>
      <c r="CL192" s="125"/>
      <c r="CM192" s="125"/>
      <c r="CN192" s="125"/>
      <c r="CO192" s="125"/>
      <c r="CP192" s="125"/>
      <c r="CQ192" s="125"/>
      <c r="CR192" s="125"/>
      <c r="CS192" s="125"/>
      <c r="CT192" s="125"/>
      <c r="CU192" s="125"/>
      <c r="CV192" s="125"/>
      <c r="CW192" s="125"/>
      <c r="CX192" s="125"/>
      <c r="CY192" s="125"/>
      <c r="CZ192" s="125"/>
      <c r="DA192" s="125"/>
      <c r="DB192" s="125"/>
      <c r="DC192" s="125"/>
      <c r="DD192" s="125"/>
      <c r="DE192" s="125"/>
      <c r="DF192" s="125"/>
      <c r="DG192" s="125"/>
      <c r="DH192" s="125"/>
      <c r="DI192" s="125"/>
      <c r="DJ192" s="125"/>
      <c r="DK192" s="125"/>
      <c r="DL192" s="125"/>
    </row>
    <row r="193" spans="1:116" s="130" customFormat="1" ht="57.75" customHeight="1" x14ac:dyDescent="0.3">
      <c r="A193" s="215"/>
      <c r="B193" s="125"/>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c r="AR193" s="125"/>
      <c r="AS193" s="125"/>
      <c r="AT193" s="125"/>
      <c r="AU193" s="125"/>
      <c r="AV193" s="125"/>
      <c r="AW193" s="125"/>
      <c r="AX193" s="125"/>
      <c r="AY193" s="125"/>
      <c r="AZ193" s="125"/>
      <c r="BA193" s="125"/>
      <c r="BB193" s="125"/>
      <c r="BC193" s="125"/>
      <c r="BD193" s="125"/>
      <c r="BE193" s="125"/>
      <c r="BF193" s="125"/>
      <c r="BG193" s="125"/>
      <c r="BH193" s="125"/>
      <c r="BI193" s="125"/>
      <c r="BJ193" s="125"/>
      <c r="BK193" s="125"/>
      <c r="BL193" s="125"/>
      <c r="BM193" s="125"/>
      <c r="BN193" s="125"/>
      <c r="BO193" s="125"/>
      <c r="BP193" s="125"/>
      <c r="BQ193" s="125"/>
      <c r="BR193" s="125"/>
      <c r="BS193" s="125"/>
      <c r="BT193" s="125"/>
      <c r="BU193" s="125"/>
      <c r="BV193" s="125"/>
      <c r="BW193" s="125"/>
      <c r="BX193" s="125"/>
      <c r="BY193" s="125"/>
      <c r="BZ193" s="125"/>
      <c r="CA193" s="125"/>
      <c r="CB193" s="125"/>
      <c r="CC193" s="125"/>
      <c r="CD193" s="125"/>
      <c r="CE193" s="125"/>
      <c r="CF193" s="125"/>
      <c r="CG193" s="125"/>
      <c r="CH193" s="125"/>
      <c r="CI193" s="125"/>
      <c r="CJ193" s="125"/>
      <c r="CK193" s="125"/>
      <c r="CL193" s="125"/>
      <c r="CM193" s="125"/>
      <c r="CN193" s="125"/>
      <c r="CO193" s="125"/>
      <c r="CP193" s="125"/>
      <c r="CQ193" s="125"/>
      <c r="CR193" s="125"/>
      <c r="CS193" s="125"/>
      <c r="CT193" s="125"/>
      <c r="CU193" s="125"/>
      <c r="CV193" s="125"/>
      <c r="CW193" s="125"/>
      <c r="CX193" s="125"/>
      <c r="CY193" s="125"/>
      <c r="CZ193" s="125"/>
      <c r="DA193" s="125"/>
      <c r="DB193" s="125"/>
      <c r="DC193" s="125"/>
      <c r="DD193" s="125"/>
      <c r="DE193" s="125"/>
      <c r="DF193" s="125"/>
      <c r="DG193" s="125"/>
      <c r="DH193" s="125"/>
      <c r="DI193" s="125"/>
      <c r="DJ193" s="125"/>
      <c r="DK193" s="125"/>
      <c r="DL193" s="125"/>
    </row>
    <row r="194" spans="1:116" s="130" customFormat="1" ht="57.75" customHeight="1" x14ac:dyDescent="0.3">
      <c r="A194" s="215"/>
      <c r="B194" s="125"/>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c r="AR194" s="125"/>
      <c r="AS194" s="125"/>
      <c r="AT194" s="125"/>
      <c r="AU194" s="125"/>
      <c r="AV194" s="125"/>
      <c r="AW194" s="125"/>
      <c r="AX194" s="125"/>
      <c r="AY194" s="125"/>
      <c r="AZ194" s="125"/>
      <c r="BA194" s="125"/>
      <c r="BB194" s="125"/>
      <c r="BC194" s="125"/>
      <c r="BD194" s="125"/>
      <c r="BE194" s="125"/>
      <c r="BF194" s="125"/>
      <c r="BG194" s="125"/>
      <c r="BH194" s="125"/>
      <c r="BI194" s="125"/>
      <c r="BJ194" s="125"/>
      <c r="BK194" s="125"/>
      <c r="BL194" s="125"/>
      <c r="BM194" s="125"/>
      <c r="BN194" s="125"/>
      <c r="BO194" s="125"/>
      <c r="BP194" s="125"/>
      <c r="BQ194" s="125"/>
      <c r="BR194" s="125"/>
      <c r="BS194" s="125"/>
      <c r="BT194" s="125"/>
      <c r="BU194" s="125"/>
      <c r="BV194" s="125"/>
      <c r="BW194" s="125"/>
      <c r="BX194" s="125"/>
      <c r="BY194" s="125"/>
      <c r="BZ194" s="125"/>
      <c r="CA194" s="125"/>
      <c r="CB194" s="125"/>
      <c r="CC194" s="125"/>
      <c r="CD194" s="125"/>
      <c r="CE194" s="125"/>
      <c r="CF194" s="125"/>
      <c r="CG194" s="125"/>
      <c r="CH194" s="125"/>
      <c r="CI194" s="125"/>
      <c r="CJ194" s="125"/>
      <c r="CK194" s="125"/>
      <c r="CL194" s="125"/>
      <c r="CM194" s="125"/>
      <c r="CN194" s="125"/>
      <c r="CO194" s="125"/>
      <c r="CP194" s="125"/>
      <c r="CQ194" s="125"/>
      <c r="CR194" s="125"/>
      <c r="CS194" s="125"/>
      <c r="CT194" s="125"/>
      <c r="CU194" s="125"/>
      <c r="CV194" s="125"/>
      <c r="CW194" s="125"/>
      <c r="CX194" s="125"/>
      <c r="CY194" s="125"/>
      <c r="CZ194" s="125"/>
      <c r="DA194" s="125"/>
      <c r="DB194" s="125"/>
      <c r="DC194" s="125"/>
      <c r="DD194" s="125"/>
      <c r="DE194" s="125"/>
      <c r="DF194" s="125"/>
      <c r="DG194" s="125"/>
      <c r="DH194" s="125"/>
      <c r="DI194" s="125"/>
      <c r="DJ194" s="125"/>
      <c r="DK194" s="125"/>
      <c r="DL194" s="125"/>
    </row>
    <row r="195" spans="1:116" s="130" customFormat="1" ht="57.75" customHeight="1" x14ac:dyDescent="0.3">
      <c r="A195" s="215"/>
      <c r="B195" s="125"/>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c r="AR195" s="125"/>
      <c r="AS195" s="125"/>
      <c r="AT195" s="125"/>
      <c r="AU195" s="125"/>
      <c r="AV195" s="125"/>
      <c r="AW195" s="125"/>
      <c r="AX195" s="125"/>
      <c r="AY195" s="125"/>
      <c r="AZ195" s="125"/>
      <c r="BA195" s="125"/>
      <c r="BB195" s="125"/>
      <c r="BC195" s="125"/>
      <c r="BD195" s="125"/>
      <c r="BE195" s="125"/>
      <c r="BF195" s="125"/>
      <c r="BG195" s="125"/>
      <c r="BH195" s="125"/>
      <c r="BI195" s="125"/>
      <c r="BJ195" s="125"/>
      <c r="BK195" s="125"/>
      <c r="BL195" s="125"/>
      <c r="BM195" s="125"/>
      <c r="BN195" s="125"/>
      <c r="BO195" s="125"/>
      <c r="BP195" s="125"/>
      <c r="BQ195" s="125"/>
      <c r="BR195" s="125"/>
      <c r="BS195" s="125"/>
      <c r="BT195" s="125"/>
      <c r="BU195" s="125"/>
      <c r="BV195" s="125"/>
      <c r="BW195" s="125"/>
      <c r="BX195" s="125"/>
      <c r="BY195" s="125"/>
      <c r="BZ195" s="125"/>
      <c r="CA195" s="125"/>
      <c r="CB195" s="125"/>
      <c r="CC195" s="125"/>
      <c r="CD195" s="125"/>
      <c r="CE195" s="125"/>
      <c r="CF195" s="125"/>
      <c r="CG195" s="125"/>
      <c r="CH195" s="125"/>
      <c r="CI195" s="125"/>
      <c r="CJ195" s="125"/>
      <c r="CK195" s="125"/>
      <c r="CL195" s="125"/>
      <c r="CM195" s="125"/>
      <c r="CN195" s="125"/>
      <c r="CO195" s="125"/>
      <c r="CP195" s="125"/>
      <c r="CQ195" s="125"/>
      <c r="CR195" s="125"/>
      <c r="CS195" s="125"/>
      <c r="CT195" s="125"/>
      <c r="CU195" s="125"/>
      <c r="CV195" s="125"/>
      <c r="CW195" s="125"/>
      <c r="CX195" s="125"/>
      <c r="CY195" s="125"/>
      <c r="CZ195" s="125"/>
      <c r="DA195" s="125"/>
      <c r="DB195" s="125"/>
      <c r="DC195" s="125"/>
      <c r="DD195" s="125"/>
      <c r="DE195" s="125"/>
      <c r="DF195" s="125"/>
      <c r="DG195" s="125"/>
      <c r="DH195" s="125"/>
      <c r="DI195" s="125"/>
      <c r="DJ195" s="125"/>
      <c r="DK195" s="125"/>
      <c r="DL195" s="125"/>
    </row>
    <row r="196" spans="1:116" s="130" customFormat="1" ht="57.75" customHeight="1" x14ac:dyDescent="0.3">
      <c r="A196" s="215"/>
      <c r="B196" s="125"/>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c r="AR196" s="125"/>
      <c r="AS196" s="125"/>
      <c r="AT196" s="125"/>
      <c r="AU196" s="125"/>
      <c r="AV196" s="125"/>
      <c r="AW196" s="125"/>
      <c r="AX196" s="125"/>
      <c r="AY196" s="125"/>
      <c r="AZ196" s="125"/>
      <c r="BA196" s="125"/>
      <c r="BB196" s="125"/>
      <c r="BC196" s="125"/>
      <c r="BD196" s="125"/>
      <c r="BE196" s="125"/>
      <c r="BF196" s="125"/>
      <c r="BG196" s="125"/>
      <c r="BH196" s="125"/>
      <c r="BI196" s="125"/>
      <c r="BJ196" s="125"/>
      <c r="BK196" s="125"/>
      <c r="BL196" s="125"/>
      <c r="BM196" s="125"/>
      <c r="BN196" s="125"/>
      <c r="BO196" s="125"/>
      <c r="BP196" s="125"/>
      <c r="BQ196" s="125"/>
      <c r="BR196" s="125"/>
      <c r="BS196" s="125"/>
      <c r="BT196" s="125"/>
      <c r="BU196" s="125"/>
      <c r="BV196" s="125"/>
      <c r="BW196" s="125"/>
      <c r="BX196" s="125"/>
      <c r="BY196" s="125"/>
      <c r="BZ196" s="125"/>
      <c r="CA196" s="125"/>
      <c r="CB196" s="125"/>
      <c r="CC196" s="125"/>
      <c r="CD196" s="125"/>
      <c r="CE196" s="125"/>
      <c r="CF196" s="125"/>
      <c r="CG196" s="125"/>
      <c r="CH196" s="125"/>
      <c r="CI196" s="125"/>
      <c r="CJ196" s="125"/>
      <c r="CK196" s="125"/>
      <c r="CL196" s="125"/>
      <c r="CM196" s="125"/>
      <c r="CN196" s="125"/>
      <c r="CO196" s="125"/>
      <c r="CP196" s="125"/>
      <c r="CQ196" s="125"/>
      <c r="CR196" s="125"/>
      <c r="CS196" s="125"/>
      <c r="CT196" s="125"/>
      <c r="CU196" s="125"/>
      <c r="CV196" s="125"/>
      <c r="CW196" s="125"/>
      <c r="CX196" s="125"/>
      <c r="CY196" s="125"/>
      <c r="CZ196" s="125"/>
      <c r="DA196" s="125"/>
      <c r="DB196" s="125"/>
      <c r="DC196" s="125"/>
      <c r="DD196" s="125"/>
      <c r="DE196" s="125"/>
      <c r="DF196" s="125"/>
      <c r="DG196" s="125"/>
      <c r="DH196" s="125"/>
      <c r="DI196" s="125"/>
      <c r="DJ196" s="125"/>
      <c r="DK196" s="125"/>
      <c r="DL196" s="125"/>
    </row>
    <row r="197" spans="1:116" s="130" customFormat="1" ht="57.75" customHeight="1" x14ac:dyDescent="0.3">
      <c r="A197" s="215"/>
      <c r="B197" s="125"/>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c r="AR197" s="125"/>
      <c r="AS197" s="125"/>
      <c r="AT197" s="125"/>
      <c r="AU197" s="125"/>
      <c r="AV197" s="125"/>
      <c r="AW197" s="125"/>
      <c r="AX197" s="125"/>
      <c r="AY197" s="125"/>
      <c r="AZ197" s="125"/>
      <c r="BA197" s="125"/>
      <c r="BB197" s="125"/>
      <c r="BC197" s="125"/>
      <c r="BD197" s="125"/>
      <c r="BE197" s="125"/>
      <c r="BF197" s="125"/>
      <c r="BG197" s="125"/>
      <c r="BH197" s="125"/>
      <c r="BI197" s="125"/>
      <c r="BJ197" s="125"/>
      <c r="BK197" s="125"/>
      <c r="BL197" s="125"/>
      <c r="BM197" s="125"/>
      <c r="BN197" s="125"/>
      <c r="BO197" s="125"/>
      <c r="BP197" s="125"/>
      <c r="BQ197" s="125"/>
      <c r="BR197" s="125"/>
      <c r="BS197" s="125"/>
      <c r="BT197" s="125"/>
      <c r="BU197" s="125"/>
      <c r="BV197" s="125"/>
      <c r="BW197" s="125"/>
      <c r="BX197" s="125"/>
      <c r="BY197" s="125"/>
      <c r="BZ197" s="125"/>
      <c r="CA197" s="125"/>
      <c r="CB197" s="125"/>
      <c r="CC197" s="125"/>
      <c r="CD197" s="125"/>
      <c r="CE197" s="125"/>
      <c r="CF197" s="125"/>
      <c r="CG197" s="125"/>
      <c r="CH197" s="125"/>
      <c r="CI197" s="125"/>
      <c r="CJ197" s="125"/>
      <c r="CK197" s="125"/>
      <c r="CL197" s="125"/>
      <c r="CM197" s="125"/>
      <c r="CN197" s="125"/>
      <c r="CO197" s="125"/>
      <c r="CP197" s="125"/>
      <c r="CQ197" s="125"/>
      <c r="CR197" s="125"/>
      <c r="CS197" s="125"/>
      <c r="CT197" s="125"/>
      <c r="CU197" s="125"/>
      <c r="CV197" s="125"/>
      <c r="CW197" s="125"/>
      <c r="CX197" s="125"/>
      <c r="CY197" s="125"/>
      <c r="CZ197" s="125"/>
      <c r="DA197" s="125"/>
      <c r="DB197" s="125"/>
      <c r="DC197" s="125"/>
      <c r="DD197" s="125"/>
      <c r="DE197" s="125"/>
      <c r="DF197" s="125"/>
      <c r="DG197" s="125"/>
      <c r="DH197" s="125"/>
      <c r="DI197" s="125"/>
      <c r="DJ197" s="125"/>
      <c r="DK197" s="125"/>
      <c r="DL197" s="125"/>
    </row>
    <row r="198" spans="1:116" s="130" customFormat="1" ht="57.75" customHeight="1" x14ac:dyDescent="0.3">
      <c r="A198" s="215"/>
      <c r="B198" s="125"/>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c r="AR198" s="125"/>
      <c r="AS198" s="125"/>
      <c r="AT198" s="125"/>
      <c r="AU198" s="125"/>
      <c r="AV198" s="125"/>
      <c r="AW198" s="125"/>
      <c r="AX198" s="125"/>
      <c r="AY198" s="125"/>
      <c r="AZ198" s="125"/>
      <c r="BA198" s="125"/>
      <c r="BB198" s="125"/>
      <c r="BC198" s="125"/>
      <c r="BD198" s="125"/>
      <c r="BE198" s="125"/>
      <c r="BF198" s="125"/>
      <c r="BG198" s="125"/>
      <c r="BH198" s="125"/>
      <c r="BI198" s="125"/>
      <c r="BJ198" s="125"/>
      <c r="BK198" s="125"/>
      <c r="BL198" s="125"/>
      <c r="BM198" s="125"/>
      <c r="BN198" s="125"/>
      <c r="BO198" s="125"/>
      <c r="BP198" s="125"/>
      <c r="BQ198" s="125"/>
      <c r="BR198" s="125"/>
      <c r="BS198" s="125"/>
      <c r="BT198" s="125"/>
      <c r="BU198" s="125"/>
      <c r="BV198" s="125"/>
      <c r="BW198" s="125"/>
      <c r="BX198" s="125"/>
      <c r="BY198" s="125"/>
      <c r="BZ198" s="125"/>
      <c r="CA198" s="125"/>
      <c r="CB198" s="125"/>
      <c r="CC198" s="125"/>
      <c r="CD198" s="125"/>
      <c r="CE198" s="125"/>
      <c r="CF198" s="125"/>
      <c r="CG198" s="125"/>
      <c r="CH198" s="125"/>
      <c r="CI198" s="125"/>
      <c r="CJ198" s="125"/>
      <c r="CK198" s="125"/>
      <c r="CL198" s="125"/>
      <c r="CM198" s="125"/>
      <c r="CN198" s="125"/>
      <c r="CO198" s="125"/>
      <c r="CP198" s="125"/>
      <c r="CQ198" s="125"/>
      <c r="CR198" s="125"/>
      <c r="CS198" s="125"/>
      <c r="CT198" s="125"/>
      <c r="CU198" s="125"/>
      <c r="CV198" s="125"/>
      <c r="CW198" s="125"/>
      <c r="CX198" s="125"/>
      <c r="CY198" s="125"/>
      <c r="CZ198" s="125"/>
      <c r="DA198" s="125"/>
      <c r="DB198" s="125"/>
      <c r="DC198" s="125"/>
      <c r="DD198" s="125"/>
      <c r="DE198" s="125"/>
      <c r="DF198" s="125"/>
      <c r="DG198" s="125"/>
      <c r="DH198" s="125"/>
      <c r="DI198" s="125"/>
      <c r="DJ198" s="125"/>
      <c r="DK198" s="125"/>
      <c r="DL198" s="125"/>
    </row>
    <row r="199" spans="1:116" s="130" customFormat="1" ht="57.75" customHeight="1" x14ac:dyDescent="0.3">
      <c r="A199" s="215"/>
      <c r="B199" s="125"/>
      <c r="C199" s="125"/>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c r="AR199" s="125"/>
      <c r="AS199" s="125"/>
      <c r="AT199" s="125"/>
      <c r="AU199" s="125"/>
      <c r="AV199" s="125"/>
      <c r="AW199" s="125"/>
      <c r="AX199" s="125"/>
      <c r="AY199" s="125"/>
      <c r="AZ199" s="125"/>
      <c r="BA199" s="125"/>
      <c r="BB199" s="125"/>
      <c r="BC199" s="125"/>
      <c r="BD199" s="125"/>
      <c r="BE199" s="125"/>
      <c r="BF199" s="125"/>
      <c r="BG199" s="125"/>
      <c r="BH199" s="125"/>
      <c r="BI199" s="125"/>
      <c r="BJ199" s="125"/>
      <c r="BK199" s="125"/>
      <c r="BL199" s="125"/>
      <c r="BM199" s="125"/>
      <c r="BN199" s="125"/>
      <c r="BO199" s="125"/>
      <c r="BP199" s="125"/>
      <c r="BQ199" s="125"/>
      <c r="BR199" s="125"/>
      <c r="BS199" s="125"/>
      <c r="BT199" s="125"/>
      <c r="BU199" s="125"/>
      <c r="BV199" s="125"/>
      <c r="BW199" s="125"/>
      <c r="BX199" s="125"/>
      <c r="BY199" s="125"/>
      <c r="BZ199" s="125"/>
      <c r="CA199" s="125"/>
      <c r="CB199" s="125"/>
      <c r="CC199" s="125"/>
      <c r="CD199" s="125"/>
      <c r="CE199" s="125"/>
      <c r="CF199" s="125"/>
      <c r="CG199" s="125"/>
      <c r="CH199" s="125"/>
      <c r="CI199" s="125"/>
      <c r="CJ199" s="125"/>
      <c r="CK199" s="125"/>
      <c r="CL199" s="125"/>
      <c r="CM199" s="125"/>
      <c r="CN199" s="125"/>
      <c r="CO199" s="125"/>
      <c r="CP199" s="125"/>
      <c r="CQ199" s="125"/>
      <c r="CR199" s="125"/>
      <c r="CS199" s="125"/>
      <c r="CT199" s="125"/>
      <c r="CU199" s="125"/>
      <c r="CV199" s="125"/>
      <c r="CW199" s="125"/>
      <c r="CX199" s="125"/>
      <c r="CY199" s="125"/>
      <c r="CZ199" s="125"/>
      <c r="DA199" s="125"/>
      <c r="DB199" s="125"/>
      <c r="DC199" s="125"/>
      <c r="DD199" s="125"/>
      <c r="DE199" s="125"/>
      <c r="DF199" s="125"/>
      <c r="DG199" s="125"/>
      <c r="DH199" s="125"/>
      <c r="DI199" s="125"/>
      <c r="DJ199" s="125"/>
      <c r="DK199" s="125"/>
      <c r="DL199" s="125"/>
    </row>
    <row r="200" spans="1:116" s="130" customFormat="1" ht="57.75" customHeight="1" x14ac:dyDescent="0.3">
      <c r="A200" s="215"/>
      <c r="B200" s="125"/>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c r="AR200" s="125"/>
      <c r="AS200" s="125"/>
      <c r="AT200" s="125"/>
      <c r="AU200" s="125"/>
      <c r="AV200" s="125"/>
      <c r="AW200" s="125"/>
      <c r="AX200" s="125"/>
      <c r="AY200" s="125"/>
      <c r="AZ200" s="125"/>
      <c r="BA200" s="125"/>
      <c r="BB200" s="125"/>
      <c r="BC200" s="125"/>
      <c r="BD200" s="125"/>
      <c r="BE200" s="125"/>
      <c r="BF200" s="125"/>
      <c r="BG200" s="125"/>
      <c r="BH200" s="125"/>
      <c r="BI200" s="125"/>
      <c r="BJ200" s="125"/>
      <c r="BK200" s="125"/>
      <c r="BL200" s="125"/>
      <c r="BM200" s="125"/>
      <c r="BN200" s="125"/>
      <c r="BO200" s="125"/>
      <c r="BP200" s="125"/>
      <c r="BQ200" s="125"/>
      <c r="BR200" s="125"/>
      <c r="BS200" s="125"/>
      <c r="BT200" s="125"/>
      <c r="BU200" s="125"/>
      <c r="BV200" s="125"/>
      <c r="BW200" s="125"/>
      <c r="BX200" s="125"/>
      <c r="BY200" s="125"/>
      <c r="BZ200" s="125"/>
      <c r="CA200" s="125"/>
      <c r="CB200" s="125"/>
      <c r="CC200" s="125"/>
      <c r="CD200" s="125"/>
      <c r="CE200" s="125"/>
      <c r="CF200" s="125"/>
      <c r="CG200" s="125"/>
      <c r="CH200" s="125"/>
      <c r="CI200" s="125"/>
      <c r="CJ200" s="125"/>
      <c r="CK200" s="125"/>
      <c r="CL200" s="125"/>
      <c r="CM200" s="125"/>
      <c r="CN200" s="125"/>
      <c r="CO200" s="125"/>
      <c r="CP200" s="125"/>
      <c r="CQ200" s="125"/>
      <c r="CR200" s="125"/>
      <c r="CS200" s="125"/>
      <c r="CT200" s="125"/>
      <c r="CU200" s="125"/>
      <c r="CV200" s="125"/>
      <c r="CW200" s="125"/>
      <c r="CX200" s="125"/>
      <c r="CY200" s="125"/>
      <c r="CZ200" s="125"/>
      <c r="DA200" s="125"/>
      <c r="DB200" s="125"/>
      <c r="DC200" s="125"/>
      <c r="DD200" s="125"/>
      <c r="DE200" s="125"/>
      <c r="DF200" s="125"/>
      <c r="DG200" s="125"/>
      <c r="DH200" s="125"/>
      <c r="DI200" s="125"/>
      <c r="DJ200" s="125"/>
      <c r="DK200" s="125"/>
      <c r="DL200" s="125"/>
    </row>
    <row r="201" spans="1:116" s="130" customFormat="1" ht="57.75" customHeight="1" x14ac:dyDescent="0.3">
      <c r="A201" s="215"/>
      <c r="B201" s="125"/>
      <c r="C201" s="125"/>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c r="AR201" s="125"/>
      <c r="AS201" s="125"/>
      <c r="AT201" s="125"/>
      <c r="AU201" s="125"/>
      <c r="AV201" s="125"/>
      <c r="AW201" s="125"/>
      <c r="AX201" s="125"/>
      <c r="AY201" s="125"/>
      <c r="AZ201" s="125"/>
      <c r="BA201" s="125"/>
      <c r="BB201" s="125"/>
      <c r="BC201" s="125"/>
      <c r="BD201" s="125"/>
      <c r="BE201" s="125"/>
      <c r="BF201" s="125"/>
      <c r="BG201" s="125"/>
      <c r="BH201" s="125"/>
      <c r="BI201" s="125"/>
      <c r="BJ201" s="125"/>
      <c r="BK201" s="125"/>
      <c r="BL201" s="125"/>
      <c r="BM201" s="125"/>
      <c r="BN201" s="125"/>
      <c r="BO201" s="125"/>
      <c r="BP201" s="125"/>
      <c r="BQ201" s="125"/>
      <c r="BR201" s="125"/>
      <c r="BS201" s="125"/>
      <c r="BT201" s="125"/>
      <c r="BU201" s="125"/>
      <c r="BV201" s="125"/>
      <c r="BW201" s="125"/>
      <c r="BX201" s="125"/>
      <c r="BY201" s="125"/>
      <c r="BZ201" s="125"/>
      <c r="CA201" s="125"/>
      <c r="CB201" s="125"/>
      <c r="CC201" s="125"/>
      <c r="CD201" s="125"/>
      <c r="CE201" s="125"/>
      <c r="CF201" s="125"/>
      <c r="CG201" s="125"/>
      <c r="CH201" s="125"/>
      <c r="CI201" s="125"/>
      <c r="CJ201" s="125"/>
      <c r="CK201" s="125"/>
      <c r="CL201" s="125"/>
      <c r="CM201" s="125"/>
      <c r="CN201" s="125"/>
      <c r="CO201" s="125"/>
      <c r="CP201" s="125"/>
      <c r="CQ201" s="125"/>
      <c r="CR201" s="125"/>
      <c r="CS201" s="125"/>
      <c r="CT201" s="125"/>
      <c r="CU201" s="125"/>
      <c r="CV201" s="125"/>
      <c r="CW201" s="125"/>
      <c r="CX201" s="125"/>
      <c r="CY201" s="125"/>
      <c r="CZ201" s="125"/>
      <c r="DA201" s="125"/>
      <c r="DB201" s="125"/>
      <c r="DC201" s="125"/>
      <c r="DD201" s="125"/>
      <c r="DE201" s="125"/>
      <c r="DF201" s="125"/>
      <c r="DG201" s="125"/>
      <c r="DH201" s="125"/>
      <c r="DI201" s="125"/>
      <c r="DJ201" s="125"/>
      <c r="DK201" s="125"/>
      <c r="DL201" s="125"/>
    </row>
    <row r="202" spans="1:116" s="130" customFormat="1" ht="57.75" customHeight="1" x14ac:dyDescent="0.3">
      <c r="A202" s="215"/>
      <c r="B202" s="125"/>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c r="AR202" s="125"/>
      <c r="AS202" s="125"/>
      <c r="AT202" s="125"/>
      <c r="AU202" s="125"/>
      <c r="AV202" s="125"/>
      <c r="AW202" s="125"/>
      <c r="AX202" s="125"/>
      <c r="AY202" s="125"/>
      <c r="AZ202" s="125"/>
      <c r="BA202" s="125"/>
      <c r="BB202" s="125"/>
      <c r="BC202" s="125"/>
      <c r="BD202" s="125"/>
      <c r="BE202" s="125"/>
      <c r="BF202" s="125"/>
      <c r="BG202" s="125"/>
      <c r="BH202" s="125"/>
      <c r="BI202" s="125"/>
      <c r="BJ202" s="125"/>
      <c r="BK202" s="125"/>
      <c r="BL202" s="125"/>
      <c r="BM202" s="125"/>
      <c r="BN202" s="125"/>
      <c r="BO202" s="125"/>
      <c r="BP202" s="125"/>
      <c r="BQ202" s="125"/>
      <c r="BR202" s="125"/>
      <c r="BS202" s="125"/>
      <c r="BT202" s="125"/>
      <c r="BU202" s="125"/>
      <c r="BV202" s="125"/>
      <c r="BW202" s="125"/>
      <c r="BX202" s="125"/>
      <c r="BY202" s="125"/>
      <c r="BZ202" s="125"/>
      <c r="CA202" s="125"/>
      <c r="CB202" s="125"/>
      <c r="CC202" s="125"/>
      <c r="CD202" s="125"/>
      <c r="CE202" s="125"/>
      <c r="CF202" s="125"/>
      <c r="CG202" s="125"/>
      <c r="CH202" s="125"/>
      <c r="CI202" s="125"/>
      <c r="CJ202" s="125"/>
      <c r="CK202" s="125"/>
      <c r="CL202" s="125"/>
      <c r="CM202" s="125"/>
      <c r="CN202" s="125"/>
      <c r="CO202" s="125"/>
      <c r="CP202" s="125"/>
      <c r="CQ202" s="125"/>
      <c r="CR202" s="125"/>
      <c r="CS202" s="125"/>
      <c r="CT202" s="125"/>
      <c r="CU202" s="125"/>
      <c r="CV202" s="125"/>
      <c r="CW202" s="125"/>
      <c r="CX202" s="125"/>
      <c r="CY202" s="125"/>
      <c r="CZ202" s="125"/>
      <c r="DA202" s="125"/>
      <c r="DB202" s="125"/>
      <c r="DC202" s="125"/>
      <c r="DD202" s="125"/>
      <c r="DE202" s="125"/>
      <c r="DF202" s="125"/>
      <c r="DG202" s="125"/>
      <c r="DH202" s="125"/>
      <c r="DI202" s="125"/>
      <c r="DJ202" s="125"/>
      <c r="DK202" s="125"/>
      <c r="DL202" s="125"/>
    </row>
    <row r="203" spans="1:116" s="130" customFormat="1" ht="57.75" customHeight="1" x14ac:dyDescent="0.3">
      <c r="A203" s="215"/>
      <c r="B203" s="125"/>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c r="AR203" s="125"/>
      <c r="AS203" s="125"/>
      <c r="AT203" s="125"/>
      <c r="AU203" s="125"/>
      <c r="AV203" s="125"/>
      <c r="AW203" s="125"/>
      <c r="AX203" s="125"/>
      <c r="AY203" s="125"/>
      <c r="AZ203" s="125"/>
      <c r="BA203" s="125"/>
      <c r="BB203" s="125"/>
      <c r="BC203" s="125"/>
      <c r="BD203" s="125"/>
      <c r="BE203" s="125"/>
      <c r="BF203" s="125"/>
      <c r="BG203" s="125"/>
      <c r="BH203" s="125"/>
      <c r="BI203" s="125"/>
      <c r="BJ203" s="125"/>
      <c r="BK203" s="125"/>
      <c r="BL203" s="125"/>
      <c r="BM203" s="125"/>
      <c r="BN203" s="125"/>
      <c r="BO203" s="125"/>
      <c r="BP203" s="125"/>
      <c r="BQ203" s="125"/>
      <c r="BR203" s="125"/>
      <c r="BS203" s="125"/>
      <c r="BT203" s="125"/>
      <c r="BU203" s="125"/>
      <c r="BV203" s="125"/>
      <c r="BW203" s="125"/>
      <c r="BX203" s="125"/>
      <c r="BY203" s="125"/>
      <c r="BZ203" s="125"/>
      <c r="CA203" s="125"/>
      <c r="CB203" s="125"/>
      <c r="CC203" s="125"/>
      <c r="CD203" s="125"/>
      <c r="CE203" s="125"/>
      <c r="CF203" s="125"/>
      <c r="CG203" s="125"/>
      <c r="CH203" s="125"/>
      <c r="CI203" s="125"/>
      <c r="CJ203" s="125"/>
      <c r="CK203" s="125"/>
      <c r="CL203" s="125"/>
      <c r="CM203" s="125"/>
      <c r="CN203" s="125"/>
      <c r="CO203" s="125"/>
      <c r="CP203" s="125"/>
      <c r="CQ203" s="125"/>
      <c r="CR203" s="125"/>
      <c r="CS203" s="125"/>
      <c r="CT203" s="125"/>
      <c r="CU203" s="125"/>
      <c r="CV203" s="125"/>
      <c r="CW203" s="125"/>
      <c r="CX203" s="125"/>
      <c r="CY203" s="125"/>
      <c r="CZ203" s="125"/>
      <c r="DA203" s="125"/>
      <c r="DB203" s="125"/>
      <c r="DC203" s="125"/>
      <c r="DD203" s="125"/>
      <c r="DE203" s="125"/>
      <c r="DF203" s="125"/>
      <c r="DG203" s="125"/>
      <c r="DH203" s="125"/>
      <c r="DI203" s="125"/>
      <c r="DJ203" s="125"/>
      <c r="DK203" s="125"/>
      <c r="DL203" s="125"/>
    </row>
    <row r="204" spans="1:116" s="130" customFormat="1" ht="57.75" customHeight="1" x14ac:dyDescent="0.3">
      <c r="A204" s="215"/>
      <c r="B204" s="125"/>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c r="AR204" s="125"/>
      <c r="AS204" s="125"/>
      <c r="AT204" s="125"/>
      <c r="AU204" s="125"/>
      <c r="AV204" s="125"/>
      <c r="AW204" s="125"/>
      <c r="AX204" s="125"/>
      <c r="AY204" s="125"/>
      <c r="AZ204" s="125"/>
      <c r="BA204" s="125"/>
      <c r="BB204" s="125"/>
      <c r="BC204" s="125"/>
      <c r="BD204" s="125"/>
      <c r="BE204" s="125"/>
      <c r="BF204" s="125"/>
      <c r="BG204" s="125"/>
      <c r="BH204" s="125"/>
      <c r="BI204" s="125"/>
      <c r="BJ204" s="125"/>
      <c r="BK204" s="125"/>
      <c r="BL204" s="125"/>
      <c r="BM204" s="125"/>
      <c r="BN204" s="125"/>
      <c r="BO204" s="125"/>
      <c r="BP204" s="125"/>
      <c r="BQ204" s="125"/>
      <c r="BR204" s="125"/>
      <c r="BS204" s="125"/>
      <c r="BT204" s="125"/>
      <c r="BU204" s="125"/>
      <c r="BV204" s="125"/>
      <c r="BW204" s="125"/>
      <c r="BX204" s="125"/>
      <c r="BY204" s="125"/>
      <c r="BZ204" s="125"/>
      <c r="CA204" s="125"/>
      <c r="CB204" s="125"/>
      <c r="CC204" s="125"/>
      <c r="CD204" s="125"/>
      <c r="CE204" s="125"/>
      <c r="CF204" s="125"/>
      <c r="CG204" s="125"/>
      <c r="CH204" s="125"/>
      <c r="CI204" s="125"/>
      <c r="CJ204" s="125"/>
      <c r="CK204" s="125"/>
      <c r="CL204" s="125"/>
      <c r="CM204" s="125"/>
      <c r="CN204" s="125"/>
      <c r="CO204" s="125"/>
      <c r="CP204" s="125"/>
      <c r="CQ204" s="125"/>
      <c r="CR204" s="125"/>
      <c r="CS204" s="125"/>
      <c r="CT204" s="125"/>
      <c r="CU204" s="125"/>
      <c r="CV204" s="125"/>
      <c r="CW204" s="125"/>
      <c r="CX204" s="125"/>
      <c r="CY204" s="125"/>
      <c r="CZ204" s="125"/>
      <c r="DA204" s="125"/>
      <c r="DB204" s="125"/>
      <c r="DC204" s="125"/>
      <c r="DD204" s="125"/>
      <c r="DE204" s="125"/>
      <c r="DF204" s="125"/>
      <c r="DG204" s="125"/>
      <c r="DH204" s="125"/>
      <c r="DI204" s="125"/>
      <c r="DJ204" s="125"/>
      <c r="DK204" s="125"/>
      <c r="DL204" s="125"/>
    </row>
    <row r="205" spans="1:116" s="130" customFormat="1" ht="57.75" customHeight="1" x14ac:dyDescent="0.3">
      <c r="A205" s="215"/>
      <c r="B205" s="125"/>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c r="AR205" s="125"/>
      <c r="AS205" s="125"/>
      <c r="AT205" s="125"/>
      <c r="AU205" s="125"/>
      <c r="AV205" s="125"/>
      <c r="AW205" s="125"/>
      <c r="AX205" s="125"/>
      <c r="AY205" s="125"/>
      <c r="AZ205" s="125"/>
      <c r="BA205" s="125"/>
      <c r="BB205" s="125"/>
      <c r="BC205" s="125"/>
      <c r="BD205" s="125"/>
      <c r="BE205" s="125"/>
      <c r="BF205" s="125"/>
      <c r="BG205" s="125"/>
      <c r="BH205" s="125"/>
      <c r="BI205" s="125"/>
      <c r="BJ205" s="125"/>
      <c r="BK205" s="125"/>
      <c r="BL205" s="125"/>
      <c r="BM205" s="125"/>
      <c r="BN205" s="125"/>
      <c r="BO205" s="125"/>
      <c r="BP205" s="125"/>
      <c r="BQ205" s="125"/>
      <c r="BR205" s="125"/>
      <c r="BS205" s="125"/>
      <c r="BT205" s="125"/>
      <c r="BU205" s="125"/>
      <c r="BV205" s="125"/>
      <c r="BW205" s="125"/>
      <c r="BX205" s="125"/>
      <c r="BY205" s="125"/>
      <c r="BZ205" s="125"/>
      <c r="CA205" s="125"/>
      <c r="CB205" s="125"/>
      <c r="CC205" s="125"/>
      <c r="CD205" s="125"/>
      <c r="CE205" s="125"/>
      <c r="CF205" s="125"/>
      <c r="CG205" s="125"/>
      <c r="CH205" s="125"/>
      <c r="CI205" s="125"/>
      <c r="CJ205" s="125"/>
      <c r="CK205" s="125"/>
      <c r="CL205" s="125"/>
      <c r="CM205" s="125"/>
      <c r="CN205" s="125"/>
      <c r="CO205" s="125"/>
      <c r="CP205" s="125"/>
      <c r="CQ205" s="125"/>
      <c r="CR205" s="125"/>
      <c r="CS205" s="125"/>
      <c r="CT205" s="125"/>
      <c r="CU205" s="125"/>
      <c r="CV205" s="125"/>
      <c r="CW205" s="125"/>
      <c r="CX205" s="125"/>
      <c r="CY205" s="125"/>
      <c r="CZ205" s="125"/>
      <c r="DA205" s="125"/>
      <c r="DB205" s="125"/>
      <c r="DC205" s="125"/>
      <c r="DD205" s="125"/>
      <c r="DE205" s="125"/>
      <c r="DF205" s="125"/>
      <c r="DG205" s="125"/>
      <c r="DH205" s="125"/>
      <c r="DI205" s="125"/>
      <c r="DJ205" s="125"/>
      <c r="DK205" s="125"/>
      <c r="DL205" s="125"/>
    </row>
    <row r="206" spans="1:116" s="130" customFormat="1" ht="57.75" customHeight="1" x14ac:dyDescent="0.3">
      <c r="A206" s="215"/>
      <c r="B206" s="125"/>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c r="AR206" s="125"/>
      <c r="AS206" s="125"/>
      <c r="AT206" s="125"/>
      <c r="AU206" s="125"/>
      <c r="AV206" s="125"/>
      <c r="AW206" s="125"/>
      <c r="AX206" s="125"/>
      <c r="AY206" s="125"/>
      <c r="AZ206" s="125"/>
      <c r="BA206" s="125"/>
      <c r="BB206" s="125"/>
      <c r="BC206" s="125"/>
      <c r="BD206" s="125"/>
      <c r="BE206" s="125"/>
      <c r="BF206" s="125"/>
      <c r="BG206" s="125"/>
      <c r="BH206" s="125"/>
      <c r="BI206" s="125"/>
      <c r="BJ206" s="125"/>
      <c r="BK206" s="125"/>
      <c r="BL206" s="125"/>
      <c r="BM206" s="125"/>
      <c r="BN206" s="125"/>
      <c r="BO206" s="125"/>
      <c r="BP206" s="125"/>
      <c r="BQ206" s="125"/>
      <c r="BR206" s="125"/>
      <c r="BS206" s="125"/>
      <c r="BT206" s="125"/>
      <c r="BU206" s="125"/>
      <c r="BV206" s="125"/>
      <c r="BW206" s="125"/>
      <c r="BX206" s="125"/>
      <c r="BY206" s="125"/>
      <c r="BZ206" s="125"/>
      <c r="CA206" s="125"/>
      <c r="CB206" s="125"/>
      <c r="CC206" s="125"/>
      <c r="CD206" s="125"/>
      <c r="CE206" s="125"/>
      <c r="CF206" s="125"/>
      <c r="CG206" s="125"/>
      <c r="CH206" s="125"/>
      <c r="CI206" s="125"/>
      <c r="CJ206" s="125"/>
      <c r="CK206" s="125"/>
      <c r="CL206" s="125"/>
      <c r="CM206" s="125"/>
      <c r="CN206" s="125"/>
      <c r="CO206" s="125"/>
      <c r="CP206" s="125"/>
      <c r="CQ206" s="125"/>
      <c r="CR206" s="125"/>
      <c r="CS206" s="125"/>
      <c r="CT206" s="125"/>
      <c r="CU206" s="125"/>
      <c r="CV206" s="125"/>
      <c r="CW206" s="125"/>
      <c r="CX206" s="125"/>
      <c r="CY206" s="125"/>
      <c r="CZ206" s="125"/>
      <c r="DA206" s="125"/>
      <c r="DB206" s="125"/>
      <c r="DC206" s="125"/>
      <c r="DD206" s="125"/>
      <c r="DE206" s="125"/>
      <c r="DF206" s="125"/>
      <c r="DG206" s="125"/>
      <c r="DH206" s="125"/>
      <c r="DI206" s="125"/>
      <c r="DJ206" s="125"/>
      <c r="DK206" s="125"/>
      <c r="DL206" s="125"/>
    </row>
    <row r="207" spans="1:116" s="130" customFormat="1" ht="57.75" customHeight="1" x14ac:dyDescent="0.3">
      <c r="A207" s="215"/>
      <c r="B207" s="125"/>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c r="AR207" s="125"/>
      <c r="AS207" s="125"/>
      <c r="AT207" s="125"/>
      <c r="AU207" s="125"/>
      <c r="AV207" s="125"/>
      <c r="AW207" s="125"/>
      <c r="AX207" s="125"/>
      <c r="AY207" s="125"/>
      <c r="AZ207" s="125"/>
      <c r="BA207" s="125"/>
      <c r="BB207" s="125"/>
      <c r="BC207" s="125"/>
      <c r="BD207" s="125"/>
      <c r="BE207" s="125"/>
      <c r="BF207" s="125"/>
      <c r="BG207" s="125"/>
      <c r="BH207" s="125"/>
      <c r="BI207" s="125"/>
      <c r="BJ207" s="125"/>
      <c r="BK207" s="125"/>
      <c r="BL207" s="125"/>
      <c r="BM207" s="125"/>
      <c r="BN207" s="125"/>
      <c r="BO207" s="125"/>
      <c r="BP207" s="125"/>
      <c r="BQ207" s="125"/>
      <c r="BR207" s="125"/>
      <c r="BS207" s="125"/>
      <c r="BT207" s="125"/>
      <c r="BU207" s="125"/>
      <c r="BV207" s="125"/>
      <c r="BW207" s="125"/>
      <c r="BX207" s="125"/>
      <c r="BY207" s="125"/>
      <c r="BZ207" s="125"/>
      <c r="CA207" s="125"/>
      <c r="CB207" s="125"/>
      <c r="CC207" s="125"/>
      <c r="CD207" s="125"/>
      <c r="CE207" s="125"/>
      <c r="CF207" s="125"/>
      <c r="CG207" s="125"/>
      <c r="CH207" s="125"/>
      <c r="CI207" s="125"/>
      <c r="CJ207" s="125"/>
      <c r="CK207" s="125"/>
      <c r="CL207" s="125"/>
      <c r="CM207" s="125"/>
      <c r="CN207" s="125"/>
      <c r="CO207" s="125"/>
      <c r="CP207" s="125"/>
      <c r="CQ207" s="125"/>
      <c r="CR207" s="125"/>
      <c r="CS207" s="125"/>
      <c r="CT207" s="125"/>
      <c r="CU207" s="125"/>
      <c r="CV207" s="125"/>
      <c r="CW207" s="125"/>
      <c r="CX207" s="125"/>
      <c r="CY207" s="125"/>
      <c r="CZ207" s="125"/>
      <c r="DA207" s="125"/>
      <c r="DB207" s="125"/>
      <c r="DC207" s="125"/>
      <c r="DD207" s="125"/>
      <c r="DE207" s="125"/>
      <c r="DF207" s="125"/>
      <c r="DG207" s="125"/>
      <c r="DH207" s="125"/>
      <c r="DI207" s="125"/>
      <c r="DJ207" s="125"/>
      <c r="DK207" s="125"/>
      <c r="DL207" s="125"/>
    </row>
    <row r="208" spans="1:116" s="130" customFormat="1" ht="57.75" customHeight="1" x14ac:dyDescent="0.3">
      <c r="A208" s="215"/>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c r="AR208" s="125"/>
      <c r="AS208" s="125"/>
      <c r="AT208" s="125"/>
      <c r="AU208" s="125"/>
      <c r="AV208" s="125"/>
      <c r="AW208" s="125"/>
      <c r="AX208" s="125"/>
      <c r="AY208" s="125"/>
      <c r="AZ208" s="125"/>
      <c r="BA208" s="125"/>
      <c r="BB208" s="125"/>
      <c r="BC208" s="125"/>
      <c r="BD208" s="125"/>
      <c r="BE208" s="125"/>
      <c r="BF208" s="125"/>
      <c r="BG208" s="125"/>
      <c r="BH208" s="125"/>
      <c r="BI208" s="125"/>
      <c r="BJ208" s="125"/>
      <c r="BK208" s="125"/>
      <c r="BL208" s="125"/>
      <c r="BM208" s="125"/>
      <c r="BN208" s="125"/>
      <c r="BO208" s="125"/>
      <c r="BP208" s="125"/>
      <c r="BQ208" s="125"/>
      <c r="BR208" s="125"/>
      <c r="BS208" s="125"/>
      <c r="BT208" s="125"/>
      <c r="BU208" s="125"/>
      <c r="BV208" s="125"/>
      <c r="BW208" s="125"/>
      <c r="BX208" s="125"/>
      <c r="BY208" s="125"/>
      <c r="BZ208" s="125"/>
      <c r="CA208" s="125"/>
      <c r="CB208" s="125"/>
      <c r="CC208" s="125"/>
      <c r="CD208" s="125"/>
      <c r="CE208" s="125"/>
      <c r="CF208" s="125"/>
      <c r="CG208" s="125"/>
      <c r="CH208" s="125"/>
      <c r="CI208" s="125"/>
      <c r="CJ208" s="125"/>
      <c r="CK208" s="125"/>
      <c r="CL208" s="125"/>
      <c r="CM208" s="125"/>
      <c r="CN208" s="125"/>
      <c r="CO208" s="125"/>
      <c r="CP208" s="125"/>
      <c r="CQ208" s="125"/>
      <c r="CR208" s="125"/>
      <c r="CS208" s="125"/>
      <c r="CT208" s="125"/>
      <c r="CU208" s="125"/>
      <c r="CV208" s="125"/>
      <c r="CW208" s="125"/>
      <c r="CX208" s="125"/>
      <c r="CY208" s="125"/>
      <c r="CZ208" s="125"/>
      <c r="DA208" s="125"/>
      <c r="DB208" s="125"/>
      <c r="DC208" s="125"/>
      <c r="DD208" s="125"/>
      <c r="DE208" s="125"/>
      <c r="DF208" s="125"/>
      <c r="DG208" s="125"/>
      <c r="DH208" s="125"/>
      <c r="DI208" s="125"/>
      <c r="DJ208" s="125"/>
      <c r="DK208" s="125"/>
      <c r="DL208" s="125"/>
    </row>
    <row r="209" spans="1:116" s="130" customFormat="1" ht="57.75" customHeight="1" x14ac:dyDescent="0.3">
      <c r="A209" s="215"/>
      <c r="B209" s="125"/>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c r="AR209" s="125"/>
      <c r="AS209" s="125"/>
      <c r="AT209" s="125"/>
      <c r="AU209" s="125"/>
      <c r="AV209" s="125"/>
      <c r="AW209" s="125"/>
      <c r="AX209" s="125"/>
      <c r="AY209" s="125"/>
      <c r="AZ209" s="125"/>
      <c r="BA209" s="125"/>
      <c r="BB209" s="125"/>
      <c r="BC209" s="125"/>
      <c r="BD209" s="125"/>
      <c r="BE209" s="125"/>
      <c r="BF209" s="125"/>
      <c r="BG209" s="125"/>
      <c r="BH209" s="125"/>
      <c r="BI209" s="125"/>
      <c r="BJ209" s="125"/>
      <c r="BK209" s="125"/>
      <c r="BL209" s="125"/>
      <c r="BM209" s="125"/>
      <c r="BN209" s="125"/>
      <c r="BO209" s="125"/>
      <c r="BP209" s="125"/>
      <c r="BQ209" s="125"/>
      <c r="BR209" s="125"/>
      <c r="BS209" s="125"/>
      <c r="BT209" s="125"/>
      <c r="BU209" s="125"/>
      <c r="BV209" s="125"/>
      <c r="BW209" s="125"/>
      <c r="BX209" s="125"/>
      <c r="BY209" s="125"/>
      <c r="BZ209" s="125"/>
      <c r="CA209" s="125"/>
      <c r="CB209" s="125"/>
      <c r="CC209" s="125"/>
      <c r="CD209" s="125"/>
      <c r="CE209" s="125"/>
      <c r="CF209" s="125"/>
      <c r="CG209" s="125"/>
      <c r="CH209" s="125"/>
      <c r="CI209" s="125"/>
      <c r="CJ209" s="125"/>
      <c r="CK209" s="125"/>
      <c r="CL209" s="125"/>
      <c r="CM209" s="125"/>
      <c r="CN209" s="125"/>
      <c r="CO209" s="125"/>
      <c r="CP209" s="125"/>
      <c r="CQ209" s="125"/>
      <c r="CR209" s="125"/>
      <c r="CS209" s="125"/>
      <c r="CT209" s="125"/>
      <c r="CU209" s="125"/>
      <c r="CV209" s="125"/>
      <c r="CW209" s="125"/>
      <c r="CX209" s="125"/>
      <c r="CY209" s="125"/>
      <c r="CZ209" s="125"/>
      <c r="DA209" s="125"/>
      <c r="DB209" s="125"/>
      <c r="DC209" s="125"/>
      <c r="DD209" s="125"/>
      <c r="DE209" s="125"/>
      <c r="DF209" s="125"/>
      <c r="DG209" s="125"/>
      <c r="DH209" s="125"/>
      <c r="DI209" s="125"/>
      <c r="DJ209" s="125"/>
      <c r="DK209" s="125"/>
      <c r="DL209" s="125"/>
    </row>
    <row r="210" spans="1:116" s="130" customFormat="1" ht="57.75" customHeight="1" x14ac:dyDescent="0.3">
      <c r="A210" s="215"/>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5"/>
      <c r="AW210" s="125"/>
      <c r="AX210" s="125"/>
      <c r="AY210" s="125"/>
      <c r="AZ210" s="125"/>
      <c r="BA210" s="125"/>
      <c r="BB210" s="125"/>
      <c r="BC210" s="125"/>
      <c r="BD210" s="125"/>
      <c r="BE210" s="125"/>
      <c r="BF210" s="125"/>
      <c r="BG210" s="125"/>
      <c r="BH210" s="125"/>
      <c r="BI210" s="125"/>
      <c r="BJ210" s="125"/>
      <c r="BK210" s="125"/>
      <c r="BL210" s="125"/>
      <c r="BM210" s="125"/>
      <c r="BN210" s="125"/>
      <c r="BO210" s="125"/>
      <c r="BP210" s="125"/>
      <c r="BQ210" s="125"/>
      <c r="BR210" s="125"/>
      <c r="BS210" s="125"/>
      <c r="BT210" s="125"/>
      <c r="BU210" s="125"/>
      <c r="BV210" s="125"/>
      <c r="BW210" s="125"/>
      <c r="BX210" s="125"/>
      <c r="BY210" s="125"/>
      <c r="BZ210" s="125"/>
      <c r="CA210" s="125"/>
      <c r="CB210" s="125"/>
      <c r="CC210" s="125"/>
      <c r="CD210" s="125"/>
      <c r="CE210" s="125"/>
      <c r="CF210" s="125"/>
      <c r="CG210" s="125"/>
      <c r="CH210" s="125"/>
      <c r="CI210" s="125"/>
      <c r="CJ210" s="125"/>
      <c r="CK210" s="125"/>
      <c r="CL210" s="125"/>
      <c r="CM210" s="125"/>
      <c r="CN210" s="125"/>
      <c r="CO210" s="125"/>
      <c r="CP210" s="125"/>
      <c r="CQ210" s="125"/>
      <c r="CR210" s="125"/>
      <c r="CS210" s="125"/>
      <c r="CT210" s="125"/>
      <c r="CU210" s="125"/>
      <c r="CV210" s="125"/>
      <c r="CW210" s="125"/>
      <c r="CX210" s="125"/>
      <c r="CY210" s="125"/>
      <c r="CZ210" s="125"/>
      <c r="DA210" s="125"/>
      <c r="DB210" s="125"/>
      <c r="DC210" s="125"/>
      <c r="DD210" s="125"/>
      <c r="DE210" s="125"/>
      <c r="DF210" s="125"/>
      <c r="DG210" s="125"/>
      <c r="DH210" s="125"/>
      <c r="DI210" s="125"/>
      <c r="DJ210" s="125"/>
      <c r="DK210" s="125"/>
      <c r="DL210" s="125"/>
    </row>
    <row r="211" spans="1:116" s="130" customFormat="1" ht="57.75" customHeight="1" x14ac:dyDescent="0.3">
      <c r="A211" s="215"/>
      <c r="B211" s="125"/>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c r="AR211" s="125"/>
      <c r="AS211" s="125"/>
      <c r="AT211" s="125"/>
      <c r="AU211" s="125"/>
      <c r="AV211" s="125"/>
      <c r="AW211" s="125"/>
      <c r="AX211" s="125"/>
      <c r="AY211" s="125"/>
      <c r="AZ211" s="125"/>
      <c r="BA211" s="125"/>
      <c r="BB211" s="125"/>
      <c r="BC211" s="125"/>
      <c r="BD211" s="125"/>
      <c r="BE211" s="125"/>
      <c r="BF211" s="125"/>
      <c r="BG211" s="125"/>
      <c r="BH211" s="125"/>
      <c r="BI211" s="125"/>
      <c r="BJ211" s="125"/>
      <c r="BK211" s="125"/>
      <c r="BL211" s="125"/>
      <c r="BM211" s="125"/>
      <c r="BN211" s="125"/>
      <c r="BO211" s="125"/>
      <c r="BP211" s="125"/>
      <c r="BQ211" s="125"/>
      <c r="BR211" s="125"/>
      <c r="BS211" s="125"/>
      <c r="BT211" s="125"/>
      <c r="BU211" s="125"/>
      <c r="BV211" s="125"/>
      <c r="BW211" s="125"/>
      <c r="BX211" s="125"/>
      <c r="BY211" s="125"/>
      <c r="BZ211" s="125"/>
      <c r="CA211" s="125"/>
      <c r="CB211" s="125"/>
      <c r="CC211" s="125"/>
      <c r="CD211" s="125"/>
      <c r="CE211" s="125"/>
      <c r="CF211" s="125"/>
      <c r="CG211" s="125"/>
      <c r="CH211" s="125"/>
      <c r="CI211" s="125"/>
      <c r="CJ211" s="125"/>
      <c r="CK211" s="125"/>
      <c r="CL211" s="125"/>
      <c r="CM211" s="125"/>
      <c r="CN211" s="125"/>
      <c r="CO211" s="125"/>
      <c r="CP211" s="125"/>
      <c r="CQ211" s="125"/>
      <c r="CR211" s="125"/>
      <c r="CS211" s="125"/>
      <c r="CT211" s="125"/>
      <c r="CU211" s="125"/>
      <c r="CV211" s="125"/>
      <c r="CW211" s="125"/>
      <c r="CX211" s="125"/>
      <c r="CY211" s="125"/>
      <c r="CZ211" s="125"/>
      <c r="DA211" s="125"/>
      <c r="DB211" s="125"/>
      <c r="DC211" s="125"/>
      <c r="DD211" s="125"/>
      <c r="DE211" s="125"/>
      <c r="DF211" s="125"/>
      <c r="DG211" s="125"/>
      <c r="DH211" s="125"/>
      <c r="DI211" s="125"/>
      <c r="DJ211" s="125"/>
      <c r="DK211" s="125"/>
      <c r="DL211" s="125"/>
    </row>
    <row r="212" spans="1:116" s="130" customFormat="1" ht="57.75" customHeight="1" x14ac:dyDescent="0.3">
      <c r="A212" s="215"/>
      <c r="B212" s="125"/>
      <c r="C212" s="125"/>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c r="AR212" s="125"/>
      <c r="AS212" s="125"/>
      <c r="AT212" s="125"/>
      <c r="AU212" s="125"/>
      <c r="AV212" s="125"/>
      <c r="AW212" s="125"/>
      <c r="AX212" s="125"/>
      <c r="AY212" s="125"/>
      <c r="AZ212" s="125"/>
      <c r="BA212" s="125"/>
      <c r="BB212" s="125"/>
      <c r="BC212" s="125"/>
      <c r="BD212" s="125"/>
      <c r="BE212" s="125"/>
      <c r="BF212" s="125"/>
      <c r="BG212" s="125"/>
      <c r="BH212" s="125"/>
      <c r="BI212" s="125"/>
      <c r="BJ212" s="125"/>
      <c r="BK212" s="125"/>
      <c r="BL212" s="125"/>
      <c r="BM212" s="125"/>
      <c r="BN212" s="125"/>
      <c r="BO212" s="125"/>
      <c r="BP212" s="125"/>
      <c r="BQ212" s="125"/>
      <c r="BR212" s="125"/>
      <c r="BS212" s="125"/>
      <c r="BT212" s="125"/>
      <c r="BU212" s="125"/>
      <c r="BV212" s="125"/>
      <c r="BW212" s="125"/>
      <c r="BX212" s="125"/>
      <c r="BY212" s="125"/>
      <c r="BZ212" s="125"/>
      <c r="CA212" s="125"/>
      <c r="CB212" s="125"/>
      <c r="CC212" s="125"/>
      <c r="CD212" s="125"/>
      <c r="CE212" s="125"/>
      <c r="CF212" s="125"/>
      <c r="CG212" s="125"/>
      <c r="CH212" s="125"/>
      <c r="CI212" s="125"/>
      <c r="CJ212" s="125"/>
      <c r="CK212" s="125"/>
      <c r="CL212" s="125"/>
      <c r="CM212" s="125"/>
      <c r="CN212" s="125"/>
      <c r="CO212" s="125"/>
      <c r="CP212" s="125"/>
      <c r="CQ212" s="125"/>
      <c r="CR212" s="125"/>
      <c r="CS212" s="125"/>
      <c r="CT212" s="125"/>
      <c r="CU212" s="125"/>
      <c r="CV212" s="125"/>
      <c r="CW212" s="125"/>
      <c r="CX212" s="125"/>
      <c r="CY212" s="125"/>
      <c r="CZ212" s="125"/>
      <c r="DA212" s="125"/>
      <c r="DB212" s="125"/>
      <c r="DC212" s="125"/>
      <c r="DD212" s="125"/>
      <c r="DE212" s="125"/>
      <c r="DF212" s="125"/>
      <c r="DG212" s="125"/>
      <c r="DH212" s="125"/>
      <c r="DI212" s="125"/>
      <c r="DJ212" s="125"/>
      <c r="DK212" s="125"/>
      <c r="DL212" s="125"/>
    </row>
    <row r="213" spans="1:116" s="130" customFormat="1" ht="57.75" customHeight="1" x14ac:dyDescent="0.3">
      <c r="A213" s="215"/>
      <c r="B213" s="125"/>
      <c r="C213" s="125"/>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c r="AR213" s="125"/>
      <c r="AS213" s="125"/>
      <c r="AT213" s="125"/>
      <c r="AU213" s="125"/>
      <c r="AV213" s="125"/>
      <c r="AW213" s="125"/>
      <c r="AX213" s="125"/>
      <c r="AY213" s="125"/>
      <c r="AZ213" s="125"/>
      <c r="BA213" s="125"/>
      <c r="BB213" s="125"/>
      <c r="BC213" s="125"/>
      <c r="BD213" s="125"/>
      <c r="BE213" s="125"/>
      <c r="BF213" s="125"/>
      <c r="BG213" s="125"/>
      <c r="BH213" s="125"/>
      <c r="BI213" s="125"/>
      <c r="BJ213" s="125"/>
      <c r="BK213" s="125"/>
      <c r="BL213" s="125"/>
      <c r="BM213" s="125"/>
      <c r="BN213" s="125"/>
      <c r="BO213" s="125"/>
      <c r="BP213" s="125"/>
      <c r="BQ213" s="125"/>
      <c r="BR213" s="125"/>
      <c r="BS213" s="125"/>
      <c r="BT213" s="125"/>
      <c r="BU213" s="125"/>
      <c r="BV213" s="125"/>
      <c r="BW213" s="125"/>
      <c r="BX213" s="125"/>
      <c r="BY213" s="125"/>
      <c r="BZ213" s="125"/>
      <c r="CA213" s="125"/>
      <c r="CB213" s="125"/>
      <c r="CC213" s="125"/>
      <c r="CD213" s="125"/>
      <c r="CE213" s="125"/>
      <c r="CF213" s="125"/>
      <c r="CG213" s="125"/>
      <c r="CH213" s="125"/>
      <c r="CI213" s="125"/>
      <c r="CJ213" s="125"/>
      <c r="CK213" s="125"/>
      <c r="CL213" s="125"/>
      <c r="CM213" s="125"/>
      <c r="CN213" s="125"/>
      <c r="CO213" s="125"/>
      <c r="CP213" s="125"/>
      <c r="CQ213" s="125"/>
      <c r="CR213" s="125"/>
      <c r="CS213" s="125"/>
      <c r="CT213" s="125"/>
      <c r="CU213" s="125"/>
      <c r="CV213" s="125"/>
      <c r="CW213" s="125"/>
      <c r="CX213" s="125"/>
      <c r="CY213" s="125"/>
      <c r="CZ213" s="125"/>
      <c r="DA213" s="125"/>
      <c r="DB213" s="125"/>
      <c r="DC213" s="125"/>
      <c r="DD213" s="125"/>
      <c r="DE213" s="125"/>
      <c r="DF213" s="125"/>
      <c r="DG213" s="125"/>
      <c r="DH213" s="125"/>
      <c r="DI213" s="125"/>
      <c r="DJ213" s="125"/>
      <c r="DK213" s="125"/>
      <c r="DL213" s="125"/>
    </row>
    <row r="214" spans="1:116" s="130" customFormat="1" ht="57.75" customHeight="1" x14ac:dyDescent="0.3">
      <c r="A214" s="215"/>
      <c r="B214" s="125"/>
      <c r="C214" s="125"/>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c r="AR214" s="125"/>
      <c r="AS214" s="125"/>
      <c r="AT214" s="125"/>
      <c r="AU214" s="125"/>
      <c r="AV214" s="125"/>
      <c r="AW214" s="125"/>
      <c r="AX214" s="125"/>
      <c r="AY214" s="125"/>
      <c r="AZ214" s="125"/>
      <c r="BA214" s="125"/>
      <c r="BB214" s="125"/>
      <c r="BC214" s="125"/>
      <c r="BD214" s="125"/>
      <c r="BE214" s="125"/>
      <c r="BF214" s="125"/>
      <c r="BG214" s="125"/>
      <c r="BH214" s="125"/>
      <c r="BI214" s="125"/>
      <c r="BJ214" s="125"/>
      <c r="BK214" s="125"/>
      <c r="BL214" s="125"/>
      <c r="BM214" s="125"/>
      <c r="BN214" s="125"/>
      <c r="BO214" s="125"/>
      <c r="BP214" s="125"/>
      <c r="BQ214" s="125"/>
      <c r="BR214" s="125"/>
      <c r="BS214" s="125"/>
      <c r="BT214" s="125"/>
      <c r="BU214" s="125"/>
      <c r="BV214" s="125"/>
      <c r="BW214" s="125"/>
      <c r="BX214" s="125"/>
      <c r="BY214" s="125"/>
      <c r="BZ214" s="125"/>
      <c r="CA214" s="125"/>
      <c r="CB214" s="125"/>
      <c r="CC214" s="125"/>
      <c r="CD214" s="125"/>
      <c r="CE214" s="125"/>
      <c r="CF214" s="125"/>
      <c r="CG214" s="125"/>
      <c r="CH214" s="125"/>
      <c r="CI214" s="125"/>
      <c r="CJ214" s="125"/>
      <c r="CK214" s="125"/>
      <c r="CL214" s="125"/>
      <c r="CM214" s="125"/>
      <c r="CN214" s="125"/>
      <c r="CO214" s="125"/>
      <c r="CP214" s="125"/>
      <c r="CQ214" s="125"/>
      <c r="CR214" s="125"/>
      <c r="CS214" s="125"/>
      <c r="CT214" s="125"/>
      <c r="CU214" s="125"/>
      <c r="CV214" s="125"/>
      <c r="CW214" s="125"/>
      <c r="CX214" s="125"/>
      <c r="CY214" s="125"/>
      <c r="CZ214" s="125"/>
      <c r="DA214" s="125"/>
      <c r="DB214" s="125"/>
      <c r="DC214" s="125"/>
      <c r="DD214" s="125"/>
      <c r="DE214" s="125"/>
      <c r="DF214" s="125"/>
      <c r="DG214" s="125"/>
      <c r="DH214" s="125"/>
      <c r="DI214" s="125"/>
      <c r="DJ214" s="125"/>
      <c r="DK214" s="125"/>
      <c r="DL214" s="125"/>
    </row>
    <row r="215" spans="1:116" s="130" customFormat="1" ht="57.75" customHeight="1" x14ac:dyDescent="0.3">
      <c r="A215" s="215"/>
      <c r="B215" s="125"/>
      <c r="C215" s="125"/>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c r="AR215" s="125"/>
      <c r="AS215" s="125"/>
      <c r="AT215" s="125"/>
      <c r="AU215" s="125"/>
      <c r="AV215" s="125"/>
      <c r="AW215" s="125"/>
      <c r="AX215" s="125"/>
      <c r="AY215" s="125"/>
      <c r="AZ215" s="125"/>
      <c r="BA215" s="125"/>
      <c r="BB215" s="125"/>
      <c r="BC215" s="125"/>
      <c r="BD215" s="125"/>
      <c r="BE215" s="125"/>
      <c r="BF215" s="125"/>
      <c r="BG215" s="125"/>
      <c r="BH215" s="125"/>
      <c r="BI215" s="125"/>
      <c r="BJ215" s="125"/>
      <c r="BK215" s="125"/>
      <c r="BL215" s="125"/>
      <c r="BM215" s="125"/>
      <c r="BN215" s="125"/>
      <c r="BO215" s="125"/>
      <c r="BP215" s="125"/>
      <c r="BQ215" s="125"/>
      <c r="BR215" s="125"/>
      <c r="BS215" s="125"/>
      <c r="BT215" s="125"/>
      <c r="BU215" s="125"/>
      <c r="BV215" s="125"/>
      <c r="BW215" s="125"/>
      <c r="BX215" s="125"/>
      <c r="BY215" s="125"/>
      <c r="BZ215" s="125"/>
      <c r="CA215" s="125"/>
      <c r="CB215" s="125"/>
      <c r="CC215" s="125"/>
      <c r="CD215" s="125"/>
      <c r="CE215" s="125"/>
      <c r="CF215" s="125"/>
      <c r="CG215" s="125"/>
      <c r="CH215" s="125"/>
      <c r="CI215" s="125"/>
      <c r="CJ215" s="125"/>
      <c r="CK215" s="125"/>
      <c r="CL215" s="125"/>
      <c r="CM215" s="125"/>
      <c r="CN215" s="125"/>
      <c r="CO215" s="125"/>
      <c r="CP215" s="125"/>
      <c r="CQ215" s="125"/>
      <c r="CR215" s="125"/>
      <c r="CS215" s="125"/>
      <c r="CT215" s="125"/>
      <c r="CU215" s="125"/>
      <c r="CV215" s="125"/>
      <c r="CW215" s="125"/>
      <c r="CX215" s="125"/>
      <c r="CY215" s="125"/>
      <c r="CZ215" s="125"/>
      <c r="DA215" s="125"/>
      <c r="DB215" s="125"/>
      <c r="DC215" s="125"/>
      <c r="DD215" s="125"/>
      <c r="DE215" s="125"/>
      <c r="DF215" s="125"/>
      <c r="DG215" s="125"/>
      <c r="DH215" s="125"/>
      <c r="DI215" s="125"/>
      <c r="DJ215" s="125"/>
      <c r="DK215" s="125"/>
      <c r="DL215" s="125"/>
    </row>
    <row r="216" spans="1:116" s="130" customFormat="1" ht="57.75" customHeight="1" x14ac:dyDescent="0.3">
      <c r="A216" s="215"/>
      <c r="B216" s="125"/>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5"/>
      <c r="BE216" s="125"/>
      <c r="BF216" s="125"/>
      <c r="BG216" s="125"/>
      <c r="BH216" s="125"/>
      <c r="BI216" s="125"/>
      <c r="BJ216" s="125"/>
      <c r="BK216" s="125"/>
      <c r="BL216" s="125"/>
      <c r="BM216" s="125"/>
      <c r="BN216" s="125"/>
      <c r="BO216" s="125"/>
      <c r="BP216" s="125"/>
      <c r="BQ216" s="125"/>
      <c r="BR216" s="125"/>
      <c r="BS216" s="125"/>
      <c r="BT216" s="125"/>
      <c r="BU216" s="125"/>
      <c r="BV216" s="125"/>
      <c r="BW216" s="125"/>
      <c r="BX216" s="125"/>
      <c r="BY216" s="125"/>
      <c r="BZ216" s="125"/>
      <c r="CA216" s="125"/>
      <c r="CB216" s="125"/>
      <c r="CC216" s="125"/>
      <c r="CD216" s="125"/>
      <c r="CE216" s="125"/>
      <c r="CF216" s="125"/>
      <c r="CG216" s="125"/>
      <c r="CH216" s="125"/>
      <c r="CI216" s="125"/>
      <c r="CJ216" s="125"/>
      <c r="CK216" s="125"/>
      <c r="CL216" s="125"/>
      <c r="CM216" s="125"/>
      <c r="CN216" s="125"/>
      <c r="CO216" s="125"/>
      <c r="CP216" s="125"/>
      <c r="CQ216" s="125"/>
      <c r="CR216" s="125"/>
      <c r="CS216" s="125"/>
      <c r="CT216" s="125"/>
      <c r="CU216" s="125"/>
      <c r="CV216" s="125"/>
      <c r="CW216" s="125"/>
      <c r="CX216" s="125"/>
      <c r="CY216" s="125"/>
      <c r="CZ216" s="125"/>
      <c r="DA216" s="125"/>
      <c r="DB216" s="125"/>
      <c r="DC216" s="125"/>
      <c r="DD216" s="125"/>
      <c r="DE216" s="125"/>
      <c r="DF216" s="125"/>
      <c r="DG216" s="125"/>
      <c r="DH216" s="125"/>
      <c r="DI216" s="125"/>
      <c r="DJ216" s="125"/>
      <c r="DK216" s="125"/>
      <c r="DL216" s="125"/>
    </row>
    <row r="217" spans="1:116" s="130" customFormat="1" ht="57.75" customHeight="1" x14ac:dyDescent="0.3">
      <c r="A217" s="215"/>
      <c r="B217" s="125"/>
      <c r="C217" s="125"/>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c r="AR217" s="125"/>
      <c r="AS217" s="125"/>
      <c r="AT217" s="125"/>
      <c r="AU217" s="125"/>
      <c r="AV217" s="125"/>
      <c r="AW217" s="125"/>
      <c r="AX217" s="125"/>
      <c r="AY217" s="125"/>
      <c r="AZ217" s="125"/>
      <c r="BA217" s="125"/>
      <c r="BB217" s="125"/>
      <c r="BC217" s="125"/>
      <c r="BD217" s="125"/>
      <c r="BE217" s="125"/>
      <c r="BF217" s="125"/>
      <c r="BG217" s="125"/>
      <c r="BH217" s="125"/>
      <c r="BI217" s="125"/>
      <c r="BJ217" s="125"/>
      <c r="BK217" s="125"/>
      <c r="BL217" s="125"/>
      <c r="BM217" s="125"/>
      <c r="BN217" s="125"/>
      <c r="BO217" s="125"/>
      <c r="BP217" s="125"/>
      <c r="BQ217" s="125"/>
      <c r="BR217" s="125"/>
      <c r="BS217" s="125"/>
      <c r="BT217" s="125"/>
      <c r="BU217" s="125"/>
      <c r="BV217" s="125"/>
      <c r="BW217" s="125"/>
      <c r="BX217" s="125"/>
      <c r="BY217" s="125"/>
      <c r="BZ217" s="125"/>
      <c r="CA217" s="125"/>
      <c r="CB217" s="125"/>
      <c r="CC217" s="125"/>
      <c r="CD217" s="125"/>
      <c r="CE217" s="125"/>
      <c r="CF217" s="125"/>
      <c r="CG217" s="125"/>
      <c r="CH217" s="125"/>
      <c r="CI217" s="125"/>
      <c r="CJ217" s="125"/>
      <c r="CK217" s="125"/>
      <c r="CL217" s="125"/>
      <c r="CM217" s="125"/>
      <c r="CN217" s="125"/>
      <c r="CO217" s="125"/>
      <c r="CP217" s="125"/>
      <c r="CQ217" s="125"/>
      <c r="CR217" s="125"/>
      <c r="CS217" s="125"/>
      <c r="CT217" s="125"/>
      <c r="CU217" s="125"/>
      <c r="CV217" s="125"/>
      <c r="CW217" s="125"/>
      <c r="CX217" s="125"/>
      <c r="CY217" s="125"/>
      <c r="CZ217" s="125"/>
      <c r="DA217" s="125"/>
      <c r="DB217" s="125"/>
      <c r="DC217" s="125"/>
      <c r="DD217" s="125"/>
      <c r="DE217" s="125"/>
      <c r="DF217" s="125"/>
      <c r="DG217" s="125"/>
      <c r="DH217" s="125"/>
      <c r="DI217" s="125"/>
      <c r="DJ217" s="125"/>
      <c r="DK217" s="125"/>
      <c r="DL217" s="125"/>
    </row>
    <row r="218" spans="1:116" s="130" customFormat="1" ht="57.75" customHeight="1" x14ac:dyDescent="0.3">
      <c r="A218" s="215"/>
      <c r="B218" s="125"/>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c r="AR218" s="125"/>
      <c r="AS218" s="125"/>
      <c r="AT218" s="125"/>
      <c r="AU218" s="125"/>
      <c r="AV218" s="125"/>
      <c r="AW218" s="125"/>
      <c r="AX218" s="125"/>
      <c r="AY218" s="125"/>
      <c r="AZ218" s="125"/>
      <c r="BA218" s="125"/>
      <c r="BB218" s="125"/>
      <c r="BC218" s="125"/>
      <c r="BD218" s="125"/>
      <c r="BE218" s="125"/>
      <c r="BF218" s="125"/>
      <c r="BG218" s="125"/>
      <c r="BH218" s="125"/>
      <c r="BI218" s="125"/>
      <c r="BJ218" s="125"/>
      <c r="BK218" s="125"/>
      <c r="BL218" s="125"/>
      <c r="BM218" s="125"/>
      <c r="BN218" s="125"/>
      <c r="BO218" s="125"/>
      <c r="BP218" s="125"/>
      <c r="BQ218" s="125"/>
      <c r="BR218" s="125"/>
      <c r="BS218" s="125"/>
      <c r="BT218" s="125"/>
      <c r="BU218" s="125"/>
      <c r="BV218" s="125"/>
      <c r="BW218" s="125"/>
      <c r="BX218" s="125"/>
      <c r="BY218" s="125"/>
      <c r="BZ218" s="125"/>
      <c r="CA218" s="125"/>
      <c r="CB218" s="125"/>
      <c r="CC218" s="125"/>
      <c r="CD218" s="125"/>
      <c r="CE218" s="125"/>
      <c r="CF218" s="125"/>
      <c r="CG218" s="125"/>
      <c r="CH218" s="125"/>
      <c r="CI218" s="125"/>
      <c r="CJ218" s="125"/>
      <c r="CK218" s="125"/>
      <c r="CL218" s="125"/>
      <c r="CM218" s="125"/>
      <c r="CN218" s="125"/>
      <c r="CO218" s="125"/>
      <c r="CP218" s="125"/>
      <c r="CQ218" s="125"/>
      <c r="CR218" s="125"/>
      <c r="CS218" s="125"/>
      <c r="CT218" s="125"/>
      <c r="CU218" s="125"/>
      <c r="CV218" s="125"/>
      <c r="CW218" s="125"/>
      <c r="CX218" s="125"/>
      <c r="CY218" s="125"/>
      <c r="CZ218" s="125"/>
      <c r="DA218" s="125"/>
      <c r="DB218" s="125"/>
      <c r="DC218" s="125"/>
      <c r="DD218" s="125"/>
      <c r="DE218" s="125"/>
      <c r="DF218" s="125"/>
      <c r="DG218" s="125"/>
      <c r="DH218" s="125"/>
      <c r="DI218" s="125"/>
      <c r="DJ218" s="125"/>
      <c r="DK218" s="125"/>
      <c r="DL218" s="125"/>
    </row>
    <row r="219" spans="1:116" s="130" customFormat="1" ht="57.75" customHeight="1" x14ac:dyDescent="0.3">
      <c r="A219" s="215"/>
      <c r="B219" s="125"/>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c r="AR219" s="125"/>
      <c r="AS219" s="125"/>
      <c r="AT219" s="125"/>
      <c r="AU219" s="125"/>
      <c r="AV219" s="125"/>
      <c r="AW219" s="125"/>
      <c r="AX219" s="125"/>
      <c r="AY219" s="125"/>
      <c r="AZ219" s="125"/>
      <c r="BA219" s="125"/>
      <c r="BB219" s="125"/>
      <c r="BC219" s="125"/>
      <c r="BD219" s="125"/>
      <c r="BE219" s="125"/>
      <c r="BF219" s="125"/>
      <c r="BG219" s="125"/>
      <c r="BH219" s="125"/>
      <c r="BI219" s="125"/>
      <c r="BJ219" s="125"/>
      <c r="BK219" s="125"/>
      <c r="BL219" s="125"/>
      <c r="BM219" s="125"/>
      <c r="BN219" s="125"/>
      <c r="BO219" s="125"/>
      <c r="BP219" s="125"/>
      <c r="BQ219" s="125"/>
      <c r="BR219" s="125"/>
      <c r="BS219" s="125"/>
      <c r="BT219" s="125"/>
      <c r="BU219" s="125"/>
      <c r="BV219" s="125"/>
      <c r="BW219" s="125"/>
      <c r="BX219" s="125"/>
      <c r="BY219" s="125"/>
      <c r="BZ219" s="125"/>
      <c r="CA219" s="125"/>
      <c r="CB219" s="125"/>
      <c r="CC219" s="125"/>
      <c r="CD219" s="125"/>
      <c r="CE219" s="125"/>
      <c r="CF219" s="125"/>
      <c r="CG219" s="125"/>
      <c r="CH219" s="125"/>
      <c r="CI219" s="125"/>
      <c r="CJ219" s="125"/>
      <c r="CK219" s="125"/>
      <c r="CL219" s="125"/>
      <c r="CM219" s="125"/>
      <c r="CN219" s="125"/>
      <c r="CO219" s="125"/>
      <c r="CP219" s="125"/>
      <c r="CQ219" s="125"/>
      <c r="CR219" s="125"/>
      <c r="CS219" s="125"/>
      <c r="CT219" s="125"/>
      <c r="CU219" s="125"/>
      <c r="CV219" s="125"/>
      <c r="CW219" s="125"/>
      <c r="CX219" s="125"/>
      <c r="CY219" s="125"/>
      <c r="CZ219" s="125"/>
      <c r="DA219" s="125"/>
      <c r="DB219" s="125"/>
      <c r="DC219" s="125"/>
      <c r="DD219" s="125"/>
      <c r="DE219" s="125"/>
      <c r="DF219" s="125"/>
      <c r="DG219" s="125"/>
      <c r="DH219" s="125"/>
      <c r="DI219" s="125"/>
      <c r="DJ219" s="125"/>
      <c r="DK219" s="125"/>
      <c r="DL219" s="125"/>
    </row>
    <row r="220" spans="1:116" s="130" customFormat="1" ht="57.75" customHeight="1" x14ac:dyDescent="0.3">
      <c r="A220" s="215"/>
      <c r="B220" s="125"/>
      <c r="C220" s="125"/>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c r="AR220" s="125"/>
      <c r="AS220" s="125"/>
      <c r="AT220" s="125"/>
      <c r="AU220" s="125"/>
      <c r="AV220" s="125"/>
      <c r="AW220" s="125"/>
      <c r="AX220" s="125"/>
      <c r="AY220" s="125"/>
      <c r="AZ220" s="125"/>
      <c r="BA220" s="125"/>
      <c r="BB220" s="125"/>
      <c r="BC220" s="125"/>
      <c r="BD220" s="125"/>
      <c r="BE220" s="125"/>
      <c r="BF220" s="125"/>
      <c r="BG220" s="125"/>
      <c r="BH220" s="125"/>
      <c r="BI220" s="125"/>
      <c r="BJ220" s="125"/>
      <c r="BK220" s="125"/>
      <c r="BL220" s="125"/>
      <c r="BM220" s="125"/>
      <c r="BN220" s="125"/>
      <c r="BO220" s="125"/>
      <c r="BP220" s="125"/>
      <c r="BQ220" s="125"/>
      <c r="BR220" s="125"/>
      <c r="BS220" s="125"/>
      <c r="BT220" s="125"/>
      <c r="BU220" s="125"/>
      <c r="BV220" s="125"/>
      <c r="BW220" s="125"/>
      <c r="BX220" s="125"/>
      <c r="BY220" s="125"/>
      <c r="BZ220" s="125"/>
      <c r="CA220" s="125"/>
      <c r="CB220" s="125"/>
      <c r="CC220" s="125"/>
      <c r="CD220" s="125"/>
      <c r="CE220" s="125"/>
      <c r="CF220" s="125"/>
      <c r="CG220" s="125"/>
      <c r="CH220" s="125"/>
      <c r="CI220" s="125"/>
      <c r="CJ220" s="125"/>
      <c r="CK220" s="125"/>
      <c r="CL220" s="125"/>
      <c r="CM220" s="125"/>
      <c r="CN220" s="125"/>
      <c r="CO220" s="125"/>
      <c r="CP220" s="125"/>
      <c r="CQ220" s="125"/>
      <c r="CR220" s="125"/>
      <c r="CS220" s="125"/>
      <c r="CT220" s="125"/>
      <c r="CU220" s="125"/>
      <c r="CV220" s="125"/>
      <c r="CW220" s="125"/>
      <c r="CX220" s="125"/>
      <c r="CY220" s="125"/>
      <c r="CZ220" s="125"/>
      <c r="DA220" s="125"/>
      <c r="DB220" s="125"/>
      <c r="DC220" s="125"/>
      <c r="DD220" s="125"/>
      <c r="DE220" s="125"/>
      <c r="DF220" s="125"/>
      <c r="DG220" s="125"/>
      <c r="DH220" s="125"/>
      <c r="DI220" s="125"/>
      <c r="DJ220" s="125"/>
      <c r="DK220" s="125"/>
      <c r="DL220" s="125"/>
    </row>
    <row r="221" spans="1:116" s="130" customFormat="1" ht="57.75" customHeight="1" x14ac:dyDescent="0.3">
      <c r="A221" s="215"/>
      <c r="B221" s="125"/>
      <c r="C221" s="125"/>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c r="AR221" s="125"/>
      <c r="AS221" s="125"/>
      <c r="AT221" s="125"/>
      <c r="AU221" s="125"/>
      <c r="AV221" s="125"/>
      <c r="AW221" s="125"/>
      <c r="AX221" s="125"/>
      <c r="AY221" s="125"/>
      <c r="AZ221" s="125"/>
      <c r="BA221" s="125"/>
      <c r="BB221" s="125"/>
      <c r="BC221" s="125"/>
      <c r="BD221" s="125"/>
      <c r="BE221" s="125"/>
      <c r="BF221" s="125"/>
      <c r="BG221" s="125"/>
      <c r="BH221" s="125"/>
      <c r="BI221" s="125"/>
      <c r="BJ221" s="125"/>
      <c r="BK221" s="125"/>
      <c r="BL221" s="125"/>
      <c r="BM221" s="125"/>
      <c r="BN221" s="125"/>
      <c r="BO221" s="125"/>
      <c r="BP221" s="125"/>
      <c r="BQ221" s="125"/>
      <c r="BR221" s="125"/>
      <c r="BS221" s="125"/>
      <c r="BT221" s="125"/>
      <c r="BU221" s="125"/>
      <c r="BV221" s="125"/>
      <c r="BW221" s="125"/>
      <c r="BX221" s="125"/>
      <c r="BY221" s="125"/>
      <c r="BZ221" s="125"/>
      <c r="CA221" s="125"/>
      <c r="CB221" s="125"/>
      <c r="CC221" s="125"/>
      <c r="CD221" s="125"/>
      <c r="CE221" s="125"/>
      <c r="CF221" s="125"/>
      <c r="CG221" s="125"/>
      <c r="CH221" s="125"/>
      <c r="CI221" s="125"/>
      <c r="CJ221" s="125"/>
      <c r="CK221" s="125"/>
      <c r="CL221" s="125"/>
      <c r="CM221" s="125"/>
      <c r="CN221" s="125"/>
      <c r="CO221" s="125"/>
      <c r="CP221" s="125"/>
      <c r="CQ221" s="125"/>
      <c r="CR221" s="125"/>
      <c r="CS221" s="125"/>
      <c r="CT221" s="125"/>
      <c r="CU221" s="125"/>
      <c r="CV221" s="125"/>
      <c r="CW221" s="125"/>
      <c r="CX221" s="125"/>
      <c r="CY221" s="125"/>
      <c r="CZ221" s="125"/>
      <c r="DA221" s="125"/>
      <c r="DB221" s="125"/>
      <c r="DC221" s="125"/>
      <c r="DD221" s="125"/>
      <c r="DE221" s="125"/>
      <c r="DF221" s="125"/>
      <c r="DG221" s="125"/>
      <c r="DH221" s="125"/>
      <c r="DI221" s="125"/>
      <c r="DJ221" s="125"/>
      <c r="DK221" s="125"/>
      <c r="DL221" s="125"/>
    </row>
    <row r="222" spans="1:116" s="130" customFormat="1" ht="57.75" customHeight="1" x14ac:dyDescent="0.3">
      <c r="A222" s="215"/>
      <c r="B222" s="125"/>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c r="AR222" s="125"/>
      <c r="AS222" s="125"/>
      <c r="AT222" s="125"/>
      <c r="AU222" s="125"/>
      <c r="AV222" s="125"/>
      <c r="AW222" s="125"/>
      <c r="AX222" s="125"/>
      <c r="AY222" s="125"/>
      <c r="AZ222" s="125"/>
      <c r="BA222" s="125"/>
      <c r="BB222" s="125"/>
      <c r="BC222" s="125"/>
      <c r="BD222" s="125"/>
      <c r="BE222" s="125"/>
      <c r="BF222" s="125"/>
      <c r="BG222" s="125"/>
      <c r="BH222" s="125"/>
      <c r="BI222" s="125"/>
      <c r="BJ222" s="125"/>
      <c r="BK222" s="125"/>
      <c r="BL222" s="125"/>
      <c r="BM222" s="125"/>
      <c r="BN222" s="125"/>
      <c r="BO222" s="125"/>
      <c r="BP222" s="125"/>
      <c r="BQ222" s="125"/>
      <c r="BR222" s="125"/>
      <c r="BS222" s="125"/>
      <c r="BT222" s="125"/>
      <c r="BU222" s="125"/>
      <c r="BV222" s="125"/>
      <c r="BW222" s="125"/>
      <c r="BX222" s="125"/>
      <c r="BY222" s="125"/>
      <c r="BZ222" s="125"/>
      <c r="CA222" s="125"/>
      <c r="CB222" s="125"/>
      <c r="CC222" s="125"/>
      <c r="CD222" s="125"/>
      <c r="CE222" s="125"/>
      <c r="CF222" s="125"/>
      <c r="CG222" s="125"/>
      <c r="CH222" s="125"/>
      <c r="CI222" s="125"/>
      <c r="CJ222" s="125"/>
      <c r="CK222" s="125"/>
      <c r="CL222" s="125"/>
      <c r="CM222" s="125"/>
      <c r="CN222" s="125"/>
      <c r="CO222" s="125"/>
      <c r="CP222" s="125"/>
      <c r="CQ222" s="125"/>
      <c r="CR222" s="125"/>
      <c r="CS222" s="125"/>
      <c r="CT222" s="125"/>
      <c r="CU222" s="125"/>
      <c r="CV222" s="125"/>
      <c r="CW222" s="125"/>
      <c r="CX222" s="125"/>
      <c r="CY222" s="125"/>
      <c r="CZ222" s="125"/>
      <c r="DA222" s="125"/>
      <c r="DB222" s="125"/>
      <c r="DC222" s="125"/>
      <c r="DD222" s="125"/>
      <c r="DE222" s="125"/>
      <c r="DF222" s="125"/>
      <c r="DG222" s="125"/>
      <c r="DH222" s="125"/>
      <c r="DI222" s="125"/>
      <c r="DJ222" s="125"/>
      <c r="DK222" s="125"/>
      <c r="DL222" s="125"/>
    </row>
    <row r="223" spans="1:116" s="130" customFormat="1" ht="57.75" customHeight="1" x14ac:dyDescent="0.3">
      <c r="A223" s="215"/>
      <c r="B223" s="125"/>
      <c r="C223" s="125"/>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c r="AR223" s="125"/>
      <c r="AS223" s="125"/>
      <c r="AT223" s="125"/>
      <c r="AU223" s="125"/>
      <c r="AV223" s="125"/>
      <c r="AW223" s="125"/>
      <c r="AX223" s="125"/>
      <c r="AY223" s="125"/>
      <c r="AZ223" s="125"/>
      <c r="BA223" s="125"/>
      <c r="BB223" s="125"/>
      <c r="BC223" s="125"/>
      <c r="BD223" s="125"/>
      <c r="BE223" s="125"/>
      <c r="BF223" s="125"/>
      <c r="BG223" s="125"/>
      <c r="BH223" s="125"/>
      <c r="BI223" s="125"/>
      <c r="BJ223" s="125"/>
      <c r="BK223" s="125"/>
      <c r="BL223" s="125"/>
      <c r="BM223" s="125"/>
      <c r="BN223" s="125"/>
      <c r="BO223" s="125"/>
      <c r="BP223" s="125"/>
      <c r="BQ223" s="125"/>
      <c r="BR223" s="125"/>
      <c r="BS223" s="125"/>
      <c r="BT223" s="125"/>
      <c r="BU223" s="125"/>
      <c r="BV223" s="125"/>
      <c r="BW223" s="125"/>
      <c r="BX223" s="125"/>
      <c r="BY223" s="125"/>
      <c r="BZ223" s="125"/>
      <c r="CA223" s="125"/>
      <c r="CB223" s="125"/>
      <c r="CC223" s="125"/>
      <c r="CD223" s="125"/>
      <c r="CE223" s="125"/>
      <c r="CF223" s="125"/>
      <c r="CG223" s="125"/>
      <c r="CH223" s="125"/>
      <c r="CI223" s="125"/>
      <c r="CJ223" s="125"/>
      <c r="CK223" s="125"/>
      <c r="CL223" s="125"/>
      <c r="CM223" s="125"/>
      <c r="CN223" s="125"/>
      <c r="CO223" s="125"/>
      <c r="CP223" s="125"/>
      <c r="CQ223" s="125"/>
      <c r="CR223" s="125"/>
      <c r="CS223" s="125"/>
      <c r="CT223" s="125"/>
      <c r="CU223" s="125"/>
      <c r="CV223" s="125"/>
      <c r="CW223" s="125"/>
      <c r="CX223" s="125"/>
      <c r="CY223" s="125"/>
      <c r="CZ223" s="125"/>
      <c r="DA223" s="125"/>
      <c r="DB223" s="125"/>
      <c r="DC223" s="125"/>
      <c r="DD223" s="125"/>
      <c r="DE223" s="125"/>
      <c r="DF223" s="125"/>
      <c r="DG223" s="125"/>
      <c r="DH223" s="125"/>
      <c r="DI223" s="125"/>
      <c r="DJ223" s="125"/>
      <c r="DK223" s="125"/>
      <c r="DL223" s="125"/>
    </row>
    <row r="224" spans="1:116" s="130" customFormat="1" ht="57.75" customHeight="1" x14ac:dyDescent="0.3">
      <c r="A224" s="215"/>
      <c r="B224" s="125"/>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c r="AR224" s="125"/>
      <c r="AS224" s="125"/>
      <c r="AT224" s="125"/>
      <c r="AU224" s="125"/>
      <c r="AV224" s="125"/>
      <c r="AW224" s="125"/>
      <c r="AX224" s="125"/>
      <c r="AY224" s="125"/>
      <c r="AZ224" s="125"/>
      <c r="BA224" s="125"/>
      <c r="BB224" s="125"/>
      <c r="BC224" s="125"/>
      <c r="BD224" s="125"/>
      <c r="BE224" s="125"/>
      <c r="BF224" s="125"/>
      <c r="BG224" s="125"/>
      <c r="BH224" s="125"/>
      <c r="BI224" s="125"/>
      <c r="BJ224" s="125"/>
      <c r="BK224" s="125"/>
      <c r="BL224" s="125"/>
      <c r="BM224" s="125"/>
      <c r="BN224" s="125"/>
      <c r="BO224" s="125"/>
      <c r="BP224" s="125"/>
      <c r="BQ224" s="125"/>
      <c r="BR224" s="125"/>
      <c r="BS224" s="125"/>
      <c r="BT224" s="125"/>
      <c r="BU224" s="125"/>
      <c r="BV224" s="125"/>
      <c r="BW224" s="125"/>
      <c r="BX224" s="125"/>
      <c r="BY224" s="125"/>
      <c r="BZ224" s="125"/>
      <c r="CA224" s="125"/>
      <c r="CB224" s="125"/>
      <c r="CC224" s="125"/>
      <c r="CD224" s="125"/>
      <c r="CE224" s="125"/>
      <c r="CF224" s="125"/>
      <c r="CG224" s="125"/>
      <c r="CH224" s="125"/>
      <c r="CI224" s="125"/>
      <c r="CJ224" s="125"/>
      <c r="CK224" s="125"/>
      <c r="CL224" s="125"/>
      <c r="CM224" s="125"/>
      <c r="CN224" s="125"/>
      <c r="CO224" s="125"/>
      <c r="CP224" s="125"/>
      <c r="CQ224" s="125"/>
      <c r="CR224" s="125"/>
      <c r="CS224" s="125"/>
      <c r="CT224" s="125"/>
      <c r="CU224" s="125"/>
      <c r="CV224" s="125"/>
      <c r="CW224" s="125"/>
      <c r="CX224" s="125"/>
      <c r="CY224" s="125"/>
      <c r="CZ224" s="125"/>
      <c r="DA224" s="125"/>
      <c r="DB224" s="125"/>
      <c r="DC224" s="125"/>
      <c r="DD224" s="125"/>
      <c r="DE224" s="125"/>
      <c r="DF224" s="125"/>
      <c r="DG224" s="125"/>
      <c r="DH224" s="125"/>
      <c r="DI224" s="125"/>
      <c r="DJ224" s="125"/>
      <c r="DK224" s="125"/>
      <c r="DL224" s="125"/>
    </row>
    <row r="225" spans="1:116" s="130" customFormat="1" ht="57.75" customHeight="1" x14ac:dyDescent="0.3">
      <c r="A225" s="215"/>
      <c r="B225" s="125"/>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c r="AR225" s="125"/>
      <c r="AS225" s="125"/>
      <c r="AT225" s="125"/>
      <c r="AU225" s="125"/>
      <c r="AV225" s="125"/>
      <c r="AW225" s="125"/>
      <c r="AX225" s="125"/>
      <c r="AY225" s="125"/>
      <c r="AZ225" s="125"/>
      <c r="BA225" s="125"/>
      <c r="BB225" s="125"/>
      <c r="BC225" s="125"/>
      <c r="BD225" s="125"/>
      <c r="BE225" s="125"/>
      <c r="BF225" s="125"/>
      <c r="BG225" s="125"/>
      <c r="BH225" s="125"/>
      <c r="BI225" s="125"/>
      <c r="BJ225" s="125"/>
      <c r="BK225" s="125"/>
      <c r="BL225" s="125"/>
      <c r="BM225" s="125"/>
      <c r="BN225" s="125"/>
      <c r="BO225" s="125"/>
      <c r="BP225" s="125"/>
      <c r="BQ225" s="125"/>
      <c r="BR225" s="125"/>
      <c r="BS225" s="125"/>
      <c r="BT225" s="125"/>
      <c r="BU225" s="125"/>
      <c r="BV225" s="125"/>
      <c r="BW225" s="125"/>
      <c r="BX225" s="125"/>
      <c r="BY225" s="125"/>
      <c r="BZ225" s="125"/>
      <c r="CA225" s="125"/>
      <c r="CB225" s="125"/>
      <c r="CC225" s="125"/>
      <c r="CD225" s="125"/>
      <c r="CE225" s="125"/>
      <c r="CF225" s="125"/>
      <c r="CG225" s="125"/>
      <c r="CH225" s="125"/>
      <c r="CI225" s="125"/>
      <c r="CJ225" s="125"/>
      <c r="CK225" s="125"/>
      <c r="CL225" s="125"/>
      <c r="CM225" s="125"/>
      <c r="CN225" s="125"/>
      <c r="CO225" s="125"/>
      <c r="CP225" s="125"/>
      <c r="CQ225" s="125"/>
      <c r="CR225" s="125"/>
      <c r="CS225" s="125"/>
      <c r="CT225" s="125"/>
      <c r="CU225" s="125"/>
      <c r="CV225" s="125"/>
      <c r="CW225" s="125"/>
      <c r="CX225" s="125"/>
      <c r="CY225" s="125"/>
      <c r="CZ225" s="125"/>
      <c r="DA225" s="125"/>
      <c r="DB225" s="125"/>
      <c r="DC225" s="125"/>
      <c r="DD225" s="125"/>
      <c r="DE225" s="125"/>
      <c r="DF225" s="125"/>
      <c r="DG225" s="125"/>
      <c r="DH225" s="125"/>
      <c r="DI225" s="125"/>
      <c r="DJ225" s="125"/>
      <c r="DK225" s="125"/>
      <c r="DL225" s="125"/>
    </row>
    <row r="226" spans="1:116" s="130" customFormat="1" ht="57.75" customHeight="1" x14ac:dyDescent="0.3">
      <c r="A226" s="215"/>
      <c r="B226" s="125"/>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c r="AR226" s="125"/>
      <c r="AS226" s="125"/>
      <c r="AT226" s="125"/>
      <c r="AU226" s="125"/>
      <c r="AV226" s="125"/>
      <c r="AW226" s="125"/>
      <c r="AX226" s="125"/>
      <c r="AY226" s="125"/>
      <c r="AZ226" s="125"/>
      <c r="BA226" s="125"/>
      <c r="BB226" s="125"/>
      <c r="BC226" s="125"/>
      <c r="BD226" s="125"/>
      <c r="BE226" s="125"/>
      <c r="BF226" s="125"/>
      <c r="BG226" s="125"/>
      <c r="BH226" s="125"/>
      <c r="BI226" s="125"/>
      <c r="BJ226" s="125"/>
      <c r="BK226" s="125"/>
      <c r="BL226" s="125"/>
      <c r="BM226" s="125"/>
      <c r="BN226" s="125"/>
      <c r="BO226" s="125"/>
      <c r="BP226" s="125"/>
      <c r="BQ226" s="125"/>
      <c r="BR226" s="125"/>
      <c r="BS226" s="125"/>
      <c r="BT226" s="125"/>
      <c r="BU226" s="125"/>
      <c r="BV226" s="125"/>
      <c r="BW226" s="125"/>
      <c r="BX226" s="125"/>
      <c r="BY226" s="125"/>
      <c r="BZ226" s="125"/>
      <c r="CA226" s="125"/>
      <c r="CB226" s="125"/>
      <c r="CC226" s="125"/>
      <c r="CD226" s="125"/>
      <c r="CE226" s="125"/>
      <c r="CF226" s="125"/>
      <c r="CG226" s="125"/>
      <c r="CH226" s="125"/>
      <c r="CI226" s="125"/>
      <c r="CJ226" s="125"/>
      <c r="CK226" s="125"/>
      <c r="CL226" s="125"/>
      <c r="CM226" s="125"/>
      <c r="CN226" s="125"/>
      <c r="CO226" s="125"/>
      <c r="CP226" s="125"/>
      <c r="CQ226" s="125"/>
      <c r="CR226" s="125"/>
      <c r="CS226" s="125"/>
      <c r="CT226" s="125"/>
      <c r="CU226" s="125"/>
      <c r="CV226" s="125"/>
      <c r="CW226" s="125"/>
      <c r="CX226" s="125"/>
      <c r="CY226" s="125"/>
      <c r="CZ226" s="125"/>
      <c r="DA226" s="125"/>
      <c r="DB226" s="125"/>
      <c r="DC226" s="125"/>
      <c r="DD226" s="125"/>
      <c r="DE226" s="125"/>
      <c r="DF226" s="125"/>
      <c r="DG226" s="125"/>
      <c r="DH226" s="125"/>
      <c r="DI226" s="125"/>
      <c r="DJ226" s="125"/>
      <c r="DK226" s="125"/>
      <c r="DL226" s="125"/>
    </row>
    <row r="227" spans="1:116" s="130" customFormat="1" ht="57.75" customHeight="1" x14ac:dyDescent="0.3">
      <c r="A227" s="215"/>
      <c r="B227" s="125"/>
      <c r="C227" s="125"/>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c r="AR227" s="125"/>
      <c r="AS227" s="125"/>
      <c r="AT227" s="125"/>
      <c r="AU227" s="125"/>
      <c r="AV227" s="125"/>
      <c r="AW227" s="125"/>
      <c r="AX227" s="125"/>
      <c r="AY227" s="125"/>
      <c r="AZ227" s="125"/>
      <c r="BA227" s="125"/>
      <c r="BB227" s="125"/>
      <c r="BC227" s="125"/>
      <c r="BD227" s="125"/>
      <c r="BE227" s="125"/>
      <c r="BF227" s="125"/>
      <c r="BG227" s="125"/>
      <c r="BH227" s="125"/>
      <c r="BI227" s="125"/>
      <c r="BJ227" s="125"/>
      <c r="BK227" s="125"/>
      <c r="BL227" s="125"/>
      <c r="BM227" s="125"/>
      <c r="BN227" s="125"/>
      <c r="BO227" s="125"/>
      <c r="BP227" s="125"/>
      <c r="BQ227" s="125"/>
      <c r="BR227" s="125"/>
      <c r="BS227" s="125"/>
      <c r="BT227" s="125"/>
      <c r="BU227" s="125"/>
      <c r="BV227" s="125"/>
      <c r="BW227" s="125"/>
      <c r="BX227" s="125"/>
      <c r="BY227" s="125"/>
      <c r="BZ227" s="125"/>
      <c r="CA227" s="125"/>
      <c r="CB227" s="125"/>
      <c r="CC227" s="125"/>
      <c r="CD227" s="125"/>
      <c r="CE227" s="125"/>
      <c r="CF227" s="125"/>
      <c r="CG227" s="125"/>
      <c r="CH227" s="125"/>
      <c r="CI227" s="125"/>
      <c r="CJ227" s="125"/>
      <c r="CK227" s="125"/>
      <c r="CL227" s="125"/>
      <c r="CM227" s="125"/>
      <c r="CN227" s="125"/>
      <c r="CO227" s="125"/>
      <c r="CP227" s="125"/>
      <c r="CQ227" s="125"/>
      <c r="CR227" s="125"/>
      <c r="CS227" s="125"/>
      <c r="CT227" s="125"/>
      <c r="CU227" s="125"/>
      <c r="CV227" s="125"/>
      <c r="CW227" s="125"/>
      <c r="CX227" s="125"/>
      <c r="CY227" s="125"/>
      <c r="CZ227" s="125"/>
      <c r="DA227" s="125"/>
      <c r="DB227" s="125"/>
      <c r="DC227" s="125"/>
      <c r="DD227" s="125"/>
      <c r="DE227" s="125"/>
      <c r="DF227" s="125"/>
      <c r="DG227" s="125"/>
      <c r="DH227" s="125"/>
      <c r="DI227" s="125"/>
      <c r="DJ227" s="125"/>
      <c r="DK227" s="125"/>
      <c r="DL227" s="125"/>
    </row>
    <row r="228" spans="1:116" s="130" customFormat="1" ht="57.75" customHeight="1" x14ac:dyDescent="0.3">
      <c r="A228" s="215"/>
      <c r="B228" s="125"/>
      <c r="C228" s="125"/>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c r="AR228" s="125"/>
      <c r="AS228" s="125"/>
      <c r="AT228" s="125"/>
      <c r="AU228" s="125"/>
      <c r="AV228" s="125"/>
      <c r="AW228" s="125"/>
      <c r="AX228" s="125"/>
      <c r="AY228" s="125"/>
      <c r="AZ228" s="125"/>
      <c r="BA228" s="125"/>
      <c r="BB228" s="125"/>
      <c r="BC228" s="125"/>
      <c r="BD228" s="125"/>
      <c r="BE228" s="125"/>
      <c r="BF228" s="125"/>
      <c r="BG228" s="125"/>
      <c r="BH228" s="125"/>
      <c r="BI228" s="125"/>
      <c r="BJ228" s="125"/>
      <c r="BK228" s="125"/>
      <c r="BL228" s="125"/>
      <c r="BM228" s="125"/>
      <c r="BN228" s="125"/>
      <c r="BO228" s="125"/>
      <c r="BP228" s="125"/>
      <c r="BQ228" s="125"/>
      <c r="BR228" s="125"/>
      <c r="BS228" s="125"/>
      <c r="BT228" s="125"/>
      <c r="BU228" s="125"/>
      <c r="BV228" s="125"/>
      <c r="BW228" s="125"/>
      <c r="BX228" s="125"/>
      <c r="BY228" s="125"/>
      <c r="BZ228" s="125"/>
      <c r="CA228" s="125"/>
      <c r="CB228" s="125"/>
      <c r="CC228" s="125"/>
      <c r="CD228" s="125"/>
      <c r="CE228" s="125"/>
      <c r="CF228" s="125"/>
      <c r="CG228" s="125"/>
      <c r="CH228" s="125"/>
      <c r="CI228" s="125"/>
      <c r="CJ228" s="125"/>
      <c r="CK228" s="125"/>
      <c r="CL228" s="125"/>
      <c r="CM228" s="125"/>
      <c r="CN228" s="125"/>
      <c r="CO228" s="125"/>
      <c r="CP228" s="125"/>
      <c r="CQ228" s="125"/>
      <c r="CR228" s="125"/>
      <c r="CS228" s="125"/>
      <c r="CT228" s="125"/>
      <c r="CU228" s="125"/>
      <c r="CV228" s="125"/>
      <c r="CW228" s="125"/>
      <c r="CX228" s="125"/>
      <c r="CY228" s="125"/>
      <c r="CZ228" s="125"/>
      <c r="DA228" s="125"/>
      <c r="DB228" s="125"/>
      <c r="DC228" s="125"/>
      <c r="DD228" s="125"/>
      <c r="DE228" s="125"/>
      <c r="DF228" s="125"/>
      <c r="DG228" s="125"/>
      <c r="DH228" s="125"/>
      <c r="DI228" s="125"/>
      <c r="DJ228" s="125"/>
      <c r="DK228" s="125"/>
      <c r="DL228" s="125"/>
    </row>
    <row r="229" spans="1:116" s="130" customFormat="1" ht="32.25" customHeight="1" x14ac:dyDescent="0.3">
      <c r="A229" s="215"/>
      <c r="B229" s="125"/>
      <c r="C229" s="125"/>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c r="AR229" s="125"/>
      <c r="AS229" s="125"/>
      <c r="AT229" s="125"/>
      <c r="AU229" s="125"/>
      <c r="AV229" s="125"/>
      <c r="AW229" s="125"/>
      <c r="AX229" s="125"/>
      <c r="AY229" s="125"/>
      <c r="AZ229" s="125"/>
      <c r="BA229" s="125"/>
      <c r="BB229" s="125"/>
      <c r="BC229" s="125"/>
      <c r="BD229" s="125"/>
      <c r="BE229" s="125"/>
      <c r="BF229" s="125"/>
      <c r="BG229" s="125"/>
      <c r="BH229" s="125"/>
      <c r="BI229" s="125"/>
      <c r="BJ229" s="125"/>
      <c r="BK229" s="125"/>
      <c r="BL229" s="125"/>
      <c r="BM229" s="125"/>
      <c r="BN229" s="125"/>
      <c r="BO229" s="125"/>
      <c r="BP229" s="125"/>
      <c r="BQ229" s="125"/>
      <c r="BR229" s="125"/>
      <c r="BS229" s="125"/>
      <c r="BT229" s="125"/>
      <c r="BU229" s="125"/>
      <c r="BV229" s="125"/>
      <c r="BW229" s="125"/>
      <c r="BX229" s="125"/>
      <c r="BY229" s="125"/>
      <c r="BZ229" s="125"/>
      <c r="CA229" s="125"/>
      <c r="CB229" s="125"/>
      <c r="CC229" s="125"/>
      <c r="CD229" s="125"/>
      <c r="CE229" s="125"/>
      <c r="CF229" s="125"/>
      <c r="CG229" s="125"/>
      <c r="CH229" s="125"/>
      <c r="CI229" s="125"/>
      <c r="CJ229" s="125"/>
      <c r="CK229" s="125"/>
      <c r="CL229" s="125"/>
      <c r="CM229" s="125"/>
      <c r="CN229" s="125"/>
      <c r="CO229" s="125"/>
      <c r="CP229" s="125"/>
      <c r="CQ229" s="125"/>
      <c r="CR229" s="125"/>
      <c r="CS229" s="125"/>
      <c r="CT229" s="125"/>
      <c r="CU229" s="125"/>
      <c r="CV229" s="125"/>
      <c r="CW229" s="125"/>
      <c r="CX229" s="125"/>
      <c r="CY229" s="125"/>
      <c r="CZ229" s="125"/>
      <c r="DA229" s="125"/>
      <c r="DB229" s="125"/>
      <c r="DC229" s="125"/>
      <c r="DD229" s="125"/>
      <c r="DE229" s="125"/>
      <c r="DF229" s="125"/>
      <c r="DG229" s="125"/>
      <c r="DH229" s="125"/>
      <c r="DI229" s="125"/>
      <c r="DJ229" s="125"/>
      <c r="DK229" s="125"/>
      <c r="DL229" s="125"/>
    </row>
    <row r="230" spans="1:116" s="130" customFormat="1" ht="37.5" customHeight="1" x14ac:dyDescent="0.3">
      <c r="A230" s="216"/>
      <c r="B230" s="125"/>
      <c r="C230" s="125"/>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c r="AR230" s="125"/>
      <c r="AS230" s="125"/>
      <c r="AT230" s="125"/>
      <c r="AU230" s="125"/>
      <c r="AV230" s="125"/>
      <c r="AW230" s="125"/>
      <c r="AX230" s="125"/>
      <c r="AY230" s="125"/>
      <c r="AZ230" s="125"/>
      <c r="BA230" s="125"/>
      <c r="BB230" s="125"/>
      <c r="BC230" s="125"/>
      <c r="BD230" s="125"/>
      <c r="BE230" s="125"/>
      <c r="BF230" s="125"/>
      <c r="BG230" s="125"/>
      <c r="BH230" s="125"/>
      <c r="BI230" s="125"/>
      <c r="BJ230" s="125"/>
      <c r="BK230" s="125"/>
      <c r="BL230" s="125"/>
      <c r="BM230" s="125"/>
      <c r="BN230" s="125"/>
      <c r="BO230" s="125"/>
      <c r="BP230" s="125"/>
      <c r="BQ230" s="125"/>
      <c r="BR230" s="125"/>
      <c r="BS230" s="125"/>
      <c r="BT230" s="125"/>
      <c r="BU230" s="125"/>
      <c r="BV230" s="125"/>
      <c r="BW230" s="125"/>
      <c r="BX230" s="125"/>
      <c r="BY230" s="125"/>
      <c r="BZ230" s="125"/>
      <c r="CA230" s="125"/>
      <c r="CB230" s="125"/>
      <c r="CC230" s="125"/>
      <c r="CD230" s="125"/>
      <c r="CE230" s="125"/>
      <c r="CF230" s="125"/>
      <c r="CG230" s="125"/>
      <c r="CH230" s="125"/>
      <c r="CI230" s="125"/>
      <c r="CJ230" s="125"/>
      <c r="CK230" s="125"/>
      <c r="CL230" s="125"/>
      <c r="CM230" s="125"/>
      <c r="CN230" s="125"/>
      <c r="CO230" s="125"/>
      <c r="CP230" s="125"/>
      <c r="CQ230" s="125"/>
      <c r="CR230" s="125"/>
      <c r="CS230" s="125"/>
      <c r="CT230" s="125"/>
      <c r="CU230" s="125"/>
      <c r="CV230" s="125"/>
      <c r="CW230" s="125"/>
      <c r="CX230" s="125"/>
      <c r="CY230" s="125"/>
      <c r="CZ230" s="125"/>
      <c r="DA230" s="125"/>
      <c r="DB230" s="125"/>
      <c r="DC230" s="125"/>
      <c r="DD230" s="125"/>
      <c r="DE230" s="125"/>
      <c r="DF230" s="125"/>
      <c r="DG230" s="125"/>
      <c r="DH230" s="125"/>
      <c r="DI230" s="125"/>
      <c r="DJ230" s="125"/>
      <c r="DK230" s="125"/>
      <c r="DL230" s="125"/>
    </row>
    <row r="231" spans="1:116" s="130" customFormat="1" ht="36.75" customHeight="1" x14ac:dyDescent="0.3">
      <c r="A231" s="216"/>
      <c r="B231" s="125"/>
      <c r="C231" s="125"/>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c r="AR231" s="125"/>
      <c r="AS231" s="125"/>
      <c r="AT231" s="125"/>
      <c r="AU231" s="125"/>
      <c r="AV231" s="125"/>
      <c r="AW231" s="125"/>
      <c r="AX231" s="125"/>
      <c r="AY231" s="125"/>
      <c r="AZ231" s="125"/>
      <c r="BA231" s="125"/>
      <c r="BB231" s="125"/>
      <c r="BC231" s="125"/>
      <c r="BD231" s="125"/>
      <c r="BE231" s="125"/>
      <c r="BF231" s="125"/>
      <c r="BG231" s="125"/>
      <c r="BH231" s="125"/>
      <c r="BI231" s="125"/>
      <c r="BJ231" s="125"/>
      <c r="BK231" s="125"/>
      <c r="BL231" s="125"/>
      <c r="BM231" s="125"/>
      <c r="BN231" s="125"/>
      <c r="BO231" s="125"/>
      <c r="BP231" s="125"/>
      <c r="BQ231" s="125"/>
      <c r="BR231" s="125"/>
      <c r="BS231" s="125"/>
      <c r="BT231" s="125"/>
      <c r="BU231" s="125"/>
      <c r="BV231" s="125"/>
      <c r="BW231" s="125"/>
      <c r="BX231" s="125"/>
      <c r="BY231" s="125"/>
      <c r="BZ231" s="125"/>
      <c r="CA231" s="125"/>
      <c r="CB231" s="125"/>
      <c r="CC231" s="125"/>
      <c r="CD231" s="125"/>
      <c r="CE231" s="125"/>
      <c r="CF231" s="125"/>
      <c r="CG231" s="125"/>
      <c r="CH231" s="125"/>
      <c r="CI231" s="125"/>
      <c r="CJ231" s="125"/>
      <c r="CK231" s="125"/>
      <c r="CL231" s="125"/>
      <c r="CM231" s="125"/>
      <c r="CN231" s="125"/>
      <c r="CO231" s="125"/>
      <c r="CP231" s="125"/>
      <c r="CQ231" s="125"/>
      <c r="CR231" s="125"/>
      <c r="CS231" s="125"/>
      <c r="CT231" s="125"/>
      <c r="CU231" s="125"/>
      <c r="CV231" s="125"/>
      <c r="CW231" s="125"/>
      <c r="CX231" s="125"/>
      <c r="CY231" s="125"/>
      <c r="CZ231" s="125"/>
      <c r="DA231" s="125"/>
      <c r="DB231" s="125"/>
      <c r="DC231" s="125"/>
      <c r="DD231" s="125"/>
      <c r="DE231" s="125"/>
      <c r="DF231" s="125"/>
      <c r="DG231" s="125"/>
      <c r="DH231" s="125"/>
      <c r="DI231" s="125"/>
      <c r="DJ231" s="125"/>
      <c r="DK231" s="125"/>
      <c r="DL231" s="125"/>
    </row>
    <row r="232" spans="1:116" s="130" customFormat="1" ht="31.5" customHeight="1" x14ac:dyDescent="0.3">
      <c r="A232" s="211"/>
      <c r="B232" s="125"/>
      <c r="C232" s="125"/>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c r="AR232" s="125"/>
      <c r="AS232" s="125"/>
      <c r="AT232" s="125"/>
      <c r="AU232" s="125"/>
      <c r="AV232" s="125"/>
      <c r="AW232" s="125"/>
      <c r="AX232" s="125"/>
      <c r="AY232" s="125"/>
      <c r="AZ232" s="125"/>
      <c r="BA232" s="125"/>
      <c r="BB232" s="125"/>
      <c r="BC232" s="125"/>
      <c r="BD232" s="125"/>
      <c r="BE232" s="125"/>
      <c r="BF232" s="125"/>
      <c r="BG232" s="125"/>
      <c r="BH232" s="125"/>
      <c r="BI232" s="125"/>
      <c r="BJ232" s="125"/>
      <c r="BK232" s="125"/>
      <c r="BL232" s="125"/>
      <c r="BM232" s="125"/>
      <c r="BN232" s="125"/>
      <c r="BO232" s="125"/>
      <c r="BP232" s="125"/>
      <c r="BQ232" s="125"/>
      <c r="BR232" s="125"/>
      <c r="BS232" s="125"/>
      <c r="BT232" s="125"/>
      <c r="BU232" s="125"/>
      <c r="BV232" s="125"/>
      <c r="BW232" s="125"/>
      <c r="BX232" s="125"/>
      <c r="BY232" s="125"/>
      <c r="BZ232" s="125"/>
      <c r="CA232" s="125"/>
      <c r="CB232" s="125"/>
      <c r="CC232" s="125"/>
      <c r="CD232" s="125"/>
      <c r="CE232" s="125"/>
      <c r="CF232" s="125"/>
      <c r="CG232" s="125"/>
      <c r="CH232" s="125"/>
      <c r="CI232" s="125"/>
      <c r="CJ232" s="125"/>
      <c r="CK232" s="125"/>
      <c r="CL232" s="125"/>
      <c r="CM232" s="125"/>
      <c r="CN232" s="125"/>
      <c r="CO232" s="125"/>
      <c r="CP232" s="125"/>
      <c r="CQ232" s="125"/>
      <c r="CR232" s="125"/>
      <c r="CS232" s="125"/>
      <c r="CT232" s="125"/>
      <c r="CU232" s="125"/>
      <c r="CV232" s="125"/>
      <c r="CW232" s="125"/>
      <c r="CX232" s="125"/>
      <c r="CY232" s="125"/>
      <c r="CZ232" s="125"/>
      <c r="DA232" s="125"/>
      <c r="DB232" s="125"/>
      <c r="DC232" s="125"/>
      <c r="DD232" s="125"/>
      <c r="DE232" s="125"/>
      <c r="DF232" s="125"/>
      <c r="DG232" s="125"/>
      <c r="DH232" s="125"/>
      <c r="DI232" s="125"/>
      <c r="DJ232" s="125"/>
      <c r="DK232" s="125"/>
      <c r="DL232" s="125"/>
    </row>
    <row r="233" spans="1:116" s="130" customFormat="1" ht="34.5" customHeight="1" x14ac:dyDescent="0.3">
      <c r="A233" s="211"/>
      <c r="B233" s="125"/>
      <c r="C233" s="125"/>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c r="AR233" s="125"/>
      <c r="AS233" s="125"/>
      <c r="AT233" s="125"/>
      <c r="AU233" s="125"/>
      <c r="AV233" s="125"/>
      <c r="AW233" s="125"/>
      <c r="AX233" s="125"/>
      <c r="AY233" s="125"/>
      <c r="AZ233" s="125"/>
      <c r="BA233" s="125"/>
      <c r="BB233" s="125"/>
      <c r="BC233" s="125"/>
      <c r="BD233" s="125"/>
      <c r="BE233" s="125"/>
      <c r="BF233" s="125"/>
      <c r="BG233" s="125"/>
      <c r="BH233" s="125"/>
      <c r="BI233" s="125"/>
      <c r="BJ233" s="125"/>
      <c r="BK233" s="125"/>
      <c r="BL233" s="125"/>
      <c r="BM233" s="125"/>
      <c r="BN233" s="125"/>
      <c r="BO233" s="125"/>
      <c r="BP233" s="125"/>
      <c r="BQ233" s="125"/>
      <c r="BR233" s="125"/>
      <c r="BS233" s="125"/>
      <c r="BT233" s="125"/>
      <c r="BU233" s="125"/>
      <c r="BV233" s="125"/>
      <c r="BW233" s="125"/>
      <c r="BX233" s="125"/>
      <c r="BY233" s="125"/>
      <c r="BZ233" s="125"/>
      <c r="CA233" s="125"/>
      <c r="CB233" s="125"/>
      <c r="CC233" s="125"/>
      <c r="CD233" s="125"/>
      <c r="CE233" s="125"/>
      <c r="CF233" s="125"/>
      <c r="CG233" s="125"/>
      <c r="CH233" s="125"/>
      <c r="CI233" s="125"/>
      <c r="CJ233" s="125"/>
      <c r="CK233" s="125"/>
      <c r="CL233" s="125"/>
      <c r="CM233" s="125"/>
      <c r="CN233" s="125"/>
      <c r="CO233" s="125"/>
      <c r="CP233" s="125"/>
      <c r="CQ233" s="125"/>
      <c r="CR233" s="125"/>
      <c r="CS233" s="125"/>
      <c r="CT233" s="125"/>
      <c r="CU233" s="125"/>
      <c r="CV233" s="125"/>
      <c r="CW233" s="125"/>
      <c r="CX233" s="125"/>
      <c r="CY233" s="125"/>
      <c r="CZ233" s="125"/>
      <c r="DA233" s="125"/>
      <c r="DB233" s="125"/>
      <c r="DC233" s="125"/>
      <c r="DD233" s="125"/>
      <c r="DE233" s="125"/>
      <c r="DF233" s="125"/>
      <c r="DG233" s="125"/>
      <c r="DH233" s="125"/>
      <c r="DI233" s="125"/>
      <c r="DJ233" s="125"/>
      <c r="DK233" s="125"/>
      <c r="DL233" s="125"/>
    </row>
    <row r="234" spans="1:116" s="130" customFormat="1" ht="41.25" customHeight="1" x14ac:dyDescent="0.3">
      <c r="A234" s="211"/>
      <c r="B234" s="125"/>
      <c r="C234" s="125"/>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c r="AR234" s="125"/>
      <c r="AS234" s="125"/>
      <c r="AT234" s="125"/>
      <c r="AU234" s="125"/>
      <c r="AV234" s="125"/>
      <c r="AW234" s="125"/>
      <c r="AX234" s="125"/>
      <c r="AY234" s="125"/>
      <c r="AZ234" s="125"/>
      <c r="BA234" s="125"/>
      <c r="BB234" s="125"/>
      <c r="BC234" s="125"/>
      <c r="BD234" s="125"/>
      <c r="BE234" s="125"/>
      <c r="BF234" s="125"/>
      <c r="BG234" s="125"/>
      <c r="BH234" s="125"/>
      <c r="BI234" s="125"/>
      <c r="BJ234" s="125"/>
      <c r="BK234" s="125"/>
      <c r="BL234" s="125"/>
      <c r="BM234" s="125"/>
      <c r="BN234" s="125"/>
      <c r="BO234" s="125"/>
      <c r="BP234" s="125"/>
      <c r="BQ234" s="125"/>
      <c r="BR234" s="125"/>
      <c r="BS234" s="125"/>
      <c r="BT234" s="125"/>
      <c r="BU234" s="125"/>
      <c r="BV234" s="125"/>
      <c r="BW234" s="125"/>
      <c r="BX234" s="125"/>
      <c r="BY234" s="125"/>
      <c r="BZ234" s="125"/>
      <c r="CA234" s="125"/>
      <c r="CB234" s="125"/>
      <c r="CC234" s="125"/>
      <c r="CD234" s="125"/>
      <c r="CE234" s="125"/>
      <c r="CF234" s="125"/>
      <c r="CG234" s="125"/>
      <c r="CH234" s="125"/>
      <c r="CI234" s="125"/>
      <c r="CJ234" s="125"/>
      <c r="CK234" s="125"/>
      <c r="CL234" s="125"/>
      <c r="CM234" s="125"/>
      <c r="CN234" s="125"/>
      <c r="CO234" s="125"/>
      <c r="CP234" s="125"/>
      <c r="CQ234" s="125"/>
      <c r="CR234" s="125"/>
      <c r="CS234" s="125"/>
      <c r="CT234" s="125"/>
      <c r="CU234" s="125"/>
      <c r="CV234" s="125"/>
      <c r="CW234" s="125"/>
      <c r="CX234" s="125"/>
      <c r="CY234" s="125"/>
      <c r="CZ234" s="125"/>
      <c r="DA234" s="125"/>
      <c r="DB234" s="125"/>
      <c r="DC234" s="125"/>
      <c r="DD234" s="125"/>
      <c r="DE234" s="125"/>
      <c r="DF234" s="125"/>
      <c r="DG234" s="125"/>
      <c r="DH234" s="125"/>
      <c r="DI234" s="125"/>
      <c r="DJ234" s="125"/>
      <c r="DK234" s="125"/>
      <c r="DL234" s="125"/>
    </row>
    <row r="235" spans="1:116" s="130" customFormat="1" ht="31.5" customHeight="1" x14ac:dyDescent="0.3">
      <c r="A235" s="211"/>
      <c r="B235" s="125"/>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c r="AR235" s="125"/>
      <c r="AS235" s="125"/>
      <c r="AT235" s="125"/>
      <c r="AU235" s="125"/>
      <c r="AV235" s="125"/>
      <c r="AW235" s="125"/>
      <c r="AX235" s="125"/>
      <c r="AY235" s="125"/>
      <c r="AZ235" s="125"/>
      <c r="BA235" s="125"/>
      <c r="BB235" s="125"/>
      <c r="BC235" s="125"/>
      <c r="BD235" s="125"/>
      <c r="BE235" s="125"/>
      <c r="BF235" s="125"/>
      <c r="BG235" s="125"/>
      <c r="BH235" s="125"/>
      <c r="BI235" s="125"/>
      <c r="BJ235" s="125"/>
      <c r="BK235" s="125"/>
      <c r="BL235" s="125"/>
      <c r="BM235" s="125"/>
      <c r="BN235" s="125"/>
      <c r="BO235" s="125"/>
      <c r="BP235" s="125"/>
      <c r="BQ235" s="125"/>
      <c r="BR235" s="125"/>
      <c r="BS235" s="125"/>
      <c r="BT235" s="125"/>
      <c r="BU235" s="125"/>
      <c r="BV235" s="125"/>
      <c r="BW235" s="125"/>
      <c r="BX235" s="125"/>
      <c r="BY235" s="125"/>
      <c r="BZ235" s="125"/>
      <c r="CA235" s="125"/>
      <c r="CB235" s="125"/>
      <c r="CC235" s="125"/>
      <c r="CD235" s="125"/>
      <c r="CE235" s="125"/>
      <c r="CF235" s="125"/>
      <c r="CG235" s="125"/>
      <c r="CH235" s="125"/>
      <c r="CI235" s="125"/>
      <c r="CJ235" s="125"/>
      <c r="CK235" s="125"/>
      <c r="CL235" s="125"/>
      <c r="CM235" s="125"/>
      <c r="CN235" s="125"/>
      <c r="CO235" s="125"/>
      <c r="CP235" s="125"/>
      <c r="CQ235" s="125"/>
      <c r="CR235" s="125"/>
      <c r="CS235" s="125"/>
      <c r="CT235" s="125"/>
      <c r="CU235" s="125"/>
      <c r="CV235" s="125"/>
      <c r="CW235" s="125"/>
      <c r="CX235" s="125"/>
      <c r="CY235" s="125"/>
      <c r="CZ235" s="125"/>
      <c r="DA235" s="125"/>
      <c r="DB235" s="125"/>
      <c r="DC235" s="125"/>
      <c r="DD235" s="125"/>
      <c r="DE235" s="125"/>
      <c r="DF235" s="125"/>
      <c r="DG235" s="125"/>
      <c r="DH235" s="125"/>
      <c r="DI235" s="125"/>
      <c r="DJ235" s="125"/>
      <c r="DK235" s="125"/>
      <c r="DL235" s="125"/>
    </row>
    <row r="236" spans="1:116" s="130" customFormat="1" ht="17.399999999999999" x14ac:dyDescent="0.3">
      <c r="A236" s="211"/>
      <c r="B236" s="125"/>
      <c r="C236" s="125"/>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c r="AR236" s="125"/>
      <c r="AS236" s="125"/>
      <c r="AT236" s="125"/>
      <c r="AU236" s="125"/>
      <c r="AV236" s="125"/>
      <c r="AW236" s="125"/>
      <c r="AX236" s="125"/>
      <c r="AY236" s="125"/>
      <c r="AZ236" s="125"/>
      <c r="BA236" s="125"/>
      <c r="BB236" s="125"/>
      <c r="BC236" s="125"/>
      <c r="BD236" s="125"/>
      <c r="BE236" s="125"/>
      <c r="BF236" s="125"/>
      <c r="BG236" s="125"/>
      <c r="BH236" s="125"/>
      <c r="BI236" s="125"/>
      <c r="BJ236" s="125"/>
      <c r="BK236" s="125"/>
      <c r="BL236" s="125"/>
      <c r="BM236" s="125"/>
      <c r="BN236" s="125"/>
      <c r="BO236" s="125"/>
      <c r="BP236" s="125"/>
      <c r="BQ236" s="125"/>
      <c r="BR236" s="125"/>
      <c r="BS236" s="125"/>
      <c r="BT236" s="125"/>
      <c r="BU236" s="125"/>
      <c r="BV236" s="125"/>
      <c r="BW236" s="125"/>
      <c r="BX236" s="125"/>
      <c r="BY236" s="125"/>
      <c r="BZ236" s="125"/>
      <c r="CA236" s="125"/>
      <c r="CB236" s="125"/>
      <c r="CC236" s="125"/>
      <c r="CD236" s="125"/>
      <c r="CE236" s="125"/>
      <c r="CF236" s="125"/>
      <c r="CG236" s="125"/>
      <c r="CH236" s="125"/>
      <c r="CI236" s="125"/>
      <c r="CJ236" s="125"/>
      <c r="CK236" s="125"/>
      <c r="CL236" s="125"/>
      <c r="CM236" s="125"/>
      <c r="CN236" s="125"/>
      <c r="CO236" s="125"/>
      <c r="CP236" s="125"/>
      <c r="CQ236" s="125"/>
      <c r="CR236" s="125"/>
      <c r="CS236" s="125"/>
      <c r="CT236" s="125"/>
      <c r="CU236" s="125"/>
      <c r="CV236" s="125"/>
      <c r="CW236" s="125"/>
      <c r="CX236" s="125"/>
      <c r="CY236" s="125"/>
      <c r="CZ236" s="125"/>
      <c r="DA236" s="125"/>
      <c r="DB236" s="125"/>
      <c r="DC236" s="125"/>
      <c r="DD236" s="125"/>
      <c r="DE236" s="125"/>
      <c r="DF236" s="125"/>
      <c r="DG236" s="125"/>
      <c r="DH236" s="125"/>
      <c r="DI236" s="125"/>
      <c r="DJ236" s="125"/>
      <c r="DK236" s="125"/>
      <c r="DL236" s="125"/>
    </row>
    <row r="237" spans="1:116" s="130" customFormat="1" x14ac:dyDescent="0.25">
      <c r="A237" s="51"/>
      <c r="B237" s="125"/>
      <c r="C237" s="125"/>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c r="AR237" s="125"/>
      <c r="AS237" s="125"/>
      <c r="AT237" s="125"/>
      <c r="AU237" s="125"/>
      <c r="AV237" s="125"/>
      <c r="AW237" s="125"/>
      <c r="AX237" s="125"/>
      <c r="AY237" s="125"/>
      <c r="AZ237" s="125"/>
      <c r="BA237" s="125"/>
      <c r="BB237" s="125"/>
      <c r="BC237" s="125"/>
      <c r="BD237" s="125"/>
      <c r="BE237" s="125"/>
      <c r="BF237" s="125"/>
      <c r="BG237" s="125"/>
      <c r="BH237" s="125"/>
      <c r="BI237" s="125"/>
      <c r="BJ237" s="125"/>
      <c r="BK237" s="125"/>
      <c r="BL237" s="125"/>
      <c r="BM237" s="125"/>
      <c r="BN237" s="125"/>
      <c r="BO237" s="125"/>
      <c r="BP237" s="125"/>
      <c r="BQ237" s="125"/>
      <c r="BR237" s="125"/>
      <c r="BS237" s="125"/>
      <c r="BT237" s="125"/>
      <c r="BU237" s="125"/>
      <c r="BV237" s="125"/>
      <c r="BW237" s="125"/>
      <c r="BX237" s="125"/>
      <c r="BY237" s="125"/>
      <c r="BZ237" s="125"/>
      <c r="CA237" s="125"/>
      <c r="CB237" s="125"/>
      <c r="CC237" s="125"/>
      <c r="CD237" s="125"/>
      <c r="CE237" s="125"/>
      <c r="CF237" s="125"/>
      <c r="CG237" s="125"/>
      <c r="CH237" s="125"/>
      <c r="CI237" s="125"/>
      <c r="CJ237" s="125"/>
      <c r="CK237" s="125"/>
      <c r="CL237" s="125"/>
      <c r="CM237" s="125"/>
      <c r="CN237" s="125"/>
      <c r="CO237" s="125"/>
      <c r="CP237" s="125"/>
      <c r="CQ237" s="125"/>
      <c r="CR237" s="125"/>
      <c r="CS237" s="125"/>
      <c r="CT237" s="125"/>
      <c r="CU237" s="125"/>
      <c r="CV237" s="125"/>
      <c r="CW237" s="125"/>
      <c r="CX237" s="125"/>
      <c r="CY237" s="125"/>
      <c r="CZ237" s="125"/>
      <c r="DA237" s="125"/>
      <c r="DB237" s="125"/>
      <c r="DC237" s="125"/>
      <c r="DD237" s="125"/>
      <c r="DE237" s="125"/>
      <c r="DF237" s="125"/>
      <c r="DG237" s="125"/>
      <c r="DH237" s="125"/>
      <c r="DI237" s="125"/>
      <c r="DJ237" s="125"/>
      <c r="DK237" s="125"/>
      <c r="DL237" s="125"/>
    </row>
    <row r="238" spans="1:116" s="130" customFormat="1" x14ac:dyDescent="0.25">
      <c r="A238" s="125"/>
      <c r="B238" s="125"/>
      <c r="C238" s="125"/>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c r="AR238" s="125"/>
      <c r="AS238" s="125"/>
      <c r="AT238" s="125"/>
      <c r="AU238" s="125"/>
      <c r="AV238" s="125"/>
      <c r="AW238" s="125"/>
      <c r="AX238" s="125"/>
      <c r="AY238" s="125"/>
      <c r="AZ238" s="125"/>
      <c r="BA238" s="125"/>
      <c r="BB238" s="125"/>
      <c r="BC238" s="125"/>
      <c r="BD238" s="125"/>
      <c r="BE238" s="125"/>
      <c r="BF238" s="125"/>
      <c r="BG238" s="125"/>
      <c r="BH238" s="125"/>
      <c r="BI238" s="125"/>
      <c r="BJ238" s="125"/>
      <c r="BK238" s="125"/>
      <c r="BL238" s="125"/>
      <c r="BM238" s="125"/>
      <c r="BN238" s="125"/>
      <c r="BO238" s="125"/>
      <c r="BP238" s="125"/>
      <c r="BQ238" s="125"/>
      <c r="BR238" s="125"/>
      <c r="BS238" s="125"/>
      <c r="BT238" s="125"/>
      <c r="BU238" s="125"/>
      <c r="BV238" s="125"/>
      <c r="BW238" s="125"/>
      <c r="BX238" s="125"/>
      <c r="BY238" s="125"/>
      <c r="BZ238" s="125"/>
      <c r="CA238" s="125"/>
      <c r="CB238" s="125"/>
      <c r="CC238" s="125"/>
      <c r="CD238" s="125"/>
      <c r="CE238" s="125"/>
      <c r="CF238" s="125"/>
      <c r="CG238" s="125"/>
      <c r="CH238" s="125"/>
      <c r="CI238" s="125"/>
      <c r="CJ238" s="125"/>
      <c r="CK238" s="125"/>
      <c r="CL238" s="125"/>
      <c r="CM238" s="125"/>
      <c r="CN238" s="125"/>
      <c r="CO238" s="125"/>
      <c r="CP238" s="125"/>
      <c r="CQ238" s="125"/>
      <c r="CR238" s="125"/>
      <c r="CS238" s="125"/>
      <c r="CT238" s="125"/>
      <c r="CU238" s="125"/>
      <c r="CV238" s="125"/>
      <c r="CW238" s="125"/>
      <c r="CX238" s="125"/>
      <c r="CY238" s="125"/>
      <c r="CZ238" s="125"/>
      <c r="DA238" s="125"/>
      <c r="DB238" s="125"/>
      <c r="DC238" s="125"/>
      <c r="DD238" s="125"/>
      <c r="DE238" s="125"/>
      <c r="DF238" s="125"/>
      <c r="DG238" s="125"/>
      <c r="DH238" s="125"/>
      <c r="DI238" s="125"/>
      <c r="DJ238" s="125"/>
      <c r="DK238" s="125"/>
      <c r="DL238" s="125"/>
    </row>
    <row r="239" spans="1:116" s="130" customFormat="1" x14ac:dyDescent="0.25">
      <c r="A239" s="125"/>
      <c r="B239" s="125"/>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c r="AR239" s="125"/>
      <c r="AS239" s="125"/>
      <c r="AT239" s="125"/>
      <c r="AU239" s="125"/>
      <c r="AV239" s="125"/>
      <c r="AW239" s="125"/>
      <c r="AX239" s="125"/>
      <c r="AY239" s="125"/>
      <c r="AZ239" s="125"/>
      <c r="BA239" s="125"/>
      <c r="BB239" s="125"/>
      <c r="BC239" s="125"/>
      <c r="BD239" s="125"/>
      <c r="BE239" s="125"/>
      <c r="BF239" s="125"/>
      <c r="BG239" s="125"/>
      <c r="BH239" s="125"/>
      <c r="BI239" s="125"/>
      <c r="BJ239" s="125"/>
      <c r="BK239" s="125"/>
      <c r="BL239" s="125"/>
      <c r="BM239" s="125"/>
      <c r="BN239" s="125"/>
      <c r="BO239" s="125"/>
      <c r="BP239" s="125"/>
      <c r="BQ239" s="125"/>
      <c r="BR239" s="125"/>
      <c r="BS239" s="125"/>
      <c r="BT239" s="125"/>
      <c r="BU239" s="125"/>
      <c r="BV239" s="125"/>
      <c r="BW239" s="125"/>
      <c r="BX239" s="125"/>
      <c r="BY239" s="125"/>
      <c r="BZ239" s="125"/>
      <c r="CA239" s="125"/>
      <c r="CB239" s="125"/>
      <c r="CC239" s="125"/>
      <c r="CD239" s="125"/>
      <c r="CE239" s="125"/>
      <c r="CF239" s="125"/>
      <c r="CG239" s="125"/>
      <c r="CH239" s="125"/>
      <c r="CI239" s="125"/>
      <c r="CJ239" s="125"/>
      <c r="CK239" s="125"/>
      <c r="CL239" s="125"/>
      <c r="CM239" s="125"/>
      <c r="CN239" s="125"/>
      <c r="CO239" s="125"/>
      <c r="CP239" s="125"/>
      <c r="CQ239" s="125"/>
      <c r="CR239" s="125"/>
      <c r="CS239" s="125"/>
      <c r="CT239" s="125"/>
      <c r="CU239" s="125"/>
      <c r="CV239" s="125"/>
      <c r="CW239" s="125"/>
      <c r="CX239" s="125"/>
      <c r="CY239" s="125"/>
      <c r="CZ239" s="125"/>
      <c r="DA239" s="125"/>
      <c r="DB239" s="125"/>
      <c r="DC239" s="125"/>
      <c r="DD239" s="125"/>
      <c r="DE239" s="125"/>
      <c r="DF239" s="125"/>
      <c r="DG239" s="125"/>
      <c r="DH239" s="125"/>
      <c r="DI239" s="125"/>
      <c r="DJ239" s="125"/>
      <c r="DK239" s="125"/>
      <c r="DL239" s="125"/>
    </row>
    <row r="240" spans="1:116" s="130" customFormat="1" x14ac:dyDescent="0.25">
      <c r="A240" s="125"/>
      <c r="B240" s="125"/>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c r="AR240" s="125"/>
      <c r="AS240" s="125"/>
      <c r="AT240" s="125"/>
      <c r="AU240" s="125"/>
      <c r="AV240" s="125"/>
      <c r="AW240" s="125"/>
      <c r="AX240" s="125"/>
      <c r="AY240" s="125"/>
      <c r="AZ240" s="125"/>
      <c r="BA240" s="125"/>
      <c r="BB240" s="125"/>
      <c r="BC240" s="125"/>
      <c r="BD240" s="125"/>
      <c r="BE240" s="125"/>
      <c r="BF240" s="125"/>
      <c r="BG240" s="125"/>
      <c r="BH240" s="125"/>
      <c r="BI240" s="125"/>
      <c r="BJ240" s="125"/>
      <c r="BK240" s="125"/>
      <c r="BL240" s="125"/>
      <c r="BM240" s="125"/>
      <c r="BN240" s="125"/>
      <c r="BO240" s="125"/>
      <c r="BP240" s="125"/>
      <c r="BQ240" s="125"/>
      <c r="BR240" s="125"/>
      <c r="BS240" s="125"/>
      <c r="BT240" s="125"/>
      <c r="BU240" s="125"/>
      <c r="BV240" s="125"/>
      <c r="BW240" s="125"/>
      <c r="BX240" s="125"/>
      <c r="BY240" s="125"/>
      <c r="BZ240" s="125"/>
      <c r="CA240" s="125"/>
      <c r="CB240" s="125"/>
      <c r="CC240" s="125"/>
      <c r="CD240" s="125"/>
      <c r="CE240" s="125"/>
      <c r="CF240" s="125"/>
      <c r="CG240" s="125"/>
      <c r="CH240" s="125"/>
      <c r="CI240" s="125"/>
      <c r="CJ240" s="125"/>
      <c r="CK240" s="125"/>
      <c r="CL240" s="125"/>
      <c r="CM240" s="125"/>
      <c r="CN240" s="125"/>
      <c r="CO240" s="125"/>
      <c r="CP240" s="125"/>
      <c r="CQ240" s="125"/>
      <c r="CR240" s="125"/>
      <c r="CS240" s="125"/>
      <c r="CT240" s="125"/>
      <c r="CU240" s="125"/>
      <c r="CV240" s="125"/>
      <c r="CW240" s="125"/>
      <c r="CX240" s="125"/>
      <c r="CY240" s="125"/>
      <c r="CZ240" s="125"/>
      <c r="DA240" s="125"/>
      <c r="DB240" s="125"/>
      <c r="DC240" s="125"/>
      <c r="DD240" s="125"/>
      <c r="DE240" s="125"/>
      <c r="DF240" s="125"/>
      <c r="DG240" s="125"/>
      <c r="DH240" s="125"/>
      <c r="DI240" s="125"/>
      <c r="DJ240" s="125"/>
      <c r="DK240" s="125"/>
      <c r="DL240" s="125"/>
    </row>
    <row r="241" spans="1:116" s="130" customFormat="1" ht="17.399999999999999" x14ac:dyDescent="0.3">
      <c r="A241" s="211"/>
      <c r="B241" s="125"/>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c r="AR241" s="125"/>
      <c r="AS241" s="125"/>
      <c r="AT241" s="125"/>
      <c r="AU241" s="125"/>
      <c r="AV241" s="125"/>
      <c r="AW241" s="125"/>
      <c r="AX241" s="125"/>
      <c r="AY241" s="125"/>
      <c r="AZ241" s="125"/>
      <c r="BA241" s="125"/>
      <c r="BB241" s="125"/>
      <c r="BC241" s="125"/>
      <c r="BD241" s="125"/>
      <c r="BE241" s="125"/>
      <c r="BF241" s="125"/>
      <c r="BG241" s="125"/>
      <c r="BH241" s="125"/>
      <c r="BI241" s="125"/>
      <c r="BJ241" s="125"/>
      <c r="BK241" s="125"/>
      <c r="BL241" s="125"/>
      <c r="BM241" s="125"/>
      <c r="BN241" s="125"/>
      <c r="BO241" s="125"/>
      <c r="BP241" s="125"/>
      <c r="BQ241" s="125"/>
      <c r="BR241" s="125"/>
      <c r="BS241" s="125"/>
      <c r="BT241" s="125"/>
      <c r="BU241" s="125"/>
      <c r="BV241" s="125"/>
      <c r="BW241" s="125"/>
      <c r="BX241" s="125"/>
      <c r="BY241" s="125"/>
      <c r="BZ241" s="125"/>
      <c r="CA241" s="125"/>
      <c r="CB241" s="125"/>
      <c r="CC241" s="125"/>
      <c r="CD241" s="125"/>
      <c r="CE241" s="125"/>
      <c r="CF241" s="125"/>
      <c r="CG241" s="125"/>
      <c r="CH241" s="125"/>
      <c r="CI241" s="125"/>
      <c r="CJ241" s="125"/>
      <c r="CK241" s="125"/>
      <c r="CL241" s="125"/>
      <c r="CM241" s="125"/>
      <c r="CN241" s="125"/>
      <c r="CO241" s="125"/>
      <c r="CP241" s="125"/>
      <c r="CQ241" s="125"/>
      <c r="CR241" s="125"/>
      <c r="CS241" s="125"/>
      <c r="CT241" s="125"/>
      <c r="CU241" s="125"/>
      <c r="CV241" s="125"/>
      <c r="CW241" s="125"/>
      <c r="CX241" s="125"/>
      <c r="CY241" s="125"/>
      <c r="CZ241" s="125"/>
      <c r="DA241" s="125"/>
      <c r="DB241" s="125"/>
      <c r="DC241" s="125"/>
      <c r="DD241" s="125"/>
      <c r="DE241" s="125"/>
      <c r="DF241" s="125"/>
      <c r="DG241" s="125"/>
      <c r="DH241" s="125"/>
      <c r="DI241" s="125"/>
      <c r="DJ241" s="125"/>
      <c r="DK241" s="125"/>
      <c r="DL241" s="125"/>
    </row>
    <row r="242" spans="1:116" s="130" customFormat="1" x14ac:dyDescent="0.25">
      <c r="A242" s="125"/>
      <c r="B242" s="125"/>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c r="AR242" s="125"/>
      <c r="AS242" s="125"/>
      <c r="AT242" s="125"/>
      <c r="AU242" s="125"/>
      <c r="AV242" s="125"/>
      <c r="AW242" s="125"/>
      <c r="AX242" s="125"/>
      <c r="AY242" s="125"/>
      <c r="AZ242" s="125"/>
      <c r="BA242" s="125"/>
      <c r="BB242" s="125"/>
      <c r="BC242" s="125"/>
      <c r="BD242" s="125"/>
      <c r="BE242" s="125"/>
      <c r="BF242" s="125"/>
      <c r="BG242" s="125"/>
      <c r="BH242" s="125"/>
      <c r="BI242" s="125"/>
      <c r="BJ242" s="125"/>
      <c r="BK242" s="125"/>
      <c r="BL242" s="125"/>
      <c r="BM242" s="125"/>
      <c r="BN242" s="125"/>
      <c r="BO242" s="125"/>
      <c r="BP242" s="125"/>
      <c r="BQ242" s="125"/>
      <c r="BR242" s="125"/>
      <c r="BS242" s="125"/>
      <c r="BT242" s="125"/>
      <c r="BU242" s="125"/>
      <c r="BV242" s="125"/>
      <c r="BW242" s="125"/>
      <c r="BX242" s="125"/>
      <c r="BY242" s="125"/>
      <c r="BZ242" s="125"/>
      <c r="CA242" s="125"/>
      <c r="CB242" s="125"/>
      <c r="CC242" s="125"/>
      <c r="CD242" s="125"/>
      <c r="CE242" s="125"/>
      <c r="CF242" s="125"/>
      <c r="CG242" s="125"/>
      <c r="CH242" s="125"/>
      <c r="CI242" s="125"/>
      <c r="CJ242" s="125"/>
      <c r="CK242" s="125"/>
      <c r="CL242" s="125"/>
      <c r="CM242" s="125"/>
      <c r="CN242" s="125"/>
      <c r="CO242" s="125"/>
      <c r="CP242" s="125"/>
      <c r="CQ242" s="125"/>
      <c r="CR242" s="125"/>
      <c r="CS242" s="125"/>
      <c r="CT242" s="125"/>
      <c r="CU242" s="125"/>
      <c r="CV242" s="125"/>
      <c r="CW242" s="125"/>
      <c r="CX242" s="125"/>
      <c r="CY242" s="125"/>
      <c r="CZ242" s="125"/>
      <c r="DA242" s="125"/>
      <c r="DB242" s="125"/>
      <c r="DC242" s="125"/>
      <c r="DD242" s="125"/>
      <c r="DE242" s="125"/>
      <c r="DF242" s="125"/>
      <c r="DG242" s="125"/>
      <c r="DH242" s="125"/>
      <c r="DI242" s="125"/>
      <c r="DJ242" s="125"/>
      <c r="DK242" s="125"/>
      <c r="DL242" s="125"/>
    </row>
    <row r="243" spans="1:116" s="130" customFormat="1" x14ac:dyDescent="0.25">
      <c r="A243" s="125"/>
      <c r="B243" s="125"/>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c r="AR243" s="125"/>
      <c r="AS243" s="125"/>
      <c r="AT243" s="125"/>
      <c r="AU243" s="125"/>
      <c r="AV243" s="125"/>
      <c r="AW243" s="125"/>
      <c r="AX243" s="125"/>
      <c r="AY243" s="125"/>
      <c r="AZ243" s="125"/>
      <c r="BA243" s="125"/>
      <c r="BB243" s="125"/>
      <c r="BC243" s="125"/>
      <c r="BD243" s="125"/>
      <c r="BE243" s="125"/>
      <c r="BF243" s="125"/>
      <c r="BG243" s="125"/>
      <c r="BH243" s="125"/>
      <c r="BI243" s="125"/>
      <c r="BJ243" s="125"/>
      <c r="BK243" s="125"/>
      <c r="BL243" s="125"/>
      <c r="BM243" s="125"/>
      <c r="BN243" s="125"/>
      <c r="BO243" s="125"/>
      <c r="BP243" s="125"/>
      <c r="BQ243" s="125"/>
      <c r="BR243" s="125"/>
      <c r="BS243" s="125"/>
      <c r="BT243" s="125"/>
      <c r="BU243" s="125"/>
      <c r="BV243" s="125"/>
      <c r="BW243" s="125"/>
      <c r="BX243" s="125"/>
      <c r="BY243" s="125"/>
      <c r="BZ243" s="125"/>
      <c r="CA243" s="125"/>
      <c r="CB243" s="125"/>
      <c r="CC243" s="125"/>
      <c r="CD243" s="125"/>
      <c r="CE243" s="125"/>
      <c r="CF243" s="125"/>
      <c r="CG243" s="125"/>
      <c r="CH243" s="125"/>
      <c r="CI243" s="125"/>
      <c r="CJ243" s="125"/>
      <c r="CK243" s="125"/>
      <c r="CL243" s="125"/>
      <c r="CM243" s="125"/>
      <c r="CN243" s="125"/>
      <c r="CO243" s="125"/>
      <c r="CP243" s="125"/>
      <c r="CQ243" s="125"/>
      <c r="CR243" s="125"/>
      <c r="CS243" s="125"/>
      <c r="CT243" s="125"/>
      <c r="CU243" s="125"/>
      <c r="CV243" s="125"/>
      <c r="CW243" s="125"/>
      <c r="CX243" s="125"/>
      <c r="CY243" s="125"/>
      <c r="CZ243" s="125"/>
      <c r="DA243" s="125"/>
      <c r="DB243" s="125"/>
      <c r="DC243" s="125"/>
      <c r="DD243" s="125"/>
      <c r="DE243" s="125"/>
      <c r="DF243" s="125"/>
      <c r="DG243" s="125"/>
      <c r="DH243" s="125"/>
      <c r="DI243" s="125"/>
      <c r="DJ243" s="125"/>
      <c r="DK243" s="125"/>
      <c r="DL243" s="125"/>
    </row>
    <row r="244" spans="1:116" s="130" customFormat="1" x14ac:dyDescent="0.25">
      <c r="A244" s="125"/>
      <c r="B244" s="125"/>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c r="AR244" s="125"/>
      <c r="AS244" s="125"/>
      <c r="AT244" s="125"/>
      <c r="AU244" s="125"/>
      <c r="AV244" s="125"/>
      <c r="AW244" s="125"/>
      <c r="AX244" s="125"/>
      <c r="AY244" s="125"/>
      <c r="AZ244" s="125"/>
      <c r="BA244" s="125"/>
      <c r="BB244" s="125"/>
      <c r="BC244" s="125"/>
      <c r="BD244" s="125"/>
      <c r="BE244" s="125"/>
      <c r="BF244" s="125"/>
      <c r="BG244" s="125"/>
      <c r="BH244" s="125"/>
      <c r="BI244" s="125"/>
      <c r="BJ244" s="125"/>
      <c r="BK244" s="125"/>
      <c r="BL244" s="125"/>
      <c r="BM244" s="125"/>
      <c r="BN244" s="125"/>
      <c r="BO244" s="125"/>
      <c r="BP244" s="125"/>
      <c r="BQ244" s="125"/>
      <c r="BR244" s="125"/>
      <c r="BS244" s="125"/>
      <c r="BT244" s="125"/>
      <c r="BU244" s="125"/>
      <c r="BV244" s="125"/>
      <c r="BW244" s="125"/>
      <c r="BX244" s="125"/>
      <c r="BY244" s="125"/>
      <c r="BZ244" s="125"/>
      <c r="CA244" s="125"/>
      <c r="CB244" s="125"/>
      <c r="CC244" s="125"/>
      <c r="CD244" s="125"/>
      <c r="CE244" s="125"/>
      <c r="CF244" s="125"/>
      <c r="CG244" s="125"/>
      <c r="CH244" s="125"/>
      <c r="CI244" s="125"/>
      <c r="CJ244" s="125"/>
      <c r="CK244" s="125"/>
      <c r="CL244" s="125"/>
      <c r="CM244" s="125"/>
      <c r="CN244" s="125"/>
      <c r="CO244" s="125"/>
      <c r="CP244" s="125"/>
      <c r="CQ244" s="125"/>
      <c r="CR244" s="125"/>
      <c r="CS244" s="125"/>
      <c r="CT244" s="125"/>
      <c r="CU244" s="125"/>
      <c r="CV244" s="125"/>
      <c r="CW244" s="125"/>
      <c r="CX244" s="125"/>
      <c r="CY244" s="125"/>
      <c r="CZ244" s="125"/>
      <c r="DA244" s="125"/>
      <c r="DB244" s="125"/>
      <c r="DC244" s="125"/>
      <c r="DD244" s="125"/>
      <c r="DE244" s="125"/>
      <c r="DF244" s="125"/>
      <c r="DG244" s="125"/>
      <c r="DH244" s="125"/>
      <c r="DI244" s="125"/>
      <c r="DJ244" s="125"/>
      <c r="DK244" s="125"/>
      <c r="DL244" s="125"/>
    </row>
    <row r="245" spans="1:116" s="130" customFormat="1" x14ac:dyDescent="0.25">
      <c r="A245" s="125"/>
      <c r="B245" s="125"/>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c r="AR245" s="125"/>
      <c r="AS245" s="125"/>
      <c r="AT245" s="125"/>
      <c r="AU245" s="125"/>
      <c r="AV245" s="125"/>
      <c r="AW245" s="125"/>
      <c r="AX245" s="125"/>
      <c r="AY245" s="125"/>
      <c r="AZ245" s="125"/>
      <c r="BA245" s="125"/>
      <c r="BB245" s="125"/>
      <c r="BC245" s="125"/>
      <c r="BD245" s="125"/>
      <c r="BE245" s="125"/>
      <c r="BF245" s="125"/>
      <c r="BG245" s="125"/>
      <c r="BH245" s="125"/>
      <c r="BI245" s="125"/>
      <c r="BJ245" s="125"/>
      <c r="BK245" s="125"/>
      <c r="BL245" s="125"/>
      <c r="BM245" s="125"/>
      <c r="BN245" s="125"/>
      <c r="BO245" s="125"/>
      <c r="BP245" s="125"/>
      <c r="BQ245" s="125"/>
      <c r="BR245" s="125"/>
      <c r="BS245" s="125"/>
      <c r="BT245" s="125"/>
      <c r="BU245" s="125"/>
      <c r="BV245" s="125"/>
      <c r="BW245" s="125"/>
      <c r="BX245" s="125"/>
      <c r="BY245" s="125"/>
      <c r="BZ245" s="125"/>
      <c r="CA245" s="125"/>
      <c r="CB245" s="125"/>
      <c r="CC245" s="125"/>
      <c r="CD245" s="125"/>
      <c r="CE245" s="125"/>
      <c r="CF245" s="125"/>
      <c r="CG245" s="125"/>
      <c r="CH245" s="125"/>
      <c r="CI245" s="125"/>
      <c r="CJ245" s="125"/>
      <c r="CK245" s="125"/>
      <c r="CL245" s="125"/>
      <c r="CM245" s="125"/>
      <c r="CN245" s="125"/>
      <c r="CO245" s="125"/>
      <c r="CP245" s="125"/>
      <c r="CQ245" s="125"/>
      <c r="CR245" s="125"/>
      <c r="CS245" s="125"/>
      <c r="CT245" s="125"/>
      <c r="CU245" s="125"/>
      <c r="CV245" s="125"/>
      <c r="CW245" s="125"/>
      <c r="CX245" s="125"/>
      <c r="CY245" s="125"/>
      <c r="CZ245" s="125"/>
      <c r="DA245" s="125"/>
      <c r="DB245" s="125"/>
      <c r="DC245" s="125"/>
      <c r="DD245" s="125"/>
      <c r="DE245" s="125"/>
      <c r="DF245" s="125"/>
      <c r="DG245" s="125"/>
      <c r="DH245" s="125"/>
      <c r="DI245" s="125"/>
      <c r="DJ245" s="125"/>
      <c r="DK245" s="125"/>
      <c r="DL245" s="125"/>
    </row>
    <row r="246" spans="1:116" s="130" customFormat="1" x14ac:dyDescent="0.25">
      <c r="A246" s="125"/>
      <c r="B246" s="125"/>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c r="AR246" s="125"/>
      <c r="AS246" s="125"/>
      <c r="AT246" s="125"/>
      <c r="AU246" s="125"/>
      <c r="AV246" s="125"/>
      <c r="AW246" s="125"/>
      <c r="AX246" s="125"/>
      <c r="AY246" s="125"/>
      <c r="AZ246" s="125"/>
      <c r="BA246" s="125"/>
      <c r="BB246" s="125"/>
      <c r="BC246" s="125"/>
      <c r="BD246" s="125"/>
      <c r="BE246" s="125"/>
      <c r="BF246" s="125"/>
      <c r="BG246" s="125"/>
      <c r="BH246" s="125"/>
      <c r="BI246" s="125"/>
      <c r="BJ246" s="125"/>
      <c r="BK246" s="125"/>
      <c r="BL246" s="125"/>
      <c r="BM246" s="125"/>
      <c r="BN246" s="125"/>
      <c r="BO246" s="125"/>
      <c r="BP246" s="125"/>
      <c r="BQ246" s="125"/>
      <c r="BR246" s="125"/>
      <c r="BS246" s="125"/>
      <c r="BT246" s="125"/>
      <c r="BU246" s="125"/>
      <c r="BV246" s="125"/>
      <c r="BW246" s="125"/>
      <c r="BX246" s="125"/>
      <c r="BY246" s="125"/>
      <c r="BZ246" s="125"/>
      <c r="CA246" s="125"/>
      <c r="CB246" s="125"/>
      <c r="CC246" s="125"/>
      <c r="CD246" s="125"/>
      <c r="CE246" s="125"/>
      <c r="CF246" s="125"/>
      <c r="CG246" s="125"/>
      <c r="CH246" s="125"/>
      <c r="CI246" s="125"/>
      <c r="CJ246" s="125"/>
      <c r="CK246" s="125"/>
      <c r="CL246" s="125"/>
      <c r="CM246" s="125"/>
      <c r="CN246" s="125"/>
      <c r="CO246" s="125"/>
      <c r="CP246" s="125"/>
      <c r="CQ246" s="125"/>
      <c r="CR246" s="125"/>
      <c r="CS246" s="125"/>
      <c r="CT246" s="125"/>
      <c r="CU246" s="125"/>
      <c r="CV246" s="125"/>
      <c r="CW246" s="125"/>
      <c r="CX246" s="125"/>
      <c r="CY246" s="125"/>
      <c r="CZ246" s="125"/>
      <c r="DA246" s="125"/>
      <c r="DB246" s="125"/>
      <c r="DC246" s="125"/>
      <c r="DD246" s="125"/>
      <c r="DE246" s="125"/>
      <c r="DF246" s="125"/>
      <c r="DG246" s="125"/>
      <c r="DH246" s="125"/>
      <c r="DI246" s="125"/>
      <c r="DJ246" s="125"/>
      <c r="DK246" s="125"/>
      <c r="DL246" s="125"/>
    </row>
    <row r="247" spans="1:116" s="130" customFormat="1" x14ac:dyDescent="0.25">
      <c r="A247" s="125"/>
      <c r="B247" s="125"/>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5"/>
      <c r="AY247" s="125"/>
      <c r="AZ247" s="125"/>
      <c r="BA247" s="125"/>
      <c r="BB247" s="125"/>
      <c r="BC247" s="125"/>
      <c r="BD247" s="125"/>
      <c r="BE247" s="125"/>
      <c r="BF247" s="125"/>
      <c r="BG247" s="125"/>
      <c r="BH247" s="125"/>
      <c r="BI247" s="125"/>
      <c r="BJ247" s="125"/>
      <c r="BK247" s="125"/>
      <c r="BL247" s="125"/>
      <c r="BM247" s="125"/>
      <c r="BN247" s="125"/>
      <c r="BO247" s="125"/>
      <c r="BP247" s="125"/>
      <c r="BQ247" s="125"/>
      <c r="BR247" s="125"/>
      <c r="BS247" s="125"/>
      <c r="BT247" s="125"/>
      <c r="BU247" s="125"/>
      <c r="BV247" s="125"/>
      <c r="BW247" s="125"/>
      <c r="BX247" s="125"/>
      <c r="BY247" s="125"/>
      <c r="BZ247" s="125"/>
      <c r="CA247" s="125"/>
      <c r="CB247" s="125"/>
      <c r="CC247" s="125"/>
      <c r="CD247" s="125"/>
      <c r="CE247" s="125"/>
      <c r="CF247" s="125"/>
      <c r="CG247" s="125"/>
      <c r="CH247" s="125"/>
      <c r="CI247" s="125"/>
      <c r="CJ247" s="125"/>
      <c r="CK247" s="125"/>
      <c r="CL247" s="125"/>
      <c r="CM247" s="125"/>
      <c r="CN247" s="125"/>
      <c r="CO247" s="125"/>
      <c r="CP247" s="125"/>
      <c r="CQ247" s="125"/>
      <c r="CR247" s="125"/>
      <c r="CS247" s="125"/>
      <c r="CT247" s="125"/>
      <c r="CU247" s="125"/>
      <c r="CV247" s="125"/>
      <c r="CW247" s="125"/>
      <c r="CX247" s="125"/>
      <c r="CY247" s="125"/>
      <c r="CZ247" s="125"/>
      <c r="DA247" s="125"/>
      <c r="DB247" s="125"/>
      <c r="DC247" s="125"/>
      <c r="DD247" s="125"/>
      <c r="DE247" s="125"/>
      <c r="DF247" s="125"/>
      <c r="DG247" s="125"/>
      <c r="DH247" s="125"/>
      <c r="DI247" s="125"/>
      <c r="DJ247" s="125"/>
      <c r="DK247" s="125"/>
      <c r="DL247" s="125"/>
    </row>
    <row r="248" spans="1:116" s="130" customFormat="1" x14ac:dyDescent="0.25">
      <c r="A248" s="125"/>
      <c r="B248" s="125"/>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c r="AR248" s="125"/>
      <c r="AS248" s="125"/>
      <c r="AT248" s="125"/>
      <c r="AU248" s="125"/>
      <c r="AV248" s="125"/>
      <c r="AW248" s="125"/>
      <c r="AX248" s="125"/>
      <c r="AY248" s="125"/>
      <c r="AZ248" s="125"/>
      <c r="BA248" s="125"/>
      <c r="BB248" s="125"/>
      <c r="BC248" s="125"/>
      <c r="BD248" s="125"/>
      <c r="BE248" s="125"/>
      <c r="BF248" s="125"/>
      <c r="BG248" s="125"/>
      <c r="BH248" s="125"/>
      <c r="BI248" s="125"/>
      <c r="BJ248" s="125"/>
      <c r="BK248" s="125"/>
      <c r="BL248" s="125"/>
      <c r="BM248" s="125"/>
      <c r="BN248" s="125"/>
      <c r="BO248" s="125"/>
      <c r="BP248" s="125"/>
      <c r="BQ248" s="125"/>
      <c r="BR248" s="125"/>
      <c r="BS248" s="125"/>
      <c r="BT248" s="125"/>
      <c r="BU248" s="125"/>
      <c r="BV248" s="125"/>
      <c r="BW248" s="125"/>
      <c r="BX248" s="125"/>
      <c r="BY248" s="125"/>
      <c r="BZ248" s="125"/>
      <c r="CA248" s="125"/>
      <c r="CB248" s="125"/>
      <c r="CC248" s="125"/>
      <c r="CD248" s="125"/>
      <c r="CE248" s="125"/>
      <c r="CF248" s="125"/>
      <c r="CG248" s="125"/>
      <c r="CH248" s="125"/>
      <c r="CI248" s="125"/>
      <c r="CJ248" s="125"/>
      <c r="CK248" s="125"/>
      <c r="CL248" s="125"/>
      <c r="CM248" s="125"/>
      <c r="CN248" s="125"/>
      <c r="CO248" s="125"/>
      <c r="CP248" s="125"/>
      <c r="CQ248" s="125"/>
      <c r="CR248" s="125"/>
      <c r="CS248" s="125"/>
      <c r="CT248" s="125"/>
      <c r="CU248" s="125"/>
      <c r="CV248" s="125"/>
      <c r="CW248" s="125"/>
      <c r="CX248" s="125"/>
      <c r="CY248" s="125"/>
      <c r="CZ248" s="125"/>
      <c r="DA248" s="125"/>
      <c r="DB248" s="125"/>
      <c r="DC248" s="125"/>
      <c r="DD248" s="125"/>
      <c r="DE248" s="125"/>
      <c r="DF248" s="125"/>
      <c r="DG248" s="125"/>
      <c r="DH248" s="125"/>
      <c r="DI248" s="125"/>
      <c r="DJ248" s="125"/>
      <c r="DK248" s="125"/>
      <c r="DL248" s="125"/>
    </row>
    <row r="249" spans="1:116" s="130" customFormat="1" x14ac:dyDescent="0.25">
      <c r="A249" s="125"/>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5"/>
      <c r="AY249" s="125"/>
      <c r="AZ249" s="125"/>
      <c r="BA249" s="125"/>
      <c r="BB249" s="125"/>
      <c r="BC249" s="125"/>
      <c r="BD249" s="125"/>
      <c r="BE249" s="125"/>
      <c r="BF249" s="125"/>
      <c r="BG249" s="125"/>
      <c r="BH249" s="125"/>
      <c r="BI249" s="125"/>
      <c r="BJ249" s="125"/>
      <c r="BK249" s="125"/>
      <c r="BL249" s="125"/>
      <c r="BM249" s="125"/>
      <c r="BN249" s="125"/>
      <c r="BO249" s="125"/>
      <c r="BP249" s="125"/>
      <c r="BQ249" s="125"/>
      <c r="BR249" s="125"/>
      <c r="BS249" s="125"/>
      <c r="BT249" s="125"/>
      <c r="BU249" s="125"/>
      <c r="BV249" s="125"/>
      <c r="BW249" s="125"/>
      <c r="BX249" s="125"/>
      <c r="BY249" s="125"/>
      <c r="BZ249" s="125"/>
      <c r="CA249" s="125"/>
      <c r="CB249" s="125"/>
      <c r="CC249" s="125"/>
      <c r="CD249" s="125"/>
      <c r="CE249" s="125"/>
      <c r="CF249" s="125"/>
      <c r="CG249" s="125"/>
      <c r="CH249" s="125"/>
      <c r="CI249" s="125"/>
      <c r="CJ249" s="125"/>
      <c r="CK249" s="125"/>
      <c r="CL249" s="125"/>
      <c r="CM249" s="125"/>
      <c r="CN249" s="125"/>
      <c r="CO249" s="125"/>
      <c r="CP249" s="125"/>
      <c r="CQ249" s="125"/>
      <c r="CR249" s="125"/>
      <c r="CS249" s="125"/>
      <c r="CT249" s="125"/>
      <c r="CU249" s="125"/>
      <c r="CV249" s="125"/>
      <c r="CW249" s="125"/>
      <c r="CX249" s="125"/>
      <c r="CY249" s="125"/>
      <c r="CZ249" s="125"/>
      <c r="DA249" s="125"/>
      <c r="DB249" s="125"/>
      <c r="DC249" s="125"/>
      <c r="DD249" s="125"/>
      <c r="DE249" s="125"/>
      <c r="DF249" s="125"/>
      <c r="DG249" s="125"/>
      <c r="DH249" s="125"/>
      <c r="DI249" s="125"/>
      <c r="DJ249" s="125"/>
      <c r="DK249" s="125"/>
      <c r="DL249" s="125"/>
    </row>
    <row r="250" spans="1:116" s="130" customFormat="1" x14ac:dyDescent="0.25">
      <c r="A250" s="125"/>
      <c r="B250" s="125"/>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c r="AR250" s="125"/>
      <c r="AS250" s="125"/>
      <c r="AT250" s="125"/>
      <c r="AU250" s="125"/>
      <c r="AV250" s="125"/>
      <c r="AW250" s="125"/>
      <c r="AX250" s="125"/>
      <c r="AY250" s="125"/>
      <c r="AZ250" s="125"/>
      <c r="BA250" s="125"/>
      <c r="BB250" s="125"/>
      <c r="BC250" s="125"/>
      <c r="BD250" s="125"/>
      <c r="BE250" s="125"/>
      <c r="BF250" s="125"/>
      <c r="BG250" s="125"/>
      <c r="BH250" s="125"/>
      <c r="BI250" s="125"/>
      <c r="BJ250" s="125"/>
      <c r="BK250" s="125"/>
      <c r="BL250" s="125"/>
      <c r="BM250" s="125"/>
      <c r="BN250" s="125"/>
      <c r="BO250" s="125"/>
      <c r="BP250" s="125"/>
      <c r="BQ250" s="125"/>
      <c r="BR250" s="125"/>
      <c r="BS250" s="125"/>
      <c r="BT250" s="125"/>
      <c r="BU250" s="125"/>
      <c r="BV250" s="125"/>
      <c r="BW250" s="125"/>
      <c r="BX250" s="125"/>
      <c r="BY250" s="125"/>
      <c r="BZ250" s="125"/>
      <c r="CA250" s="125"/>
      <c r="CB250" s="125"/>
      <c r="CC250" s="125"/>
      <c r="CD250" s="125"/>
      <c r="CE250" s="125"/>
      <c r="CF250" s="125"/>
      <c r="CG250" s="125"/>
      <c r="CH250" s="125"/>
      <c r="CI250" s="125"/>
      <c r="CJ250" s="125"/>
      <c r="CK250" s="125"/>
      <c r="CL250" s="125"/>
      <c r="CM250" s="125"/>
      <c r="CN250" s="125"/>
      <c r="CO250" s="125"/>
      <c r="CP250" s="125"/>
      <c r="CQ250" s="125"/>
      <c r="CR250" s="125"/>
      <c r="CS250" s="125"/>
      <c r="CT250" s="125"/>
      <c r="CU250" s="125"/>
      <c r="CV250" s="125"/>
      <c r="CW250" s="125"/>
      <c r="CX250" s="125"/>
      <c r="CY250" s="125"/>
      <c r="CZ250" s="125"/>
      <c r="DA250" s="125"/>
      <c r="DB250" s="125"/>
      <c r="DC250" s="125"/>
      <c r="DD250" s="125"/>
      <c r="DE250" s="125"/>
      <c r="DF250" s="125"/>
      <c r="DG250" s="125"/>
      <c r="DH250" s="125"/>
      <c r="DI250" s="125"/>
      <c r="DJ250" s="125"/>
      <c r="DK250" s="125"/>
      <c r="DL250" s="125"/>
    </row>
    <row r="251" spans="1:116" s="130" customFormat="1" x14ac:dyDescent="0.25">
      <c r="A251" s="125"/>
      <c r="B251" s="125"/>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c r="AR251" s="125"/>
      <c r="AS251" s="125"/>
      <c r="AT251" s="125"/>
      <c r="AU251" s="125"/>
      <c r="AV251" s="125"/>
      <c r="AW251" s="125"/>
      <c r="AX251" s="125"/>
      <c r="AY251" s="125"/>
      <c r="AZ251" s="125"/>
      <c r="BA251" s="125"/>
      <c r="BB251" s="125"/>
      <c r="BC251" s="125"/>
      <c r="BD251" s="125"/>
      <c r="BE251" s="125"/>
      <c r="BF251" s="125"/>
      <c r="BG251" s="125"/>
      <c r="BH251" s="125"/>
      <c r="BI251" s="125"/>
      <c r="BJ251" s="125"/>
      <c r="BK251" s="125"/>
      <c r="BL251" s="125"/>
      <c r="BM251" s="125"/>
      <c r="BN251" s="125"/>
      <c r="BO251" s="125"/>
      <c r="BP251" s="125"/>
      <c r="BQ251" s="125"/>
      <c r="BR251" s="125"/>
      <c r="BS251" s="125"/>
      <c r="BT251" s="125"/>
      <c r="BU251" s="125"/>
      <c r="BV251" s="125"/>
      <c r="BW251" s="125"/>
      <c r="BX251" s="125"/>
      <c r="BY251" s="125"/>
      <c r="BZ251" s="125"/>
      <c r="CA251" s="125"/>
      <c r="CB251" s="125"/>
      <c r="CC251" s="125"/>
      <c r="CD251" s="125"/>
      <c r="CE251" s="125"/>
      <c r="CF251" s="125"/>
      <c r="CG251" s="125"/>
      <c r="CH251" s="125"/>
      <c r="CI251" s="125"/>
      <c r="CJ251" s="125"/>
      <c r="CK251" s="125"/>
      <c r="CL251" s="125"/>
      <c r="CM251" s="125"/>
      <c r="CN251" s="125"/>
      <c r="CO251" s="125"/>
      <c r="CP251" s="125"/>
      <c r="CQ251" s="125"/>
      <c r="CR251" s="125"/>
      <c r="CS251" s="125"/>
      <c r="CT251" s="125"/>
      <c r="CU251" s="125"/>
      <c r="CV251" s="125"/>
      <c r="CW251" s="125"/>
      <c r="CX251" s="125"/>
      <c r="CY251" s="125"/>
      <c r="CZ251" s="125"/>
      <c r="DA251" s="125"/>
      <c r="DB251" s="125"/>
      <c r="DC251" s="125"/>
      <c r="DD251" s="125"/>
      <c r="DE251" s="125"/>
      <c r="DF251" s="125"/>
      <c r="DG251" s="125"/>
      <c r="DH251" s="125"/>
      <c r="DI251" s="125"/>
      <c r="DJ251" s="125"/>
      <c r="DK251" s="125"/>
      <c r="DL251" s="125"/>
    </row>
    <row r="252" spans="1:116" s="130" customFormat="1" x14ac:dyDescent="0.25">
      <c r="A252" s="125"/>
      <c r="B252" s="125"/>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c r="AR252" s="125"/>
      <c r="AS252" s="125"/>
      <c r="AT252" s="125"/>
      <c r="AU252" s="125"/>
      <c r="AV252" s="125"/>
      <c r="AW252" s="125"/>
      <c r="AX252" s="125"/>
      <c r="AY252" s="125"/>
      <c r="AZ252" s="125"/>
      <c r="BA252" s="125"/>
      <c r="BB252" s="125"/>
      <c r="BC252" s="125"/>
      <c r="BD252" s="125"/>
      <c r="BE252" s="125"/>
      <c r="BF252" s="125"/>
      <c r="BG252" s="125"/>
      <c r="BH252" s="125"/>
      <c r="BI252" s="125"/>
      <c r="BJ252" s="125"/>
      <c r="BK252" s="125"/>
      <c r="BL252" s="125"/>
      <c r="BM252" s="125"/>
      <c r="BN252" s="125"/>
      <c r="BO252" s="125"/>
      <c r="BP252" s="125"/>
      <c r="BQ252" s="125"/>
      <c r="BR252" s="125"/>
      <c r="BS252" s="125"/>
      <c r="BT252" s="125"/>
      <c r="BU252" s="125"/>
      <c r="BV252" s="125"/>
      <c r="BW252" s="125"/>
      <c r="BX252" s="125"/>
      <c r="BY252" s="125"/>
      <c r="BZ252" s="125"/>
      <c r="CA252" s="125"/>
      <c r="CB252" s="125"/>
      <c r="CC252" s="125"/>
      <c r="CD252" s="125"/>
      <c r="CE252" s="125"/>
      <c r="CF252" s="125"/>
      <c r="CG252" s="125"/>
      <c r="CH252" s="125"/>
      <c r="CI252" s="125"/>
      <c r="CJ252" s="125"/>
      <c r="CK252" s="125"/>
      <c r="CL252" s="125"/>
      <c r="CM252" s="125"/>
      <c r="CN252" s="125"/>
      <c r="CO252" s="125"/>
      <c r="CP252" s="125"/>
      <c r="CQ252" s="125"/>
      <c r="CR252" s="125"/>
      <c r="CS252" s="125"/>
      <c r="CT252" s="125"/>
      <c r="CU252" s="125"/>
      <c r="CV252" s="125"/>
      <c r="CW252" s="125"/>
      <c r="CX252" s="125"/>
      <c r="CY252" s="125"/>
      <c r="CZ252" s="125"/>
      <c r="DA252" s="125"/>
      <c r="DB252" s="125"/>
      <c r="DC252" s="125"/>
      <c r="DD252" s="125"/>
      <c r="DE252" s="125"/>
      <c r="DF252" s="125"/>
      <c r="DG252" s="125"/>
      <c r="DH252" s="125"/>
      <c r="DI252" s="125"/>
      <c r="DJ252" s="125"/>
      <c r="DK252" s="125"/>
      <c r="DL252" s="125"/>
    </row>
    <row r="253" spans="1:116" s="130" customFormat="1" x14ac:dyDescent="0.25">
      <c r="A253" s="125"/>
      <c r="B253" s="125"/>
      <c r="C253" s="125"/>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c r="AR253" s="125"/>
      <c r="AS253" s="125"/>
      <c r="AT253" s="125"/>
      <c r="AU253" s="125"/>
      <c r="AV253" s="125"/>
      <c r="AW253" s="125"/>
      <c r="AX253" s="125"/>
      <c r="AY253" s="125"/>
      <c r="AZ253" s="125"/>
      <c r="BA253" s="125"/>
      <c r="BB253" s="125"/>
      <c r="BC253" s="125"/>
      <c r="BD253" s="125"/>
      <c r="BE253" s="125"/>
      <c r="BF253" s="125"/>
      <c r="BG253" s="125"/>
      <c r="BH253" s="125"/>
      <c r="BI253" s="125"/>
      <c r="BJ253" s="125"/>
      <c r="BK253" s="125"/>
      <c r="BL253" s="125"/>
      <c r="BM253" s="125"/>
      <c r="BN253" s="125"/>
      <c r="BO253" s="125"/>
      <c r="BP253" s="125"/>
      <c r="BQ253" s="125"/>
      <c r="BR253" s="125"/>
      <c r="BS253" s="125"/>
      <c r="BT253" s="125"/>
      <c r="BU253" s="125"/>
      <c r="BV253" s="125"/>
      <c r="BW253" s="125"/>
      <c r="BX253" s="125"/>
      <c r="BY253" s="125"/>
      <c r="BZ253" s="125"/>
      <c r="CA253" s="125"/>
      <c r="CB253" s="125"/>
      <c r="CC253" s="125"/>
      <c r="CD253" s="125"/>
      <c r="CE253" s="125"/>
      <c r="CF253" s="125"/>
      <c r="CG253" s="125"/>
      <c r="CH253" s="125"/>
      <c r="CI253" s="125"/>
      <c r="CJ253" s="125"/>
      <c r="CK253" s="125"/>
      <c r="CL253" s="125"/>
      <c r="CM253" s="125"/>
      <c r="CN253" s="125"/>
      <c r="CO253" s="125"/>
      <c r="CP253" s="125"/>
      <c r="CQ253" s="125"/>
      <c r="CR253" s="125"/>
      <c r="CS253" s="125"/>
      <c r="CT253" s="125"/>
      <c r="CU253" s="125"/>
      <c r="CV253" s="125"/>
      <c r="CW253" s="125"/>
      <c r="CX253" s="125"/>
      <c r="CY253" s="125"/>
      <c r="CZ253" s="125"/>
      <c r="DA253" s="125"/>
      <c r="DB253" s="125"/>
      <c r="DC253" s="125"/>
      <c r="DD253" s="125"/>
      <c r="DE253" s="125"/>
      <c r="DF253" s="125"/>
      <c r="DG253" s="125"/>
      <c r="DH253" s="125"/>
      <c r="DI253" s="125"/>
      <c r="DJ253" s="125"/>
      <c r="DK253" s="125"/>
      <c r="DL253" s="125"/>
    </row>
    <row r="254" spans="1:116" s="130" customFormat="1" x14ac:dyDescent="0.25">
      <c r="A254" s="125"/>
      <c r="B254" s="125"/>
      <c r="C254" s="125"/>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c r="AR254" s="125"/>
      <c r="AS254" s="125"/>
      <c r="AT254" s="125"/>
      <c r="AU254" s="125"/>
      <c r="AV254" s="125"/>
      <c r="AW254" s="125"/>
      <c r="AX254" s="125"/>
      <c r="AY254" s="125"/>
      <c r="AZ254" s="125"/>
      <c r="BA254" s="125"/>
      <c r="BB254" s="125"/>
      <c r="BC254" s="125"/>
      <c r="BD254" s="125"/>
      <c r="BE254" s="125"/>
      <c r="BF254" s="125"/>
      <c r="BG254" s="125"/>
      <c r="BH254" s="125"/>
      <c r="BI254" s="125"/>
      <c r="BJ254" s="125"/>
      <c r="BK254" s="125"/>
      <c r="BL254" s="125"/>
      <c r="BM254" s="125"/>
      <c r="BN254" s="125"/>
      <c r="BO254" s="125"/>
      <c r="BP254" s="125"/>
      <c r="BQ254" s="125"/>
      <c r="BR254" s="125"/>
      <c r="BS254" s="125"/>
      <c r="BT254" s="125"/>
      <c r="BU254" s="125"/>
      <c r="BV254" s="125"/>
      <c r="BW254" s="125"/>
      <c r="BX254" s="125"/>
      <c r="BY254" s="125"/>
      <c r="BZ254" s="125"/>
      <c r="CA254" s="125"/>
      <c r="CB254" s="125"/>
      <c r="CC254" s="125"/>
      <c r="CD254" s="125"/>
      <c r="CE254" s="125"/>
      <c r="CF254" s="125"/>
      <c r="CG254" s="125"/>
      <c r="CH254" s="125"/>
      <c r="CI254" s="125"/>
      <c r="CJ254" s="125"/>
      <c r="CK254" s="125"/>
      <c r="CL254" s="125"/>
      <c r="CM254" s="125"/>
      <c r="CN254" s="125"/>
      <c r="CO254" s="125"/>
      <c r="CP254" s="125"/>
      <c r="CQ254" s="125"/>
      <c r="CR254" s="125"/>
      <c r="CS254" s="125"/>
      <c r="CT254" s="125"/>
      <c r="CU254" s="125"/>
      <c r="CV254" s="125"/>
      <c r="CW254" s="125"/>
      <c r="CX254" s="125"/>
      <c r="CY254" s="125"/>
      <c r="CZ254" s="125"/>
      <c r="DA254" s="125"/>
      <c r="DB254" s="125"/>
      <c r="DC254" s="125"/>
      <c r="DD254" s="125"/>
      <c r="DE254" s="125"/>
      <c r="DF254" s="125"/>
      <c r="DG254" s="125"/>
      <c r="DH254" s="125"/>
      <c r="DI254" s="125"/>
      <c r="DJ254" s="125"/>
      <c r="DK254" s="125"/>
      <c r="DL254" s="125"/>
    </row>
    <row r="255" spans="1:116" s="130" customFormat="1" x14ac:dyDescent="0.25">
      <c r="A255" s="125"/>
      <c r="B255" s="125"/>
      <c r="C255" s="125"/>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c r="AR255" s="125"/>
      <c r="AS255" s="125"/>
      <c r="AT255" s="125"/>
      <c r="AU255" s="125"/>
      <c r="AV255" s="125"/>
      <c r="AW255" s="125"/>
      <c r="AX255" s="125"/>
      <c r="AY255" s="125"/>
      <c r="AZ255" s="125"/>
      <c r="BA255" s="125"/>
      <c r="BB255" s="125"/>
      <c r="BC255" s="125"/>
      <c r="BD255" s="125"/>
      <c r="BE255" s="125"/>
      <c r="BF255" s="125"/>
      <c r="BG255" s="125"/>
      <c r="BH255" s="125"/>
      <c r="BI255" s="125"/>
      <c r="BJ255" s="125"/>
      <c r="BK255" s="125"/>
      <c r="BL255" s="125"/>
      <c r="BM255" s="125"/>
      <c r="BN255" s="125"/>
      <c r="BO255" s="125"/>
      <c r="BP255" s="125"/>
      <c r="BQ255" s="125"/>
      <c r="BR255" s="125"/>
      <c r="BS255" s="125"/>
      <c r="BT255" s="125"/>
      <c r="BU255" s="125"/>
      <c r="BV255" s="125"/>
      <c r="BW255" s="125"/>
      <c r="BX255" s="125"/>
      <c r="BY255" s="125"/>
      <c r="BZ255" s="125"/>
      <c r="CA255" s="125"/>
      <c r="CB255" s="125"/>
      <c r="CC255" s="125"/>
      <c r="CD255" s="125"/>
      <c r="CE255" s="125"/>
      <c r="CF255" s="125"/>
      <c r="CG255" s="125"/>
      <c r="CH255" s="125"/>
      <c r="CI255" s="125"/>
      <c r="CJ255" s="125"/>
      <c r="CK255" s="125"/>
      <c r="CL255" s="125"/>
      <c r="CM255" s="125"/>
      <c r="CN255" s="125"/>
      <c r="CO255" s="125"/>
      <c r="CP255" s="125"/>
      <c r="CQ255" s="125"/>
      <c r="CR255" s="125"/>
      <c r="CS255" s="125"/>
      <c r="CT255" s="125"/>
      <c r="CU255" s="125"/>
      <c r="CV255" s="125"/>
      <c r="CW255" s="125"/>
      <c r="CX255" s="125"/>
      <c r="CY255" s="125"/>
      <c r="CZ255" s="125"/>
      <c r="DA255" s="125"/>
      <c r="DB255" s="125"/>
      <c r="DC255" s="125"/>
      <c r="DD255" s="125"/>
      <c r="DE255" s="125"/>
      <c r="DF255" s="125"/>
      <c r="DG255" s="125"/>
      <c r="DH255" s="125"/>
      <c r="DI255" s="125"/>
      <c r="DJ255" s="125"/>
      <c r="DK255" s="125"/>
      <c r="DL255" s="125"/>
    </row>
    <row r="256" spans="1:116" s="130" customFormat="1" x14ac:dyDescent="0.25">
      <c r="A256" s="125"/>
      <c r="B256" s="125"/>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c r="AR256" s="125"/>
      <c r="AS256" s="125"/>
      <c r="AT256" s="125"/>
      <c r="AU256" s="125"/>
      <c r="AV256" s="125"/>
      <c r="AW256" s="125"/>
      <c r="AX256" s="125"/>
      <c r="AY256" s="125"/>
      <c r="AZ256" s="125"/>
      <c r="BA256" s="125"/>
      <c r="BB256" s="125"/>
      <c r="BC256" s="125"/>
      <c r="BD256" s="125"/>
      <c r="BE256" s="125"/>
      <c r="BF256" s="125"/>
      <c r="BG256" s="125"/>
      <c r="BH256" s="125"/>
      <c r="BI256" s="125"/>
      <c r="BJ256" s="125"/>
      <c r="BK256" s="125"/>
      <c r="BL256" s="125"/>
      <c r="BM256" s="125"/>
      <c r="BN256" s="125"/>
      <c r="BO256" s="125"/>
      <c r="BP256" s="125"/>
      <c r="BQ256" s="125"/>
      <c r="BR256" s="125"/>
      <c r="BS256" s="125"/>
      <c r="BT256" s="125"/>
      <c r="BU256" s="125"/>
      <c r="BV256" s="125"/>
      <c r="BW256" s="125"/>
      <c r="BX256" s="125"/>
      <c r="BY256" s="125"/>
      <c r="BZ256" s="125"/>
      <c r="CA256" s="125"/>
      <c r="CB256" s="125"/>
      <c r="CC256" s="125"/>
      <c r="CD256" s="125"/>
      <c r="CE256" s="125"/>
      <c r="CF256" s="125"/>
      <c r="CG256" s="125"/>
      <c r="CH256" s="125"/>
      <c r="CI256" s="125"/>
      <c r="CJ256" s="125"/>
      <c r="CK256" s="125"/>
      <c r="CL256" s="125"/>
      <c r="CM256" s="125"/>
      <c r="CN256" s="125"/>
      <c r="CO256" s="125"/>
      <c r="CP256" s="125"/>
      <c r="CQ256" s="125"/>
      <c r="CR256" s="125"/>
      <c r="CS256" s="125"/>
      <c r="CT256" s="125"/>
      <c r="CU256" s="125"/>
      <c r="CV256" s="125"/>
      <c r="CW256" s="125"/>
      <c r="CX256" s="125"/>
      <c r="CY256" s="125"/>
      <c r="CZ256" s="125"/>
      <c r="DA256" s="125"/>
      <c r="DB256" s="125"/>
      <c r="DC256" s="125"/>
      <c r="DD256" s="125"/>
      <c r="DE256" s="125"/>
      <c r="DF256" s="125"/>
      <c r="DG256" s="125"/>
      <c r="DH256" s="125"/>
      <c r="DI256" s="125"/>
      <c r="DJ256" s="125"/>
      <c r="DK256" s="125"/>
      <c r="DL256" s="125"/>
    </row>
    <row r="257" spans="1:116" s="130" customFormat="1" x14ac:dyDescent="0.25">
      <c r="A257" s="125"/>
      <c r="B257" s="125"/>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c r="AR257" s="125"/>
      <c r="AS257" s="125"/>
      <c r="AT257" s="125"/>
      <c r="AU257" s="125"/>
      <c r="AV257" s="125"/>
      <c r="AW257" s="125"/>
      <c r="AX257" s="125"/>
      <c r="AY257" s="125"/>
      <c r="AZ257" s="125"/>
      <c r="BA257" s="125"/>
      <c r="BB257" s="125"/>
      <c r="BC257" s="125"/>
      <c r="BD257" s="125"/>
      <c r="BE257" s="125"/>
      <c r="BF257" s="125"/>
      <c r="BG257" s="125"/>
      <c r="BH257" s="125"/>
      <c r="BI257" s="125"/>
      <c r="BJ257" s="125"/>
      <c r="BK257" s="125"/>
      <c r="BL257" s="125"/>
      <c r="BM257" s="125"/>
      <c r="BN257" s="125"/>
      <c r="BO257" s="125"/>
      <c r="BP257" s="125"/>
      <c r="BQ257" s="125"/>
      <c r="BR257" s="125"/>
      <c r="BS257" s="125"/>
      <c r="BT257" s="125"/>
      <c r="BU257" s="125"/>
      <c r="BV257" s="125"/>
      <c r="BW257" s="125"/>
      <c r="BX257" s="125"/>
      <c r="BY257" s="125"/>
      <c r="BZ257" s="125"/>
      <c r="CA257" s="125"/>
      <c r="CB257" s="125"/>
      <c r="CC257" s="125"/>
      <c r="CD257" s="125"/>
      <c r="CE257" s="125"/>
      <c r="CF257" s="125"/>
      <c r="CG257" s="125"/>
      <c r="CH257" s="125"/>
      <c r="CI257" s="125"/>
      <c r="CJ257" s="125"/>
      <c r="CK257" s="125"/>
      <c r="CL257" s="125"/>
      <c r="CM257" s="125"/>
      <c r="CN257" s="125"/>
      <c r="CO257" s="125"/>
      <c r="CP257" s="125"/>
      <c r="CQ257" s="125"/>
      <c r="CR257" s="125"/>
      <c r="CS257" s="125"/>
      <c r="CT257" s="125"/>
      <c r="CU257" s="125"/>
      <c r="CV257" s="125"/>
      <c r="CW257" s="125"/>
      <c r="CX257" s="125"/>
      <c r="CY257" s="125"/>
      <c r="CZ257" s="125"/>
      <c r="DA257" s="125"/>
      <c r="DB257" s="125"/>
      <c r="DC257" s="125"/>
      <c r="DD257" s="125"/>
      <c r="DE257" s="125"/>
      <c r="DF257" s="125"/>
      <c r="DG257" s="125"/>
      <c r="DH257" s="125"/>
      <c r="DI257" s="125"/>
      <c r="DJ257" s="125"/>
      <c r="DK257" s="125"/>
      <c r="DL257" s="125"/>
    </row>
    <row r="258" spans="1:116" s="130" customFormat="1" x14ac:dyDescent="0.25">
      <c r="A258" s="125"/>
      <c r="B258" s="125"/>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c r="AR258" s="125"/>
      <c r="AS258" s="125"/>
      <c r="AT258" s="125"/>
      <c r="AU258" s="125"/>
      <c r="AV258" s="125"/>
      <c r="AW258" s="125"/>
      <c r="AX258" s="125"/>
      <c r="AY258" s="125"/>
      <c r="AZ258" s="125"/>
      <c r="BA258" s="125"/>
      <c r="BB258" s="125"/>
      <c r="BC258" s="125"/>
      <c r="BD258" s="125"/>
      <c r="BE258" s="125"/>
      <c r="BF258" s="125"/>
      <c r="BG258" s="125"/>
      <c r="BH258" s="125"/>
      <c r="BI258" s="125"/>
      <c r="BJ258" s="125"/>
      <c r="BK258" s="125"/>
      <c r="BL258" s="125"/>
      <c r="BM258" s="125"/>
      <c r="BN258" s="125"/>
      <c r="BO258" s="125"/>
      <c r="BP258" s="125"/>
      <c r="BQ258" s="125"/>
      <c r="BR258" s="125"/>
      <c r="BS258" s="125"/>
      <c r="BT258" s="125"/>
      <c r="BU258" s="125"/>
      <c r="BV258" s="125"/>
      <c r="BW258" s="125"/>
      <c r="BX258" s="125"/>
      <c r="BY258" s="125"/>
      <c r="BZ258" s="125"/>
      <c r="CA258" s="125"/>
      <c r="CB258" s="125"/>
      <c r="CC258" s="125"/>
      <c r="CD258" s="125"/>
      <c r="CE258" s="125"/>
      <c r="CF258" s="125"/>
      <c r="CG258" s="125"/>
      <c r="CH258" s="125"/>
      <c r="CI258" s="125"/>
      <c r="CJ258" s="125"/>
      <c r="CK258" s="125"/>
      <c r="CL258" s="125"/>
      <c r="CM258" s="125"/>
      <c r="CN258" s="125"/>
      <c r="CO258" s="125"/>
      <c r="CP258" s="125"/>
      <c r="CQ258" s="125"/>
      <c r="CR258" s="125"/>
      <c r="CS258" s="125"/>
      <c r="CT258" s="125"/>
      <c r="CU258" s="125"/>
      <c r="CV258" s="125"/>
      <c r="CW258" s="125"/>
      <c r="CX258" s="125"/>
      <c r="CY258" s="125"/>
      <c r="CZ258" s="125"/>
      <c r="DA258" s="125"/>
      <c r="DB258" s="125"/>
      <c r="DC258" s="125"/>
      <c r="DD258" s="125"/>
      <c r="DE258" s="125"/>
      <c r="DF258" s="125"/>
      <c r="DG258" s="125"/>
      <c r="DH258" s="125"/>
      <c r="DI258" s="125"/>
      <c r="DJ258" s="125"/>
      <c r="DK258" s="125"/>
      <c r="DL258" s="125"/>
    </row>
    <row r="259" spans="1:116" s="130" customFormat="1" x14ac:dyDescent="0.25">
      <c r="A259" s="125"/>
      <c r="B259" s="125"/>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c r="AR259" s="125"/>
      <c r="AS259" s="125"/>
      <c r="AT259" s="125"/>
      <c r="AU259" s="125"/>
      <c r="AV259" s="125"/>
      <c r="AW259" s="125"/>
      <c r="AX259" s="125"/>
      <c r="AY259" s="125"/>
      <c r="AZ259" s="125"/>
      <c r="BA259" s="125"/>
      <c r="BB259" s="125"/>
      <c r="BC259" s="125"/>
      <c r="BD259" s="125"/>
      <c r="BE259" s="125"/>
      <c r="BF259" s="125"/>
      <c r="BG259" s="125"/>
      <c r="BH259" s="125"/>
      <c r="BI259" s="125"/>
      <c r="BJ259" s="125"/>
      <c r="BK259" s="125"/>
      <c r="BL259" s="125"/>
      <c r="BM259" s="125"/>
      <c r="BN259" s="125"/>
      <c r="BO259" s="125"/>
      <c r="BP259" s="125"/>
      <c r="BQ259" s="125"/>
      <c r="BR259" s="125"/>
      <c r="BS259" s="125"/>
      <c r="BT259" s="125"/>
      <c r="BU259" s="125"/>
      <c r="BV259" s="125"/>
      <c r="BW259" s="125"/>
      <c r="BX259" s="125"/>
      <c r="BY259" s="125"/>
      <c r="BZ259" s="125"/>
      <c r="CA259" s="125"/>
      <c r="CB259" s="125"/>
      <c r="CC259" s="125"/>
      <c r="CD259" s="125"/>
      <c r="CE259" s="125"/>
      <c r="CF259" s="125"/>
      <c r="CG259" s="125"/>
      <c r="CH259" s="125"/>
      <c r="CI259" s="125"/>
      <c r="CJ259" s="125"/>
      <c r="CK259" s="125"/>
      <c r="CL259" s="125"/>
      <c r="CM259" s="125"/>
      <c r="CN259" s="125"/>
      <c r="CO259" s="125"/>
      <c r="CP259" s="125"/>
      <c r="CQ259" s="125"/>
      <c r="CR259" s="125"/>
      <c r="CS259" s="125"/>
      <c r="CT259" s="125"/>
      <c r="CU259" s="125"/>
      <c r="CV259" s="125"/>
      <c r="CW259" s="125"/>
      <c r="CX259" s="125"/>
      <c r="CY259" s="125"/>
      <c r="CZ259" s="125"/>
      <c r="DA259" s="125"/>
      <c r="DB259" s="125"/>
      <c r="DC259" s="125"/>
      <c r="DD259" s="125"/>
      <c r="DE259" s="125"/>
      <c r="DF259" s="125"/>
      <c r="DG259" s="125"/>
      <c r="DH259" s="125"/>
      <c r="DI259" s="125"/>
      <c r="DJ259" s="125"/>
      <c r="DK259" s="125"/>
      <c r="DL259" s="125"/>
    </row>
    <row r="260" spans="1:116" s="130" customFormat="1" x14ac:dyDescent="0.25">
      <c r="A260" s="125"/>
      <c r="B260" s="125"/>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c r="AR260" s="125"/>
      <c r="AS260" s="125"/>
      <c r="AT260" s="125"/>
      <c r="AU260" s="125"/>
      <c r="AV260" s="125"/>
      <c r="AW260" s="125"/>
      <c r="AX260" s="125"/>
      <c r="AY260" s="125"/>
      <c r="AZ260" s="125"/>
      <c r="BA260" s="125"/>
      <c r="BB260" s="125"/>
      <c r="BC260" s="125"/>
      <c r="BD260" s="125"/>
      <c r="BE260" s="125"/>
      <c r="BF260" s="125"/>
      <c r="BG260" s="125"/>
      <c r="BH260" s="125"/>
      <c r="BI260" s="125"/>
      <c r="BJ260" s="125"/>
      <c r="BK260" s="125"/>
      <c r="BL260" s="125"/>
      <c r="BM260" s="125"/>
      <c r="BN260" s="125"/>
      <c r="BO260" s="125"/>
      <c r="BP260" s="125"/>
      <c r="BQ260" s="125"/>
      <c r="BR260" s="125"/>
      <c r="BS260" s="125"/>
      <c r="BT260" s="125"/>
      <c r="BU260" s="125"/>
      <c r="BV260" s="125"/>
      <c r="BW260" s="125"/>
      <c r="BX260" s="125"/>
      <c r="BY260" s="125"/>
      <c r="BZ260" s="125"/>
      <c r="CA260" s="125"/>
      <c r="CB260" s="125"/>
      <c r="CC260" s="125"/>
      <c r="CD260" s="125"/>
      <c r="CE260" s="125"/>
      <c r="CF260" s="125"/>
      <c r="CG260" s="125"/>
      <c r="CH260" s="125"/>
      <c r="CI260" s="125"/>
      <c r="CJ260" s="125"/>
      <c r="CK260" s="125"/>
      <c r="CL260" s="125"/>
      <c r="CM260" s="125"/>
      <c r="CN260" s="125"/>
      <c r="CO260" s="125"/>
      <c r="CP260" s="125"/>
      <c r="CQ260" s="125"/>
      <c r="CR260" s="125"/>
      <c r="CS260" s="125"/>
      <c r="CT260" s="125"/>
      <c r="CU260" s="125"/>
      <c r="CV260" s="125"/>
      <c r="CW260" s="125"/>
      <c r="CX260" s="125"/>
      <c r="CY260" s="125"/>
      <c r="CZ260" s="125"/>
      <c r="DA260" s="125"/>
      <c r="DB260" s="125"/>
      <c r="DC260" s="125"/>
      <c r="DD260" s="125"/>
      <c r="DE260" s="125"/>
      <c r="DF260" s="125"/>
      <c r="DG260" s="125"/>
      <c r="DH260" s="125"/>
      <c r="DI260" s="125"/>
      <c r="DJ260" s="125"/>
      <c r="DK260" s="125"/>
      <c r="DL260" s="125"/>
    </row>
    <row r="261" spans="1:116" s="130" customFormat="1" x14ac:dyDescent="0.25">
      <c r="A261" s="125"/>
      <c r="B261" s="125"/>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c r="AR261" s="125"/>
      <c r="AS261" s="125"/>
      <c r="AT261" s="125"/>
      <c r="AU261" s="125"/>
      <c r="AV261" s="125"/>
      <c r="AW261" s="125"/>
      <c r="AX261" s="125"/>
      <c r="AY261" s="125"/>
      <c r="AZ261" s="125"/>
      <c r="BA261" s="125"/>
      <c r="BB261" s="125"/>
      <c r="BC261" s="125"/>
      <c r="BD261" s="125"/>
      <c r="BE261" s="125"/>
      <c r="BF261" s="125"/>
      <c r="BG261" s="125"/>
      <c r="BH261" s="125"/>
      <c r="BI261" s="125"/>
      <c r="BJ261" s="125"/>
      <c r="BK261" s="125"/>
      <c r="BL261" s="125"/>
      <c r="BM261" s="125"/>
      <c r="BN261" s="125"/>
      <c r="BO261" s="125"/>
      <c r="BP261" s="125"/>
      <c r="BQ261" s="125"/>
      <c r="BR261" s="125"/>
      <c r="BS261" s="125"/>
      <c r="BT261" s="125"/>
      <c r="BU261" s="125"/>
      <c r="BV261" s="125"/>
      <c r="BW261" s="125"/>
      <c r="BX261" s="125"/>
      <c r="BY261" s="125"/>
      <c r="BZ261" s="125"/>
      <c r="CA261" s="125"/>
      <c r="CB261" s="125"/>
      <c r="CC261" s="125"/>
      <c r="CD261" s="125"/>
      <c r="CE261" s="125"/>
      <c r="CF261" s="125"/>
      <c r="CG261" s="125"/>
      <c r="CH261" s="125"/>
      <c r="CI261" s="125"/>
      <c r="CJ261" s="125"/>
      <c r="CK261" s="125"/>
      <c r="CL261" s="125"/>
      <c r="CM261" s="125"/>
      <c r="CN261" s="125"/>
      <c r="CO261" s="125"/>
      <c r="CP261" s="125"/>
      <c r="CQ261" s="125"/>
      <c r="CR261" s="125"/>
      <c r="CS261" s="125"/>
      <c r="CT261" s="125"/>
      <c r="CU261" s="125"/>
      <c r="CV261" s="125"/>
      <c r="CW261" s="125"/>
      <c r="CX261" s="125"/>
      <c r="CY261" s="125"/>
      <c r="CZ261" s="125"/>
      <c r="DA261" s="125"/>
      <c r="DB261" s="125"/>
      <c r="DC261" s="125"/>
      <c r="DD261" s="125"/>
      <c r="DE261" s="125"/>
      <c r="DF261" s="125"/>
      <c r="DG261" s="125"/>
      <c r="DH261" s="125"/>
      <c r="DI261" s="125"/>
      <c r="DJ261" s="125"/>
      <c r="DK261" s="125"/>
      <c r="DL261" s="125"/>
    </row>
    <row r="262" spans="1:116" s="130" customFormat="1" x14ac:dyDescent="0.25">
      <c r="A262" s="125"/>
      <c r="B262" s="125"/>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c r="AR262" s="125"/>
      <c r="AS262" s="125"/>
      <c r="AT262" s="125"/>
      <c r="AU262" s="125"/>
      <c r="AV262" s="125"/>
      <c r="AW262" s="125"/>
      <c r="AX262" s="125"/>
      <c r="AY262" s="125"/>
      <c r="AZ262" s="125"/>
      <c r="BA262" s="125"/>
      <c r="BB262" s="125"/>
      <c r="BC262" s="125"/>
      <c r="BD262" s="125"/>
      <c r="BE262" s="125"/>
      <c r="BF262" s="125"/>
      <c r="BG262" s="125"/>
      <c r="BH262" s="125"/>
      <c r="BI262" s="125"/>
      <c r="BJ262" s="125"/>
      <c r="BK262" s="125"/>
      <c r="BL262" s="125"/>
      <c r="BM262" s="125"/>
      <c r="BN262" s="125"/>
      <c r="BO262" s="125"/>
      <c r="BP262" s="125"/>
      <c r="BQ262" s="125"/>
      <c r="BR262" s="125"/>
      <c r="BS262" s="125"/>
      <c r="BT262" s="125"/>
      <c r="BU262" s="125"/>
      <c r="BV262" s="125"/>
      <c r="BW262" s="125"/>
      <c r="BX262" s="125"/>
      <c r="BY262" s="125"/>
      <c r="BZ262" s="125"/>
      <c r="CA262" s="125"/>
      <c r="CB262" s="125"/>
      <c r="CC262" s="125"/>
      <c r="CD262" s="125"/>
      <c r="CE262" s="125"/>
      <c r="CF262" s="125"/>
      <c r="CG262" s="125"/>
      <c r="CH262" s="125"/>
      <c r="CI262" s="125"/>
      <c r="CJ262" s="125"/>
      <c r="CK262" s="125"/>
      <c r="CL262" s="125"/>
      <c r="CM262" s="125"/>
      <c r="CN262" s="125"/>
      <c r="CO262" s="125"/>
      <c r="CP262" s="125"/>
      <c r="CQ262" s="125"/>
      <c r="CR262" s="125"/>
      <c r="CS262" s="125"/>
      <c r="CT262" s="125"/>
      <c r="CU262" s="125"/>
      <c r="CV262" s="125"/>
      <c r="CW262" s="125"/>
      <c r="CX262" s="125"/>
      <c r="CY262" s="125"/>
      <c r="CZ262" s="125"/>
      <c r="DA262" s="125"/>
      <c r="DB262" s="125"/>
      <c r="DC262" s="125"/>
      <c r="DD262" s="125"/>
      <c r="DE262" s="125"/>
      <c r="DF262" s="125"/>
      <c r="DG262" s="125"/>
      <c r="DH262" s="125"/>
      <c r="DI262" s="125"/>
      <c r="DJ262" s="125"/>
      <c r="DK262" s="125"/>
      <c r="DL262" s="125"/>
    </row>
    <row r="263" spans="1:116" s="130" customFormat="1" x14ac:dyDescent="0.25">
      <c r="A263" s="125"/>
      <c r="B263" s="125"/>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c r="AR263" s="125"/>
      <c r="AS263" s="125"/>
      <c r="AT263" s="125"/>
      <c r="AU263" s="125"/>
      <c r="AV263" s="125"/>
      <c r="AW263" s="125"/>
      <c r="AX263" s="125"/>
      <c r="AY263" s="125"/>
      <c r="AZ263" s="125"/>
      <c r="BA263" s="125"/>
      <c r="BB263" s="125"/>
      <c r="BC263" s="125"/>
      <c r="BD263" s="125"/>
      <c r="BE263" s="125"/>
      <c r="BF263" s="125"/>
      <c r="BG263" s="125"/>
      <c r="BH263" s="125"/>
      <c r="BI263" s="125"/>
      <c r="BJ263" s="125"/>
      <c r="BK263" s="125"/>
      <c r="BL263" s="125"/>
      <c r="BM263" s="125"/>
      <c r="BN263" s="125"/>
      <c r="BO263" s="125"/>
      <c r="BP263" s="125"/>
      <c r="BQ263" s="125"/>
      <c r="BR263" s="125"/>
      <c r="BS263" s="125"/>
      <c r="BT263" s="125"/>
      <c r="BU263" s="125"/>
      <c r="BV263" s="125"/>
      <c r="BW263" s="125"/>
      <c r="BX263" s="125"/>
      <c r="BY263" s="125"/>
      <c r="BZ263" s="125"/>
      <c r="CA263" s="125"/>
      <c r="CB263" s="125"/>
      <c r="CC263" s="125"/>
      <c r="CD263" s="125"/>
      <c r="CE263" s="125"/>
      <c r="CF263" s="125"/>
      <c r="CG263" s="125"/>
      <c r="CH263" s="125"/>
      <c r="CI263" s="125"/>
      <c r="CJ263" s="125"/>
      <c r="CK263" s="125"/>
      <c r="CL263" s="125"/>
      <c r="CM263" s="125"/>
      <c r="CN263" s="125"/>
      <c r="CO263" s="125"/>
      <c r="CP263" s="125"/>
      <c r="CQ263" s="125"/>
      <c r="CR263" s="125"/>
      <c r="CS263" s="125"/>
      <c r="CT263" s="125"/>
      <c r="CU263" s="125"/>
      <c r="CV263" s="125"/>
      <c r="CW263" s="125"/>
      <c r="CX263" s="125"/>
      <c r="CY263" s="125"/>
      <c r="CZ263" s="125"/>
      <c r="DA263" s="125"/>
      <c r="DB263" s="125"/>
      <c r="DC263" s="125"/>
      <c r="DD263" s="125"/>
      <c r="DE263" s="125"/>
      <c r="DF263" s="125"/>
      <c r="DG263" s="125"/>
      <c r="DH263" s="125"/>
      <c r="DI263" s="125"/>
      <c r="DJ263" s="125"/>
      <c r="DK263" s="125"/>
      <c r="DL263" s="125"/>
    </row>
    <row r="264" spans="1:116" s="130" customFormat="1" x14ac:dyDescent="0.25">
      <c r="A264" s="125"/>
      <c r="B264" s="125"/>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c r="AR264" s="125"/>
      <c r="AS264" s="125"/>
      <c r="AT264" s="125"/>
      <c r="AU264" s="125"/>
      <c r="AV264" s="125"/>
      <c r="AW264" s="125"/>
      <c r="AX264" s="125"/>
      <c r="AY264" s="125"/>
      <c r="AZ264" s="125"/>
      <c r="BA264" s="125"/>
      <c r="BB264" s="125"/>
      <c r="BC264" s="125"/>
      <c r="BD264" s="125"/>
      <c r="BE264" s="125"/>
      <c r="BF264" s="125"/>
      <c r="BG264" s="125"/>
      <c r="BH264" s="125"/>
      <c r="BI264" s="125"/>
      <c r="BJ264" s="125"/>
      <c r="BK264" s="125"/>
      <c r="BL264" s="125"/>
      <c r="BM264" s="125"/>
      <c r="BN264" s="125"/>
      <c r="BO264" s="125"/>
      <c r="BP264" s="125"/>
      <c r="BQ264" s="125"/>
      <c r="BR264" s="125"/>
      <c r="BS264" s="125"/>
      <c r="BT264" s="125"/>
      <c r="BU264" s="125"/>
      <c r="BV264" s="125"/>
      <c r="BW264" s="125"/>
      <c r="BX264" s="125"/>
      <c r="BY264" s="125"/>
      <c r="BZ264" s="125"/>
      <c r="CA264" s="125"/>
      <c r="CB264" s="125"/>
      <c r="CC264" s="125"/>
      <c r="CD264" s="125"/>
      <c r="CE264" s="125"/>
      <c r="CF264" s="125"/>
      <c r="CG264" s="125"/>
      <c r="CH264" s="125"/>
      <c r="CI264" s="125"/>
      <c r="CJ264" s="125"/>
      <c r="CK264" s="125"/>
      <c r="CL264" s="125"/>
      <c r="CM264" s="125"/>
      <c r="CN264" s="125"/>
      <c r="CO264" s="125"/>
      <c r="CP264" s="125"/>
      <c r="CQ264" s="125"/>
      <c r="CR264" s="125"/>
      <c r="CS264" s="125"/>
      <c r="CT264" s="125"/>
      <c r="CU264" s="125"/>
      <c r="CV264" s="125"/>
      <c r="CW264" s="125"/>
      <c r="CX264" s="125"/>
      <c r="CY264" s="125"/>
      <c r="CZ264" s="125"/>
      <c r="DA264" s="125"/>
      <c r="DB264" s="125"/>
      <c r="DC264" s="125"/>
      <c r="DD264" s="125"/>
      <c r="DE264" s="125"/>
      <c r="DF264" s="125"/>
      <c r="DG264" s="125"/>
      <c r="DH264" s="125"/>
      <c r="DI264" s="125"/>
      <c r="DJ264" s="125"/>
      <c r="DK264" s="125"/>
      <c r="DL264" s="125"/>
    </row>
    <row r="265" spans="1:116" s="130" customFormat="1" x14ac:dyDescent="0.25">
      <c r="A265" s="125"/>
      <c r="B265" s="125"/>
      <c r="C265" s="125"/>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c r="AR265" s="125"/>
      <c r="AS265" s="125"/>
      <c r="AT265" s="125"/>
      <c r="AU265" s="125"/>
      <c r="AV265" s="125"/>
      <c r="AW265" s="125"/>
      <c r="AX265" s="125"/>
      <c r="AY265" s="125"/>
      <c r="AZ265" s="125"/>
      <c r="BA265" s="125"/>
      <c r="BB265" s="125"/>
      <c r="BC265" s="125"/>
      <c r="BD265" s="125"/>
      <c r="BE265" s="125"/>
      <c r="BF265" s="125"/>
      <c r="BG265" s="125"/>
      <c r="BH265" s="125"/>
      <c r="BI265" s="125"/>
      <c r="BJ265" s="125"/>
      <c r="BK265" s="125"/>
      <c r="BL265" s="125"/>
      <c r="BM265" s="125"/>
      <c r="BN265" s="125"/>
      <c r="BO265" s="125"/>
      <c r="BP265" s="125"/>
      <c r="BQ265" s="125"/>
      <c r="BR265" s="125"/>
      <c r="BS265" s="125"/>
      <c r="BT265" s="125"/>
      <c r="BU265" s="125"/>
      <c r="BV265" s="125"/>
      <c r="BW265" s="125"/>
      <c r="BX265" s="125"/>
      <c r="BY265" s="125"/>
      <c r="BZ265" s="125"/>
      <c r="CA265" s="125"/>
      <c r="CB265" s="125"/>
      <c r="CC265" s="125"/>
      <c r="CD265" s="125"/>
      <c r="CE265" s="125"/>
      <c r="CF265" s="125"/>
      <c r="CG265" s="125"/>
      <c r="CH265" s="125"/>
      <c r="CI265" s="125"/>
      <c r="CJ265" s="125"/>
      <c r="CK265" s="125"/>
      <c r="CL265" s="125"/>
      <c r="CM265" s="125"/>
      <c r="CN265" s="125"/>
      <c r="CO265" s="125"/>
      <c r="CP265" s="125"/>
      <c r="CQ265" s="125"/>
      <c r="CR265" s="125"/>
      <c r="CS265" s="125"/>
      <c r="CT265" s="125"/>
      <c r="CU265" s="125"/>
      <c r="CV265" s="125"/>
      <c r="CW265" s="125"/>
      <c r="CX265" s="125"/>
      <c r="CY265" s="125"/>
      <c r="CZ265" s="125"/>
      <c r="DA265" s="125"/>
      <c r="DB265" s="125"/>
      <c r="DC265" s="125"/>
      <c r="DD265" s="125"/>
      <c r="DE265" s="125"/>
      <c r="DF265" s="125"/>
      <c r="DG265" s="125"/>
      <c r="DH265" s="125"/>
      <c r="DI265" s="125"/>
      <c r="DJ265" s="125"/>
      <c r="DK265" s="125"/>
      <c r="DL265" s="125"/>
    </row>
    <row r="266" spans="1:116" s="130" customFormat="1" x14ac:dyDescent="0.25">
      <c r="A266" s="125"/>
      <c r="B266" s="125"/>
      <c r="C266" s="125"/>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c r="AR266" s="125"/>
      <c r="AS266" s="125"/>
      <c r="AT266" s="125"/>
      <c r="AU266" s="125"/>
      <c r="AV266" s="125"/>
      <c r="AW266" s="125"/>
      <c r="AX266" s="125"/>
      <c r="AY266" s="125"/>
      <c r="AZ266" s="125"/>
      <c r="BA266" s="125"/>
      <c r="BB266" s="125"/>
      <c r="BC266" s="125"/>
      <c r="BD266" s="125"/>
      <c r="BE266" s="125"/>
      <c r="BF266" s="125"/>
      <c r="BG266" s="125"/>
      <c r="BH266" s="125"/>
      <c r="BI266" s="125"/>
      <c r="BJ266" s="125"/>
      <c r="BK266" s="125"/>
      <c r="BL266" s="125"/>
      <c r="BM266" s="125"/>
      <c r="BN266" s="125"/>
      <c r="BO266" s="125"/>
      <c r="BP266" s="125"/>
      <c r="BQ266" s="125"/>
      <c r="BR266" s="125"/>
      <c r="BS266" s="125"/>
      <c r="BT266" s="125"/>
      <c r="BU266" s="125"/>
      <c r="BV266" s="125"/>
      <c r="BW266" s="125"/>
      <c r="BX266" s="125"/>
      <c r="BY266" s="125"/>
      <c r="BZ266" s="125"/>
      <c r="CA266" s="125"/>
      <c r="CB266" s="125"/>
      <c r="CC266" s="125"/>
      <c r="CD266" s="125"/>
      <c r="CE266" s="125"/>
      <c r="CF266" s="125"/>
      <c r="CG266" s="125"/>
      <c r="CH266" s="125"/>
      <c r="CI266" s="125"/>
      <c r="CJ266" s="125"/>
      <c r="CK266" s="125"/>
      <c r="CL266" s="125"/>
      <c r="CM266" s="125"/>
      <c r="CN266" s="125"/>
      <c r="CO266" s="125"/>
      <c r="CP266" s="125"/>
      <c r="CQ266" s="125"/>
      <c r="CR266" s="125"/>
      <c r="CS266" s="125"/>
      <c r="CT266" s="125"/>
      <c r="CU266" s="125"/>
      <c r="CV266" s="125"/>
      <c r="CW266" s="125"/>
      <c r="CX266" s="125"/>
      <c r="CY266" s="125"/>
      <c r="CZ266" s="125"/>
      <c r="DA266" s="125"/>
      <c r="DB266" s="125"/>
      <c r="DC266" s="125"/>
      <c r="DD266" s="125"/>
      <c r="DE266" s="125"/>
      <c r="DF266" s="125"/>
      <c r="DG266" s="125"/>
      <c r="DH266" s="125"/>
      <c r="DI266" s="125"/>
      <c r="DJ266" s="125"/>
      <c r="DK266" s="125"/>
      <c r="DL266" s="125"/>
    </row>
    <row r="267" spans="1:116" s="130" customFormat="1" x14ac:dyDescent="0.25">
      <c r="A267" s="125"/>
      <c r="B267" s="125"/>
      <c r="C267" s="125"/>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c r="AR267" s="125"/>
      <c r="AS267" s="125"/>
      <c r="AT267" s="125"/>
      <c r="AU267" s="125"/>
      <c r="AV267" s="125"/>
      <c r="AW267" s="125"/>
      <c r="AX267" s="125"/>
      <c r="AY267" s="125"/>
      <c r="AZ267" s="125"/>
      <c r="BA267" s="125"/>
      <c r="BB267" s="125"/>
      <c r="BC267" s="125"/>
      <c r="BD267" s="125"/>
      <c r="BE267" s="125"/>
      <c r="BF267" s="125"/>
      <c r="BG267" s="125"/>
      <c r="BH267" s="125"/>
      <c r="BI267" s="125"/>
      <c r="BJ267" s="125"/>
      <c r="BK267" s="125"/>
      <c r="BL267" s="125"/>
      <c r="BM267" s="125"/>
      <c r="BN267" s="125"/>
      <c r="BO267" s="125"/>
      <c r="BP267" s="125"/>
      <c r="BQ267" s="125"/>
      <c r="BR267" s="125"/>
      <c r="BS267" s="125"/>
      <c r="BT267" s="125"/>
      <c r="BU267" s="125"/>
      <c r="BV267" s="125"/>
      <c r="BW267" s="125"/>
      <c r="BX267" s="125"/>
      <c r="BY267" s="125"/>
      <c r="BZ267" s="125"/>
      <c r="CA267" s="125"/>
      <c r="CB267" s="125"/>
      <c r="CC267" s="125"/>
      <c r="CD267" s="125"/>
      <c r="CE267" s="125"/>
      <c r="CF267" s="125"/>
      <c r="CG267" s="125"/>
      <c r="CH267" s="125"/>
      <c r="CI267" s="125"/>
      <c r="CJ267" s="125"/>
      <c r="CK267" s="125"/>
      <c r="CL267" s="125"/>
      <c r="CM267" s="125"/>
      <c r="CN267" s="125"/>
      <c r="CO267" s="125"/>
      <c r="CP267" s="125"/>
      <c r="CQ267" s="125"/>
      <c r="CR267" s="125"/>
      <c r="CS267" s="125"/>
      <c r="CT267" s="125"/>
      <c r="CU267" s="125"/>
      <c r="CV267" s="125"/>
      <c r="CW267" s="125"/>
      <c r="CX267" s="125"/>
      <c r="CY267" s="125"/>
      <c r="CZ267" s="125"/>
      <c r="DA267" s="125"/>
      <c r="DB267" s="125"/>
      <c r="DC267" s="125"/>
      <c r="DD267" s="125"/>
      <c r="DE267" s="125"/>
      <c r="DF267" s="125"/>
      <c r="DG267" s="125"/>
      <c r="DH267" s="125"/>
      <c r="DI267" s="125"/>
      <c r="DJ267" s="125"/>
      <c r="DK267" s="125"/>
      <c r="DL267" s="125"/>
    </row>
    <row r="268" spans="1:116" s="130" customFormat="1" x14ac:dyDescent="0.25">
      <c r="A268" s="125"/>
      <c r="B268" s="125"/>
      <c r="C268" s="125"/>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c r="AR268" s="125"/>
      <c r="AS268" s="125"/>
      <c r="AT268" s="125"/>
      <c r="AU268" s="125"/>
      <c r="AV268" s="125"/>
      <c r="AW268" s="125"/>
      <c r="AX268" s="125"/>
      <c r="AY268" s="125"/>
      <c r="AZ268" s="125"/>
      <c r="BA268" s="125"/>
      <c r="BB268" s="125"/>
      <c r="BC268" s="125"/>
      <c r="BD268" s="125"/>
      <c r="BE268" s="125"/>
      <c r="BF268" s="125"/>
      <c r="BG268" s="125"/>
      <c r="BH268" s="125"/>
      <c r="BI268" s="125"/>
      <c r="BJ268" s="125"/>
      <c r="BK268" s="125"/>
      <c r="BL268" s="125"/>
      <c r="BM268" s="125"/>
      <c r="BN268" s="125"/>
      <c r="BO268" s="125"/>
      <c r="BP268" s="125"/>
      <c r="BQ268" s="125"/>
      <c r="BR268" s="125"/>
      <c r="BS268" s="125"/>
      <c r="BT268" s="125"/>
      <c r="BU268" s="125"/>
      <c r="BV268" s="125"/>
      <c r="BW268" s="125"/>
      <c r="BX268" s="125"/>
      <c r="BY268" s="125"/>
      <c r="BZ268" s="125"/>
      <c r="CA268" s="125"/>
      <c r="CB268" s="125"/>
      <c r="CC268" s="125"/>
      <c r="CD268" s="125"/>
      <c r="CE268" s="125"/>
      <c r="CF268" s="125"/>
      <c r="CG268" s="125"/>
      <c r="CH268" s="125"/>
      <c r="CI268" s="125"/>
      <c r="CJ268" s="125"/>
      <c r="CK268" s="125"/>
      <c r="CL268" s="125"/>
      <c r="CM268" s="125"/>
      <c r="CN268" s="125"/>
      <c r="CO268" s="125"/>
      <c r="CP268" s="125"/>
      <c r="CQ268" s="125"/>
      <c r="CR268" s="125"/>
      <c r="CS268" s="125"/>
      <c r="CT268" s="125"/>
      <c r="CU268" s="125"/>
      <c r="CV268" s="125"/>
      <c r="CW268" s="125"/>
      <c r="CX268" s="125"/>
      <c r="CY268" s="125"/>
      <c r="CZ268" s="125"/>
      <c r="DA268" s="125"/>
      <c r="DB268" s="125"/>
      <c r="DC268" s="125"/>
      <c r="DD268" s="125"/>
      <c r="DE268" s="125"/>
      <c r="DF268" s="125"/>
      <c r="DG268" s="125"/>
      <c r="DH268" s="125"/>
      <c r="DI268" s="125"/>
      <c r="DJ268" s="125"/>
      <c r="DK268" s="125"/>
      <c r="DL268" s="125"/>
    </row>
    <row r="269" spans="1:116" s="130" customFormat="1" x14ac:dyDescent="0.25">
      <c r="A269" s="125"/>
      <c r="B269" s="125"/>
      <c r="C269" s="125"/>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c r="AR269" s="125"/>
      <c r="AS269" s="125"/>
      <c r="AT269" s="125"/>
      <c r="AU269" s="125"/>
      <c r="AV269" s="125"/>
      <c r="AW269" s="125"/>
      <c r="AX269" s="125"/>
      <c r="AY269" s="125"/>
      <c r="AZ269" s="125"/>
      <c r="BA269" s="125"/>
      <c r="BB269" s="125"/>
      <c r="BC269" s="125"/>
      <c r="BD269" s="125"/>
      <c r="BE269" s="125"/>
      <c r="BF269" s="125"/>
      <c r="BG269" s="125"/>
      <c r="BH269" s="125"/>
      <c r="BI269" s="125"/>
      <c r="BJ269" s="125"/>
      <c r="BK269" s="125"/>
      <c r="BL269" s="125"/>
      <c r="BM269" s="125"/>
      <c r="BN269" s="125"/>
      <c r="BO269" s="125"/>
      <c r="BP269" s="125"/>
      <c r="BQ269" s="125"/>
      <c r="BR269" s="125"/>
      <c r="BS269" s="125"/>
      <c r="BT269" s="125"/>
      <c r="BU269" s="125"/>
      <c r="BV269" s="125"/>
      <c r="BW269" s="125"/>
      <c r="BX269" s="125"/>
      <c r="BY269" s="125"/>
      <c r="BZ269" s="125"/>
      <c r="CA269" s="125"/>
      <c r="CB269" s="125"/>
      <c r="CC269" s="125"/>
      <c r="CD269" s="125"/>
      <c r="CE269" s="125"/>
      <c r="CF269" s="125"/>
      <c r="CG269" s="125"/>
      <c r="CH269" s="125"/>
      <c r="CI269" s="125"/>
      <c r="CJ269" s="125"/>
      <c r="CK269" s="125"/>
      <c r="CL269" s="125"/>
      <c r="CM269" s="125"/>
      <c r="CN269" s="125"/>
      <c r="CO269" s="125"/>
      <c r="CP269" s="125"/>
      <c r="CQ269" s="125"/>
      <c r="CR269" s="125"/>
      <c r="CS269" s="125"/>
      <c r="CT269" s="125"/>
      <c r="CU269" s="125"/>
      <c r="CV269" s="125"/>
      <c r="CW269" s="125"/>
      <c r="CX269" s="125"/>
      <c r="CY269" s="125"/>
      <c r="CZ269" s="125"/>
      <c r="DA269" s="125"/>
      <c r="DB269" s="125"/>
      <c r="DC269" s="125"/>
      <c r="DD269" s="125"/>
      <c r="DE269" s="125"/>
      <c r="DF269" s="125"/>
      <c r="DG269" s="125"/>
      <c r="DH269" s="125"/>
      <c r="DI269" s="125"/>
      <c r="DJ269" s="125"/>
      <c r="DK269" s="125"/>
      <c r="DL269" s="125"/>
    </row>
    <row r="270" spans="1:116" s="130" customFormat="1" x14ac:dyDescent="0.25">
      <c r="A270" s="125"/>
      <c r="B270" s="125"/>
      <c r="C270" s="125"/>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c r="AR270" s="125"/>
      <c r="AS270" s="125"/>
      <c r="AT270" s="125"/>
      <c r="AU270" s="125"/>
      <c r="AV270" s="125"/>
      <c r="AW270" s="125"/>
      <c r="AX270" s="125"/>
      <c r="AY270" s="125"/>
      <c r="AZ270" s="125"/>
      <c r="BA270" s="125"/>
      <c r="BB270" s="125"/>
      <c r="BC270" s="125"/>
      <c r="BD270" s="125"/>
      <c r="BE270" s="125"/>
      <c r="BF270" s="125"/>
      <c r="BG270" s="125"/>
      <c r="BH270" s="125"/>
      <c r="BI270" s="125"/>
      <c r="BJ270" s="125"/>
      <c r="BK270" s="125"/>
      <c r="BL270" s="125"/>
      <c r="BM270" s="125"/>
      <c r="BN270" s="125"/>
      <c r="BO270" s="125"/>
      <c r="BP270" s="125"/>
      <c r="BQ270" s="125"/>
      <c r="BR270" s="125"/>
      <c r="BS270" s="125"/>
      <c r="BT270" s="125"/>
      <c r="BU270" s="125"/>
      <c r="BV270" s="125"/>
      <c r="BW270" s="125"/>
      <c r="BX270" s="125"/>
      <c r="BY270" s="125"/>
      <c r="BZ270" s="125"/>
      <c r="CA270" s="125"/>
      <c r="CB270" s="125"/>
      <c r="CC270" s="125"/>
      <c r="CD270" s="125"/>
      <c r="CE270" s="125"/>
      <c r="CF270" s="125"/>
      <c r="CG270" s="125"/>
      <c r="CH270" s="125"/>
      <c r="CI270" s="125"/>
      <c r="CJ270" s="125"/>
      <c r="CK270" s="125"/>
      <c r="CL270" s="125"/>
      <c r="CM270" s="125"/>
      <c r="CN270" s="125"/>
      <c r="CO270" s="125"/>
      <c r="CP270" s="125"/>
      <c r="CQ270" s="125"/>
      <c r="CR270" s="125"/>
      <c r="CS270" s="125"/>
      <c r="CT270" s="125"/>
      <c r="CU270" s="125"/>
      <c r="CV270" s="125"/>
      <c r="CW270" s="125"/>
      <c r="CX270" s="125"/>
      <c r="CY270" s="125"/>
      <c r="CZ270" s="125"/>
      <c r="DA270" s="125"/>
      <c r="DB270" s="125"/>
      <c r="DC270" s="125"/>
      <c r="DD270" s="125"/>
      <c r="DE270" s="125"/>
      <c r="DF270" s="125"/>
      <c r="DG270" s="125"/>
      <c r="DH270" s="125"/>
      <c r="DI270" s="125"/>
      <c r="DJ270" s="125"/>
      <c r="DK270" s="125"/>
      <c r="DL270" s="125"/>
    </row>
    <row r="271" spans="1:116" s="130" customFormat="1" x14ac:dyDescent="0.25">
      <c r="A271" s="125"/>
      <c r="B271" s="125"/>
      <c r="C271" s="125"/>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c r="AR271" s="125"/>
      <c r="AS271" s="125"/>
      <c r="AT271" s="125"/>
      <c r="AU271" s="125"/>
      <c r="AV271" s="125"/>
      <c r="AW271" s="125"/>
      <c r="AX271" s="125"/>
      <c r="AY271" s="125"/>
      <c r="AZ271" s="125"/>
      <c r="BA271" s="125"/>
      <c r="BB271" s="125"/>
      <c r="BC271" s="125"/>
      <c r="BD271" s="125"/>
      <c r="BE271" s="125"/>
      <c r="BF271" s="125"/>
      <c r="BG271" s="125"/>
      <c r="BH271" s="125"/>
      <c r="BI271" s="125"/>
      <c r="BJ271" s="125"/>
      <c r="BK271" s="125"/>
      <c r="BL271" s="125"/>
      <c r="BM271" s="125"/>
      <c r="BN271" s="125"/>
      <c r="BO271" s="125"/>
      <c r="BP271" s="125"/>
      <c r="BQ271" s="125"/>
      <c r="BR271" s="125"/>
      <c r="BS271" s="125"/>
      <c r="BT271" s="125"/>
      <c r="BU271" s="125"/>
      <c r="BV271" s="125"/>
      <c r="BW271" s="125"/>
      <c r="BX271" s="125"/>
      <c r="BY271" s="125"/>
      <c r="BZ271" s="125"/>
      <c r="CA271" s="125"/>
      <c r="CB271" s="125"/>
      <c r="CC271" s="125"/>
      <c r="CD271" s="125"/>
      <c r="CE271" s="125"/>
      <c r="CF271" s="125"/>
      <c r="CG271" s="125"/>
      <c r="CH271" s="125"/>
      <c r="CI271" s="125"/>
      <c r="CJ271" s="125"/>
      <c r="CK271" s="125"/>
      <c r="CL271" s="125"/>
      <c r="CM271" s="125"/>
      <c r="CN271" s="125"/>
      <c r="CO271" s="125"/>
      <c r="CP271" s="125"/>
      <c r="CQ271" s="125"/>
      <c r="CR271" s="125"/>
      <c r="CS271" s="125"/>
      <c r="CT271" s="125"/>
      <c r="CU271" s="125"/>
      <c r="CV271" s="125"/>
      <c r="CW271" s="125"/>
      <c r="CX271" s="125"/>
      <c r="CY271" s="125"/>
      <c r="CZ271" s="125"/>
      <c r="DA271" s="125"/>
      <c r="DB271" s="125"/>
      <c r="DC271" s="125"/>
      <c r="DD271" s="125"/>
      <c r="DE271" s="125"/>
      <c r="DF271" s="125"/>
      <c r="DG271" s="125"/>
      <c r="DH271" s="125"/>
      <c r="DI271" s="125"/>
      <c r="DJ271" s="125"/>
      <c r="DK271" s="125"/>
      <c r="DL271" s="125"/>
    </row>
    <row r="272" spans="1:116" s="130" customFormat="1" x14ac:dyDescent="0.25">
      <c r="A272" s="125"/>
      <c r="B272" s="125"/>
      <c r="C272" s="125"/>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c r="AR272" s="125"/>
      <c r="AS272" s="125"/>
      <c r="AT272" s="125"/>
      <c r="AU272" s="125"/>
      <c r="AV272" s="125"/>
      <c r="AW272" s="125"/>
      <c r="AX272" s="125"/>
      <c r="AY272" s="125"/>
      <c r="AZ272" s="125"/>
      <c r="BA272" s="125"/>
      <c r="BB272" s="125"/>
      <c r="BC272" s="125"/>
      <c r="BD272" s="125"/>
      <c r="BE272" s="125"/>
      <c r="BF272" s="125"/>
      <c r="BG272" s="125"/>
      <c r="BH272" s="125"/>
      <c r="BI272" s="125"/>
      <c r="BJ272" s="125"/>
      <c r="BK272" s="125"/>
      <c r="BL272" s="125"/>
      <c r="BM272" s="125"/>
      <c r="BN272" s="125"/>
      <c r="BO272" s="125"/>
      <c r="BP272" s="125"/>
      <c r="BQ272" s="125"/>
      <c r="BR272" s="125"/>
      <c r="BS272" s="125"/>
      <c r="BT272" s="125"/>
      <c r="BU272" s="125"/>
      <c r="BV272" s="125"/>
      <c r="BW272" s="125"/>
      <c r="BX272" s="125"/>
      <c r="BY272" s="125"/>
      <c r="BZ272" s="125"/>
      <c r="CA272" s="125"/>
      <c r="CB272" s="125"/>
      <c r="CC272" s="125"/>
      <c r="CD272" s="125"/>
      <c r="CE272" s="125"/>
      <c r="CF272" s="125"/>
      <c r="CG272" s="125"/>
      <c r="CH272" s="125"/>
      <c r="CI272" s="125"/>
      <c r="CJ272" s="125"/>
      <c r="CK272" s="125"/>
      <c r="CL272" s="125"/>
      <c r="CM272" s="125"/>
      <c r="CN272" s="125"/>
      <c r="CO272" s="125"/>
      <c r="CP272" s="125"/>
      <c r="CQ272" s="125"/>
      <c r="CR272" s="125"/>
      <c r="CS272" s="125"/>
      <c r="CT272" s="125"/>
      <c r="CU272" s="125"/>
      <c r="CV272" s="125"/>
      <c r="CW272" s="125"/>
      <c r="CX272" s="125"/>
      <c r="CY272" s="125"/>
      <c r="CZ272" s="125"/>
      <c r="DA272" s="125"/>
      <c r="DB272" s="125"/>
      <c r="DC272" s="125"/>
      <c r="DD272" s="125"/>
      <c r="DE272" s="125"/>
      <c r="DF272" s="125"/>
      <c r="DG272" s="125"/>
      <c r="DH272" s="125"/>
      <c r="DI272" s="125"/>
      <c r="DJ272" s="125"/>
      <c r="DK272" s="125"/>
      <c r="DL272" s="125"/>
    </row>
    <row r="273" spans="1:116" s="130" customFormat="1" x14ac:dyDescent="0.25">
      <c r="A273" s="125"/>
      <c r="B273" s="125"/>
      <c r="C273" s="125"/>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c r="AR273" s="125"/>
      <c r="AS273" s="125"/>
      <c r="AT273" s="125"/>
      <c r="AU273" s="125"/>
      <c r="AV273" s="125"/>
      <c r="AW273" s="125"/>
      <c r="AX273" s="125"/>
      <c r="AY273" s="125"/>
      <c r="AZ273" s="125"/>
      <c r="BA273" s="125"/>
      <c r="BB273" s="125"/>
      <c r="BC273" s="125"/>
      <c r="BD273" s="125"/>
      <c r="BE273" s="125"/>
      <c r="BF273" s="125"/>
      <c r="BG273" s="125"/>
      <c r="BH273" s="125"/>
      <c r="BI273" s="125"/>
      <c r="BJ273" s="125"/>
      <c r="BK273" s="125"/>
      <c r="BL273" s="125"/>
      <c r="BM273" s="125"/>
      <c r="BN273" s="125"/>
      <c r="BO273" s="125"/>
      <c r="BP273" s="125"/>
      <c r="BQ273" s="125"/>
      <c r="BR273" s="125"/>
      <c r="BS273" s="125"/>
      <c r="BT273" s="125"/>
      <c r="BU273" s="125"/>
      <c r="BV273" s="125"/>
      <c r="BW273" s="125"/>
      <c r="BX273" s="125"/>
      <c r="BY273" s="125"/>
      <c r="BZ273" s="125"/>
      <c r="CA273" s="125"/>
      <c r="CB273" s="125"/>
      <c r="CC273" s="125"/>
      <c r="CD273" s="125"/>
      <c r="CE273" s="125"/>
      <c r="CF273" s="125"/>
      <c r="CG273" s="125"/>
      <c r="CH273" s="125"/>
      <c r="CI273" s="125"/>
      <c r="CJ273" s="125"/>
      <c r="CK273" s="125"/>
      <c r="CL273" s="125"/>
      <c r="CM273" s="125"/>
      <c r="CN273" s="125"/>
      <c r="CO273" s="125"/>
      <c r="CP273" s="125"/>
      <c r="CQ273" s="125"/>
      <c r="CR273" s="125"/>
      <c r="CS273" s="125"/>
      <c r="CT273" s="125"/>
      <c r="CU273" s="125"/>
      <c r="CV273" s="125"/>
      <c r="CW273" s="125"/>
      <c r="CX273" s="125"/>
      <c r="CY273" s="125"/>
      <c r="CZ273" s="125"/>
      <c r="DA273" s="125"/>
      <c r="DB273" s="125"/>
      <c r="DC273" s="125"/>
      <c r="DD273" s="125"/>
      <c r="DE273" s="125"/>
      <c r="DF273" s="125"/>
      <c r="DG273" s="125"/>
      <c r="DH273" s="125"/>
      <c r="DI273" s="125"/>
      <c r="DJ273" s="125"/>
      <c r="DK273" s="125"/>
      <c r="DL273" s="125"/>
    </row>
    <row r="274" spans="1:116" s="130" customFormat="1" x14ac:dyDescent="0.25">
      <c r="A274" s="125"/>
      <c r="B274" s="125"/>
      <c r="C274" s="125"/>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c r="AR274" s="125"/>
      <c r="AS274" s="125"/>
      <c r="AT274" s="125"/>
      <c r="AU274" s="125"/>
      <c r="AV274" s="125"/>
      <c r="AW274" s="125"/>
      <c r="AX274" s="125"/>
      <c r="AY274" s="125"/>
      <c r="AZ274" s="125"/>
      <c r="BA274" s="125"/>
      <c r="BB274" s="125"/>
      <c r="BC274" s="125"/>
      <c r="BD274" s="125"/>
      <c r="BE274" s="125"/>
      <c r="BF274" s="125"/>
      <c r="BG274" s="125"/>
      <c r="BH274" s="125"/>
      <c r="BI274" s="125"/>
      <c r="BJ274" s="125"/>
      <c r="BK274" s="125"/>
      <c r="BL274" s="125"/>
      <c r="BM274" s="125"/>
      <c r="BN274" s="125"/>
      <c r="BO274" s="125"/>
      <c r="BP274" s="125"/>
      <c r="BQ274" s="125"/>
      <c r="BR274" s="125"/>
      <c r="BS274" s="125"/>
      <c r="BT274" s="125"/>
      <c r="BU274" s="125"/>
      <c r="BV274" s="125"/>
      <c r="BW274" s="125"/>
      <c r="BX274" s="125"/>
      <c r="BY274" s="125"/>
      <c r="BZ274" s="125"/>
      <c r="CA274" s="125"/>
      <c r="CB274" s="125"/>
      <c r="CC274" s="125"/>
      <c r="CD274" s="125"/>
      <c r="CE274" s="125"/>
      <c r="CF274" s="125"/>
      <c r="CG274" s="125"/>
      <c r="CH274" s="125"/>
      <c r="CI274" s="125"/>
      <c r="CJ274" s="125"/>
      <c r="CK274" s="125"/>
      <c r="CL274" s="125"/>
      <c r="CM274" s="125"/>
      <c r="CN274" s="125"/>
      <c r="CO274" s="125"/>
      <c r="CP274" s="125"/>
      <c r="CQ274" s="125"/>
      <c r="CR274" s="125"/>
      <c r="CS274" s="125"/>
      <c r="CT274" s="125"/>
      <c r="CU274" s="125"/>
      <c r="CV274" s="125"/>
      <c r="CW274" s="125"/>
      <c r="CX274" s="125"/>
      <c r="CY274" s="125"/>
      <c r="CZ274" s="125"/>
      <c r="DA274" s="125"/>
      <c r="DB274" s="125"/>
      <c r="DC274" s="125"/>
      <c r="DD274" s="125"/>
      <c r="DE274" s="125"/>
      <c r="DF274" s="125"/>
      <c r="DG274" s="125"/>
      <c r="DH274" s="125"/>
      <c r="DI274" s="125"/>
      <c r="DJ274" s="125"/>
      <c r="DK274" s="125"/>
      <c r="DL274" s="125"/>
    </row>
    <row r="275" spans="1:116" s="130" customFormat="1" x14ac:dyDescent="0.25">
      <c r="A275" s="125"/>
      <c r="B275" s="125"/>
      <c r="C275" s="125"/>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c r="AR275" s="125"/>
      <c r="AS275" s="125"/>
      <c r="AT275" s="125"/>
      <c r="AU275" s="125"/>
      <c r="AV275" s="125"/>
      <c r="AW275" s="125"/>
      <c r="AX275" s="125"/>
      <c r="AY275" s="125"/>
      <c r="AZ275" s="125"/>
      <c r="BA275" s="125"/>
      <c r="BB275" s="125"/>
      <c r="BC275" s="125"/>
      <c r="BD275" s="125"/>
      <c r="BE275" s="125"/>
      <c r="BF275" s="125"/>
      <c r="BG275" s="125"/>
      <c r="BH275" s="125"/>
      <c r="BI275" s="125"/>
      <c r="BJ275" s="125"/>
      <c r="BK275" s="125"/>
      <c r="BL275" s="125"/>
      <c r="BM275" s="125"/>
      <c r="BN275" s="125"/>
      <c r="BO275" s="125"/>
      <c r="BP275" s="125"/>
      <c r="BQ275" s="125"/>
      <c r="BR275" s="125"/>
      <c r="BS275" s="125"/>
      <c r="BT275" s="125"/>
      <c r="BU275" s="125"/>
      <c r="BV275" s="125"/>
      <c r="BW275" s="125"/>
      <c r="BX275" s="125"/>
      <c r="BY275" s="125"/>
      <c r="BZ275" s="125"/>
      <c r="CA275" s="125"/>
      <c r="CB275" s="125"/>
      <c r="CC275" s="125"/>
      <c r="CD275" s="125"/>
      <c r="CE275" s="125"/>
      <c r="CF275" s="125"/>
      <c r="CG275" s="125"/>
      <c r="CH275" s="125"/>
      <c r="CI275" s="125"/>
      <c r="CJ275" s="125"/>
      <c r="CK275" s="125"/>
      <c r="CL275" s="125"/>
      <c r="CM275" s="125"/>
      <c r="CN275" s="125"/>
      <c r="CO275" s="125"/>
      <c r="CP275" s="125"/>
      <c r="CQ275" s="125"/>
      <c r="CR275" s="125"/>
      <c r="CS275" s="125"/>
      <c r="CT275" s="125"/>
      <c r="CU275" s="125"/>
      <c r="CV275" s="125"/>
      <c r="CW275" s="125"/>
      <c r="CX275" s="125"/>
      <c r="CY275" s="125"/>
      <c r="CZ275" s="125"/>
      <c r="DA275" s="125"/>
      <c r="DB275" s="125"/>
      <c r="DC275" s="125"/>
      <c r="DD275" s="125"/>
      <c r="DE275" s="125"/>
      <c r="DF275" s="125"/>
      <c r="DG275" s="125"/>
      <c r="DH275" s="125"/>
      <c r="DI275" s="125"/>
      <c r="DJ275" s="125"/>
      <c r="DK275" s="125"/>
      <c r="DL275" s="125"/>
    </row>
    <row r="276" spans="1:116" s="130" customFormat="1" x14ac:dyDescent="0.25">
      <c r="A276" s="125"/>
      <c r="B276" s="125"/>
      <c r="C276" s="125"/>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c r="AR276" s="125"/>
      <c r="AS276" s="125"/>
      <c r="AT276" s="125"/>
      <c r="AU276" s="125"/>
      <c r="AV276" s="125"/>
      <c r="AW276" s="125"/>
      <c r="AX276" s="125"/>
      <c r="AY276" s="125"/>
      <c r="AZ276" s="125"/>
      <c r="BA276" s="125"/>
      <c r="BB276" s="125"/>
      <c r="BC276" s="125"/>
      <c r="BD276" s="125"/>
      <c r="BE276" s="125"/>
      <c r="BF276" s="125"/>
      <c r="BG276" s="125"/>
      <c r="BH276" s="125"/>
      <c r="BI276" s="125"/>
      <c r="BJ276" s="125"/>
      <c r="BK276" s="125"/>
      <c r="BL276" s="125"/>
      <c r="BM276" s="125"/>
      <c r="BN276" s="125"/>
      <c r="BO276" s="125"/>
      <c r="BP276" s="125"/>
      <c r="BQ276" s="125"/>
      <c r="BR276" s="125"/>
      <c r="BS276" s="125"/>
      <c r="BT276" s="125"/>
      <c r="BU276" s="125"/>
      <c r="BV276" s="125"/>
      <c r="BW276" s="125"/>
      <c r="BX276" s="125"/>
      <c r="BY276" s="125"/>
      <c r="BZ276" s="125"/>
      <c r="CA276" s="125"/>
      <c r="CB276" s="125"/>
      <c r="CC276" s="125"/>
      <c r="CD276" s="125"/>
      <c r="CE276" s="125"/>
      <c r="CF276" s="125"/>
      <c r="CG276" s="125"/>
      <c r="CH276" s="125"/>
      <c r="CI276" s="125"/>
      <c r="CJ276" s="125"/>
      <c r="CK276" s="125"/>
      <c r="CL276" s="125"/>
      <c r="CM276" s="125"/>
      <c r="CN276" s="125"/>
      <c r="CO276" s="125"/>
      <c r="CP276" s="125"/>
      <c r="CQ276" s="125"/>
      <c r="CR276" s="125"/>
      <c r="CS276" s="125"/>
      <c r="CT276" s="125"/>
      <c r="CU276" s="125"/>
      <c r="CV276" s="125"/>
      <c r="CW276" s="125"/>
      <c r="CX276" s="125"/>
      <c r="CY276" s="125"/>
      <c r="CZ276" s="125"/>
      <c r="DA276" s="125"/>
      <c r="DB276" s="125"/>
      <c r="DC276" s="125"/>
      <c r="DD276" s="125"/>
      <c r="DE276" s="125"/>
      <c r="DF276" s="125"/>
      <c r="DG276" s="125"/>
      <c r="DH276" s="125"/>
      <c r="DI276" s="125"/>
      <c r="DJ276" s="125"/>
      <c r="DK276" s="125"/>
      <c r="DL276" s="125"/>
    </row>
    <row r="277" spans="1:116" s="130" customFormat="1" x14ac:dyDescent="0.25">
      <c r="A277" s="125"/>
      <c r="B277" s="125"/>
      <c r="C277" s="125"/>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c r="AR277" s="125"/>
      <c r="AS277" s="125"/>
      <c r="AT277" s="125"/>
      <c r="AU277" s="125"/>
      <c r="AV277" s="125"/>
      <c r="AW277" s="125"/>
      <c r="AX277" s="125"/>
      <c r="AY277" s="125"/>
      <c r="AZ277" s="125"/>
      <c r="BA277" s="125"/>
      <c r="BB277" s="125"/>
      <c r="BC277" s="125"/>
      <c r="BD277" s="125"/>
      <c r="BE277" s="125"/>
      <c r="BF277" s="125"/>
      <c r="BG277" s="125"/>
      <c r="BH277" s="125"/>
      <c r="BI277" s="125"/>
      <c r="BJ277" s="125"/>
      <c r="BK277" s="125"/>
      <c r="BL277" s="125"/>
      <c r="BM277" s="125"/>
      <c r="BN277" s="125"/>
      <c r="BO277" s="125"/>
      <c r="BP277" s="125"/>
      <c r="BQ277" s="125"/>
      <c r="BR277" s="125"/>
      <c r="BS277" s="125"/>
      <c r="BT277" s="125"/>
      <c r="BU277" s="125"/>
      <c r="BV277" s="125"/>
      <c r="BW277" s="125"/>
      <c r="BX277" s="125"/>
      <c r="BY277" s="125"/>
      <c r="BZ277" s="125"/>
      <c r="CA277" s="125"/>
      <c r="CB277" s="125"/>
      <c r="CC277" s="125"/>
      <c r="CD277" s="125"/>
      <c r="CE277" s="125"/>
      <c r="CF277" s="125"/>
      <c r="CG277" s="125"/>
      <c r="CH277" s="125"/>
      <c r="CI277" s="125"/>
      <c r="CJ277" s="125"/>
      <c r="CK277" s="125"/>
      <c r="CL277" s="125"/>
      <c r="CM277" s="125"/>
      <c r="CN277" s="125"/>
      <c r="CO277" s="125"/>
      <c r="CP277" s="125"/>
      <c r="CQ277" s="125"/>
      <c r="CR277" s="125"/>
      <c r="CS277" s="125"/>
      <c r="CT277" s="125"/>
      <c r="CU277" s="125"/>
      <c r="CV277" s="125"/>
      <c r="CW277" s="125"/>
      <c r="CX277" s="125"/>
      <c r="CY277" s="125"/>
      <c r="CZ277" s="125"/>
      <c r="DA277" s="125"/>
      <c r="DB277" s="125"/>
      <c r="DC277" s="125"/>
      <c r="DD277" s="125"/>
      <c r="DE277" s="125"/>
      <c r="DF277" s="125"/>
      <c r="DG277" s="125"/>
      <c r="DH277" s="125"/>
      <c r="DI277" s="125"/>
      <c r="DJ277" s="125"/>
      <c r="DK277" s="125"/>
      <c r="DL277" s="125"/>
    </row>
    <row r="278" spans="1:116" s="130" customFormat="1" x14ac:dyDescent="0.25">
      <c r="A278" s="125"/>
      <c r="B278" s="125"/>
      <c r="C278" s="125"/>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c r="AR278" s="125"/>
      <c r="AS278" s="125"/>
      <c r="AT278" s="125"/>
      <c r="AU278" s="125"/>
      <c r="AV278" s="125"/>
      <c r="AW278" s="125"/>
      <c r="AX278" s="125"/>
      <c r="AY278" s="125"/>
      <c r="AZ278" s="125"/>
      <c r="BA278" s="125"/>
      <c r="BB278" s="125"/>
      <c r="BC278" s="125"/>
      <c r="BD278" s="125"/>
      <c r="BE278" s="125"/>
      <c r="BF278" s="125"/>
      <c r="BG278" s="125"/>
      <c r="BH278" s="125"/>
      <c r="BI278" s="125"/>
      <c r="BJ278" s="125"/>
      <c r="BK278" s="125"/>
      <c r="BL278" s="125"/>
      <c r="BM278" s="125"/>
      <c r="BN278" s="125"/>
      <c r="BO278" s="125"/>
      <c r="BP278" s="125"/>
      <c r="BQ278" s="125"/>
      <c r="BR278" s="125"/>
      <c r="BS278" s="125"/>
      <c r="BT278" s="125"/>
      <c r="BU278" s="125"/>
      <c r="BV278" s="125"/>
      <c r="BW278" s="125"/>
      <c r="BX278" s="125"/>
      <c r="BY278" s="125"/>
      <c r="BZ278" s="125"/>
      <c r="CA278" s="125"/>
      <c r="CB278" s="125"/>
      <c r="CC278" s="125"/>
      <c r="CD278" s="125"/>
      <c r="CE278" s="125"/>
      <c r="CF278" s="125"/>
      <c r="CG278" s="125"/>
      <c r="CH278" s="125"/>
      <c r="CI278" s="125"/>
      <c r="CJ278" s="125"/>
      <c r="CK278" s="125"/>
      <c r="CL278" s="125"/>
      <c r="CM278" s="125"/>
      <c r="CN278" s="125"/>
      <c r="CO278" s="125"/>
      <c r="CP278" s="125"/>
      <c r="CQ278" s="125"/>
      <c r="CR278" s="125"/>
      <c r="CS278" s="125"/>
      <c r="CT278" s="125"/>
      <c r="CU278" s="125"/>
      <c r="CV278" s="125"/>
      <c r="CW278" s="125"/>
      <c r="CX278" s="125"/>
      <c r="CY278" s="125"/>
      <c r="CZ278" s="125"/>
      <c r="DA278" s="125"/>
      <c r="DB278" s="125"/>
      <c r="DC278" s="125"/>
      <c r="DD278" s="125"/>
      <c r="DE278" s="125"/>
      <c r="DF278" s="125"/>
      <c r="DG278" s="125"/>
      <c r="DH278" s="125"/>
      <c r="DI278" s="125"/>
      <c r="DJ278" s="125"/>
      <c r="DK278" s="125"/>
      <c r="DL278" s="125"/>
    </row>
    <row r="279" spans="1:116" s="130" customFormat="1" x14ac:dyDescent="0.25">
      <c r="A279" s="125"/>
      <c r="B279" s="125"/>
      <c r="C279" s="125"/>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c r="AR279" s="125"/>
      <c r="AS279" s="125"/>
      <c r="AT279" s="125"/>
      <c r="AU279" s="125"/>
      <c r="AV279" s="125"/>
      <c r="AW279" s="125"/>
      <c r="AX279" s="125"/>
      <c r="AY279" s="125"/>
      <c r="AZ279" s="125"/>
      <c r="BA279" s="125"/>
      <c r="BB279" s="125"/>
      <c r="BC279" s="125"/>
      <c r="BD279" s="125"/>
      <c r="BE279" s="125"/>
      <c r="BF279" s="125"/>
      <c r="BG279" s="125"/>
      <c r="BH279" s="125"/>
      <c r="BI279" s="125"/>
      <c r="BJ279" s="125"/>
      <c r="BK279" s="125"/>
      <c r="BL279" s="125"/>
      <c r="BM279" s="125"/>
      <c r="BN279" s="125"/>
      <c r="BO279" s="125"/>
      <c r="BP279" s="125"/>
      <c r="BQ279" s="125"/>
      <c r="BR279" s="125"/>
      <c r="BS279" s="125"/>
      <c r="BT279" s="125"/>
      <c r="BU279" s="125"/>
      <c r="BV279" s="125"/>
      <c r="BW279" s="125"/>
      <c r="BX279" s="125"/>
      <c r="BY279" s="125"/>
      <c r="BZ279" s="125"/>
      <c r="CA279" s="125"/>
      <c r="CB279" s="125"/>
      <c r="CC279" s="125"/>
      <c r="CD279" s="125"/>
      <c r="CE279" s="125"/>
      <c r="CF279" s="125"/>
      <c r="CG279" s="125"/>
      <c r="CH279" s="125"/>
      <c r="CI279" s="125"/>
      <c r="CJ279" s="125"/>
      <c r="CK279" s="125"/>
      <c r="CL279" s="125"/>
      <c r="CM279" s="125"/>
      <c r="CN279" s="125"/>
      <c r="CO279" s="125"/>
      <c r="CP279" s="125"/>
      <c r="CQ279" s="125"/>
      <c r="CR279" s="125"/>
      <c r="CS279" s="125"/>
      <c r="CT279" s="125"/>
      <c r="CU279" s="125"/>
      <c r="CV279" s="125"/>
      <c r="CW279" s="125"/>
      <c r="CX279" s="125"/>
      <c r="CY279" s="125"/>
      <c r="CZ279" s="125"/>
      <c r="DA279" s="125"/>
      <c r="DB279" s="125"/>
      <c r="DC279" s="125"/>
      <c r="DD279" s="125"/>
      <c r="DE279" s="125"/>
      <c r="DF279" s="125"/>
      <c r="DG279" s="125"/>
      <c r="DH279" s="125"/>
      <c r="DI279" s="125"/>
      <c r="DJ279" s="125"/>
      <c r="DK279" s="125"/>
      <c r="DL279" s="125"/>
    </row>
    <row r="280" spans="1:116" s="130" customFormat="1" x14ac:dyDescent="0.25">
      <c r="A280" s="125"/>
      <c r="B280" s="125"/>
      <c r="C280" s="125"/>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c r="AR280" s="125"/>
      <c r="AS280" s="125"/>
      <c r="AT280" s="125"/>
      <c r="AU280" s="125"/>
      <c r="AV280" s="125"/>
      <c r="AW280" s="125"/>
      <c r="AX280" s="125"/>
      <c r="AY280" s="125"/>
      <c r="AZ280" s="125"/>
      <c r="BA280" s="125"/>
      <c r="BB280" s="125"/>
      <c r="BC280" s="125"/>
      <c r="BD280" s="125"/>
      <c r="BE280" s="125"/>
      <c r="BF280" s="125"/>
      <c r="BG280" s="125"/>
      <c r="BH280" s="125"/>
      <c r="BI280" s="125"/>
      <c r="BJ280" s="125"/>
      <c r="BK280" s="125"/>
      <c r="BL280" s="125"/>
      <c r="BM280" s="125"/>
      <c r="BN280" s="125"/>
      <c r="BO280" s="125"/>
      <c r="BP280" s="125"/>
      <c r="BQ280" s="125"/>
      <c r="BR280" s="125"/>
      <c r="BS280" s="125"/>
      <c r="BT280" s="125"/>
      <c r="BU280" s="125"/>
      <c r="BV280" s="125"/>
      <c r="BW280" s="125"/>
      <c r="BX280" s="125"/>
      <c r="BY280" s="125"/>
      <c r="BZ280" s="125"/>
      <c r="CA280" s="125"/>
      <c r="CB280" s="125"/>
      <c r="CC280" s="125"/>
      <c r="CD280" s="125"/>
      <c r="CE280" s="125"/>
      <c r="CF280" s="125"/>
      <c r="CG280" s="125"/>
      <c r="CH280" s="125"/>
      <c r="CI280" s="125"/>
      <c r="CJ280" s="125"/>
      <c r="CK280" s="125"/>
      <c r="CL280" s="125"/>
      <c r="CM280" s="125"/>
      <c r="CN280" s="125"/>
      <c r="CO280" s="125"/>
      <c r="CP280" s="125"/>
      <c r="CQ280" s="125"/>
      <c r="CR280" s="125"/>
      <c r="CS280" s="125"/>
      <c r="CT280" s="125"/>
      <c r="CU280" s="125"/>
      <c r="CV280" s="125"/>
      <c r="CW280" s="125"/>
      <c r="CX280" s="125"/>
      <c r="CY280" s="125"/>
      <c r="CZ280" s="125"/>
      <c r="DA280" s="125"/>
      <c r="DB280" s="125"/>
      <c r="DC280" s="125"/>
      <c r="DD280" s="125"/>
      <c r="DE280" s="125"/>
      <c r="DF280" s="125"/>
      <c r="DG280" s="125"/>
      <c r="DH280" s="125"/>
      <c r="DI280" s="125"/>
      <c r="DJ280" s="125"/>
      <c r="DK280" s="125"/>
      <c r="DL280" s="125"/>
    </row>
    <row r="281" spans="1:116" s="130" customFormat="1" x14ac:dyDescent="0.25">
      <c r="A281" s="125"/>
      <c r="B281" s="125"/>
      <c r="C281" s="125"/>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c r="AR281" s="125"/>
      <c r="AS281" s="125"/>
      <c r="AT281" s="125"/>
      <c r="AU281" s="125"/>
      <c r="AV281" s="125"/>
      <c r="AW281" s="125"/>
      <c r="AX281" s="125"/>
      <c r="AY281" s="125"/>
      <c r="AZ281" s="125"/>
      <c r="BA281" s="125"/>
      <c r="BB281" s="125"/>
      <c r="BC281" s="125"/>
      <c r="BD281" s="125"/>
      <c r="BE281" s="125"/>
      <c r="BF281" s="125"/>
      <c r="BG281" s="125"/>
      <c r="BH281" s="125"/>
      <c r="BI281" s="125"/>
      <c r="BJ281" s="125"/>
      <c r="BK281" s="125"/>
      <c r="BL281" s="125"/>
      <c r="BM281" s="125"/>
      <c r="BN281" s="125"/>
      <c r="BO281" s="125"/>
      <c r="BP281" s="125"/>
      <c r="BQ281" s="125"/>
      <c r="BR281" s="125"/>
      <c r="BS281" s="125"/>
      <c r="BT281" s="125"/>
      <c r="BU281" s="125"/>
      <c r="BV281" s="125"/>
      <c r="BW281" s="125"/>
      <c r="BX281" s="125"/>
      <c r="BY281" s="125"/>
      <c r="BZ281" s="125"/>
      <c r="CA281" s="125"/>
      <c r="CB281" s="125"/>
      <c r="CC281" s="125"/>
      <c r="CD281" s="125"/>
      <c r="CE281" s="125"/>
      <c r="CF281" s="125"/>
      <c r="CG281" s="125"/>
      <c r="CH281" s="125"/>
      <c r="CI281" s="125"/>
      <c r="CJ281" s="125"/>
      <c r="CK281" s="125"/>
      <c r="CL281" s="125"/>
      <c r="CM281" s="125"/>
      <c r="CN281" s="125"/>
      <c r="CO281" s="125"/>
      <c r="CP281" s="125"/>
      <c r="CQ281" s="125"/>
      <c r="CR281" s="125"/>
      <c r="CS281" s="125"/>
      <c r="CT281" s="125"/>
      <c r="CU281" s="125"/>
      <c r="CV281" s="125"/>
      <c r="CW281" s="125"/>
      <c r="CX281" s="125"/>
      <c r="CY281" s="125"/>
      <c r="CZ281" s="125"/>
      <c r="DA281" s="125"/>
      <c r="DB281" s="125"/>
      <c r="DC281" s="125"/>
      <c r="DD281" s="125"/>
      <c r="DE281" s="125"/>
      <c r="DF281" s="125"/>
      <c r="DG281" s="125"/>
      <c r="DH281" s="125"/>
      <c r="DI281" s="125"/>
      <c r="DJ281" s="125"/>
      <c r="DK281" s="125"/>
      <c r="DL281" s="125"/>
    </row>
    <row r="282" spans="1:116" s="130" customFormat="1" x14ac:dyDescent="0.25">
      <c r="A282" s="125"/>
      <c r="B282" s="125"/>
      <c r="C282" s="125"/>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c r="AR282" s="125"/>
      <c r="AS282" s="125"/>
      <c r="AT282" s="125"/>
      <c r="AU282" s="125"/>
      <c r="AV282" s="125"/>
      <c r="AW282" s="125"/>
      <c r="AX282" s="125"/>
      <c r="AY282" s="125"/>
      <c r="AZ282" s="125"/>
      <c r="BA282" s="125"/>
      <c r="BB282" s="125"/>
      <c r="BC282" s="125"/>
      <c r="BD282" s="125"/>
      <c r="BE282" s="125"/>
      <c r="BF282" s="125"/>
      <c r="BG282" s="125"/>
      <c r="BH282" s="125"/>
      <c r="BI282" s="125"/>
      <c r="BJ282" s="125"/>
      <c r="BK282" s="125"/>
      <c r="BL282" s="125"/>
      <c r="BM282" s="125"/>
      <c r="BN282" s="125"/>
      <c r="BO282" s="125"/>
      <c r="BP282" s="125"/>
      <c r="BQ282" s="125"/>
      <c r="BR282" s="125"/>
      <c r="BS282" s="125"/>
      <c r="BT282" s="125"/>
      <c r="BU282" s="125"/>
      <c r="BV282" s="125"/>
      <c r="BW282" s="125"/>
      <c r="BX282" s="125"/>
      <c r="BY282" s="125"/>
      <c r="BZ282" s="125"/>
      <c r="CA282" s="125"/>
      <c r="CB282" s="125"/>
      <c r="CC282" s="125"/>
      <c r="CD282" s="125"/>
      <c r="CE282" s="125"/>
      <c r="CF282" s="125"/>
      <c r="CG282" s="125"/>
      <c r="CH282" s="125"/>
      <c r="CI282" s="125"/>
      <c r="CJ282" s="125"/>
      <c r="CK282" s="125"/>
      <c r="CL282" s="125"/>
      <c r="CM282" s="125"/>
      <c r="CN282" s="125"/>
      <c r="CO282" s="125"/>
      <c r="CP282" s="125"/>
      <c r="CQ282" s="125"/>
      <c r="CR282" s="125"/>
      <c r="CS282" s="125"/>
      <c r="CT282" s="125"/>
      <c r="CU282" s="125"/>
      <c r="CV282" s="125"/>
      <c r="CW282" s="125"/>
      <c r="CX282" s="125"/>
      <c r="CY282" s="125"/>
      <c r="CZ282" s="125"/>
      <c r="DA282" s="125"/>
      <c r="DB282" s="125"/>
      <c r="DC282" s="125"/>
      <c r="DD282" s="125"/>
      <c r="DE282" s="125"/>
      <c r="DF282" s="125"/>
      <c r="DG282" s="125"/>
      <c r="DH282" s="125"/>
      <c r="DI282" s="125"/>
      <c r="DJ282" s="125"/>
      <c r="DK282" s="125"/>
      <c r="DL282" s="125"/>
    </row>
    <row r="283" spans="1:116" s="130" customFormat="1" x14ac:dyDescent="0.25">
      <c r="A283" s="125"/>
      <c r="B283" s="125"/>
      <c r="C283" s="125"/>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c r="AR283" s="125"/>
      <c r="AS283" s="125"/>
      <c r="AT283" s="125"/>
      <c r="AU283" s="125"/>
      <c r="AV283" s="125"/>
      <c r="AW283" s="125"/>
      <c r="AX283" s="125"/>
      <c r="AY283" s="125"/>
      <c r="AZ283" s="125"/>
      <c r="BA283" s="125"/>
      <c r="BB283" s="125"/>
      <c r="BC283" s="125"/>
      <c r="BD283" s="125"/>
      <c r="BE283" s="125"/>
      <c r="BF283" s="125"/>
      <c r="BG283" s="125"/>
      <c r="BH283" s="125"/>
      <c r="BI283" s="125"/>
      <c r="BJ283" s="125"/>
      <c r="BK283" s="125"/>
      <c r="BL283" s="125"/>
      <c r="BM283" s="125"/>
      <c r="BN283" s="125"/>
      <c r="BO283" s="125"/>
      <c r="BP283" s="125"/>
      <c r="BQ283" s="125"/>
      <c r="BR283" s="125"/>
      <c r="BS283" s="125"/>
      <c r="BT283" s="125"/>
      <c r="BU283" s="125"/>
      <c r="BV283" s="125"/>
      <c r="BW283" s="125"/>
      <c r="BX283" s="125"/>
      <c r="BY283" s="125"/>
      <c r="BZ283" s="125"/>
      <c r="CA283" s="125"/>
      <c r="CB283" s="125"/>
      <c r="CC283" s="125"/>
      <c r="CD283" s="125"/>
      <c r="CE283" s="125"/>
      <c r="CF283" s="125"/>
      <c r="CG283" s="125"/>
      <c r="CH283" s="125"/>
      <c r="CI283" s="125"/>
      <c r="CJ283" s="125"/>
      <c r="CK283" s="125"/>
      <c r="CL283" s="125"/>
      <c r="CM283" s="125"/>
      <c r="CN283" s="125"/>
      <c r="CO283" s="125"/>
      <c r="CP283" s="125"/>
      <c r="CQ283" s="125"/>
      <c r="CR283" s="125"/>
      <c r="CS283" s="125"/>
      <c r="CT283" s="125"/>
      <c r="CU283" s="125"/>
      <c r="CV283" s="125"/>
      <c r="CW283" s="125"/>
      <c r="CX283" s="125"/>
      <c r="CY283" s="125"/>
      <c r="CZ283" s="125"/>
      <c r="DA283" s="125"/>
      <c r="DB283" s="125"/>
      <c r="DC283" s="125"/>
      <c r="DD283" s="125"/>
      <c r="DE283" s="125"/>
      <c r="DF283" s="125"/>
      <c r="DG283" s="125"/>
      <c r="DH283" s="125"/>
      <c r="DI283" s="125"/>
      <c r="DJ283" s="125"/>
      <c r="DK283" s="125"/>
      <c r="DL283" s="125"/>
    </row>
    <row r="284" spans="1:116" s="130" customFormat="1" x14ac:dyDescent="0.25">
      <c r="A284" s="125"/>
      <c r="B284" s="125"/>
      <c r="C284" s="125"/>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c r="AR284" s="125"/>
      <c r="AS284" s="125"/>
      <c r="AT284" s="125"/>
      <c r="AU284" s="125"/>
      <c r="AV284" s="125"/>
      <c r="AW284" s="125"/>
      <c r="AX284" s="125"/>
      <c r="AY284" s="125"/>
      <c r="AZ284" s="125"/>
      <c r="BA284" s="125"/>
      <c r="BB284" s="125"/>
      <c r="BC284" s="125"/>
      <c r="BD284" s="125"/>
      <c r="BE284" s="125"/>
      <c r="BF284" s="125"/>
      <c r="BG284" s="125"/>
      <c r="BH284" s="125"/>
      <c r="BI284" s="125"/>
      <c r="BJ284" s="125"/>
      <c r="BK284" s="125"/>
      <c r="BL284" s="125"/>
      <c r="BM284" s="125"/>
      <c r="BN284" s="125"/>
      <c r="BO284" s="125"/>
      <c r="BP284" s="125"/>
      <c r="BQ284" s="125"/>
      <c r="BR284" s="125"/>
      <c r="BS284" s="125"/>
      <c r="BT284" s="125"/>
      <c r="BU284" s="125"/>
      <c r="BV284" s="125"/>
      <c r="BW284" s="125"/>
      <c r="BX284" s="125"/>
      <c r="BY284" s="125"/>
      <c r="BZ284" s="125"/>
      <c r="CA284" s="125"/>
      <c r="CB284" s="125"/>
      <c r="CC284" s="125"/>
      <c r="CD284" s="125"/>
      <c r="CE284" s="125"/>
      <c r="CF284" s="125"/>
      <c r="CG284" s="125"/>
      <c r="CH284" s="125"/>
      <c r="CI284" s="125"/>
      <c r="CJ284" s="125"/>
      <c r="CK284" s="125"/>
      <c r="CL284" s="125"/>
      <c r="CM284" s="125"/>
      <c r="CN284" s="125"/>
      <c r="CO284" s="125"/>
      <c r="CP284" s="125"/>
      <c r="CQ284" s="125"/>
      <c r="CR284" s="125"/>
      <c r="CS284" s="125"/>
      <c r="CT284" s="125"/>
      <c r="CU284" s="125"/>
      <c r="CV284" s="125"/>
      <c r="CW284" s="125"/>
      <c r="CX284" s="125"/>
      <c r="CY284" s="125"/>
      <c r="CZ284" s="125"/>
      <c r="DA284" s="125"/>
      <c r="DB284" s="125"/>
      <c r="DC284" s="125"/>
      <c r="DD284" s="125"/>
      <c r="DE284" s="125"/>
      <c r="DF284" s="125"/>
      <c r="DG284" s="125"/>
      <c r="DH284" s="125"/>
      <c r="DI284" s="125"/>
      <c r="DJ284" s="125"/>
      <c r="DK284" s="125"/>
      <c r="DL284" s="125"/>
    </row>
    <row r="285" spans="1:116" s="130" customFormat="1" x14ac:dyDescent="0.25">
      <c r="A285" s="125"/>
      <c r="B285" s="125"/>
      <c r="C285" s="125"/>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c r="AR285" s="125"/>
      <c r="AS285" s="125"/>
      <c r="AT285" s="125"/>
      <c r="AU285" s="125"/>
      <c r="AV285" s="125"/>
      <c r="AW285" s="125"/>
      <c r="AX285" s="125"/>
      <c r="AY285" s="125"/>
      <c r="AZ285" s="125"/>
      <c r="BA285" s="125"/>
      <c r="BB285" s="125"/>
      <c r="BC285" s="125"/>
      <c r="BD285" s="125"/>
      <c r="BE285" s="125"/>
      <c r="BF285" s="125"/>
      <c r="BG285" s="125"/>
      <c r="BH285" s="125"/>
      <c r="BI285" s="125"/>
      <c r="BJ285" s="125"/>
      <c r="BK285" s="125"/>
      <c r="BL285" s="125"/>
      <c r="BM285" s="125"/>
      <c r="BN285" s="125"/>
      <c r="BO285" s="125"/>
      <c r="BP285" s="125"/>
      <c r="BQ285" s="125"/>
      <c r="BR285" s="125"/>
      <c r="BS285" s="125"/>
      <c r="BT285" s="125"/>
      <c r="BU285" s="125"/>
      <c r="BV285" s="125"/>
      <c r="BW285" s="125"/>
      <c r="BX285" s="125"/>
      <c r="BY285" s="125"/>
      <c r="BZ285" s="125"/>
      <c r="CA285" s="125"/>
      <c r="CB285" s="125"/>
      <c r="CC285" s="125"/>
      <c r="CD285" s="125"/>
      <c r="CE285" s="125"/>
      <c r="CF285" s="125"/>
      <c r="CG285" s="125"/>
      <c r="CH285" s="125"/>
      <c r="CI285" s="125"/>
      <c r="CJ285" s="125"/>
      <c r="CK285" s="125"/>
      <c r="CL285" s="125"/>
      <c r="CM285" s="125"/>
      <c r="CN285" s="125"/>
      <c r="CO285" s="125"/>
      <c r="CP285" s="125"/>
      <c r="CQ285" s="125"/>
      <c r="CR285" s="125"/>
      <c r="CS285" s="125"/>
      <c r="CT285" s="125"/>
      <c r="CU285" s="125"/>
      <c r="CV285" s="125"/>
      <c r="CW285" s="125"/>
      <c r="CX285" s="125"/>
      <c r="CY285" s="125"/>
      <c r="CZ285" s="125"/>
      <c r="DA285" s="125"/>
      <c r="DB285" s="125"/>
      <c r="DC285" s="125"/>
      <c r="DD285" s="125"/>
      <c r="DE285" s="125"/>
      <c r="DF285" s="125"/>
      <c r="DG285" s="125"/>
      <c r="DH285" s="125"/>
      <c r="DI285" s="125"/>
      <c r="DJ285" s="125"/>
      <c r="DK285" s="125"/>
      <c r="DL285" s="125"/>
    </row>
    <row r="286" spans="1:116" s="130" customFormat="1" x14ac:dyDescent="0.25">
      <c r="A286" s="125"/>
      <c r="B286" s="125"/>
      <c r="C286" s="125"/>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c r="AR286" s="125"/>
      <c r="AS286" s="125"/>
      <c r="AT286" s="125"/>
      <c r="AU286" s="125"/>
      <c r="AV286" s="125"/>
      <c r="AW286" s="125"/>
      <c r="AX286" s="125"/>
      <c r="AY286" s="125"/>
      <c r="AZ286" s="125"/>
      <c r="BA286" s="125"/>
      <c r="BB286" s="125"/>
      <c r="BC286" s="125"/>
      <c r="BD286" s="125"/>
      <c r="BE286" s="125"/>
      <c r="BF286" s="125"/>
      <c r="BG286" s="125"/>
      <c r="BH286" s="125"/>
      <c r="BI286" s="125"/>
      <c r="BJ286" s="125"/>
      <c r="BK286" s="125"/>
      <c r="BL286" s="125"/>
      <c r="BM286" s="125"/>
      <c r="BN286" s="125"/>
      <c r="BO286" s="125"/>
      <c r="BP286" s="125"/>
      <c r="BQ286" s="125"/>
      <c r="BR286" s="125"/>
      <c r="BS286" s="125"/>
      <c r="BT286" s="125"/>
      <c r="BU286" s="125"/>
      <c r="BV286" s="125"/>
      <c r="BW286" s="125"/>
      <c r="BX286" s="125"/>
      <c r="BY286" s="125"/>
      <c r="BZ286" s="125"/>
      <c r="CA286" s="125"/>
      <c r="CB286" s="125"/>
      <c r="CC286" s="125"/>
      <c r="CD286" s="125"/>
      <c r="CE286" s="125"/>
      <c r="CF286" s="125"/>
      <c r="CG286" s="125"/>
      <c r="CH286" s="125"/>
      <c r="CI286" s="125"/>
      <c r="CJ286" s="125"/>
      <c r="CK286" s="125"/>
      <c r="CL286" s="125"/>
      <c r="CM286" s="125"/>
      <c r="CN286" s="125"/>
      <c r="CO286" s="125"/>
      <c r="CP286" s="125"/>
      <c r="CQ286" s="125"/>
      <c r="CR286" s="125"/>
      <c r="CS286" s="125"/>
      <c r="CT286" s="125"/>
      <c r="CU286" s="125"/>
      <c r="CV286" s="125"/>
      <c r="CW286" s="125"/>
      <c r="CX286" s="125"/>
      <c r="CY286" s="125"/>
      <c r="CZ286" s="125"/>
      <c r="DA286" s="125"/>
      <c r="DB286" s="125"/>
      <c r="DC286" s="125"/>
      <c r="DD286" s="125"/>
      <c r="DE286" s="125"/>
      <c r="DF286" s="125"/>
      <c r="DG286" s="125"/>
      <c r="DH286" s="125"/>
      <c r="DI286" s="125"/>
      <c r="DJ286" s="125"/>
      <c r="DK286" s="125"/>
      <c r="DL286" s="125"/>
    </row>
    <row r="287" spans="1:116" s="130" customFormat="1" x14ac:dyDescent="0.25">
      <c r="A287" s="125"/>
      <c r="B287" s="125"/>
      <c r="C287" s="125"/>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c r="AR287" s="125"/>
      <c r="AS287" s="125"/>
      <c r="AT287" s="125"/>
      <c r="AU287" s="125"/>
      <c r="AV287" s="125"/>
      <c r="AW287" s="125"/>
      <c r="AX287" s="125"/>
      <c r="AY287" s="125"/>
      <c r="AZ287" s="125"/>
      <c r="BA287" s="125"/>
      <c r="BB287" s="125"/>
      <c r="BC287" s="125"/>
      <c r="BD287" s="125"/>
      <c r="BE287" s="125"/>
      <c r="BF287" s="125"/>
      <c r="BG287" s="125"/>
      <c r="BH287" s="125"/>
      <c r="BI287" s="125"/>
      <c r="BJ287" s="125"/>
      <c r="BK287" s="125"/>
      <c r="BL287" s="125"/>
      <c r="BM287" s="125"/>
      <c r="BN287" s="125"/>
      <c r="BO287" s="125"/>
      <c r="BP287" s="125"/>
      <c r="BQ287" s="125"/>
      <c r="BR287" s="125"/>
      <c r="BS287" s="125"/>
      <c r="BT287" s="125"/>
      <c r="BU287" s="125"/>
      <c r="BV287" s="125"/>
      <c r="BW287" s="125"/>
      <c r="BX287" s="125"/>
      <c r="BY287" s="125"/>
      <c r="BZ287" s="125"/>
      <c r="CA287" s="125"/>
      <c r="CB287" s="125"/>
      <c r="CC287" s="125"/>
      <c r="CD287" s="125"/>
      <c r="CE287" s="125"/>
      <c r="CF287" s="125"/>
      <c r="CG287" s="125"/>
      <c r="CH287" s="125"/>
      <c r="CI287" s="125"/>
      <c r="CJ287" s="125"/>
      <c r="CK287" s="125"/>
      <c r="CL287" s="125"/>
      <c r="CM287" s="125"/>
      <c r="CN287" s="125"/>
      <c r="CO287" s="125"/>
      <c r="CP287" s="125"/>
      <c r="CQ287" s="125"/>
      <c r="CR287" s="125"/>
      <c r="CS287" s="125"/>
      <c r="CT287" s="125"/>
      <c r="CU287" s="125"/>
      <c r="CV287" s="125"/>
      <c r="CW287" s="125"/>
      <c r="CX287" s="125"/>
      <c r="CY287" s="125"/>
      <c r="CZ287" s="125"/>
      <c r="DA287" s="125"/>
      <c r="DB287" s="125"/>
      <c r="DC287" s="125"/>
      <c r="DD287" s="125"/>
      <c r="DE287" s="125"/>
      <c r="DF287" s="125"/>
      <c r="DG287" s="125"/>
      <c r="DH287" s="125"/>
      <c r="DI287" s="125"/>
      <c r="DJ287" s="125"/>
      <c r="DK287" s="125"/>
      <c r="DL287" s="125"/>
    </row>
    <row r="288" spans="1:116" s="130" customFormat="1" x14ac:dyDescent="0.25">
      <c r="A288" s="125"/>
      <c r="B288" s="125"/>
      <c r="C288" s="125"/>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c r="AR288" s="125"/>
      <c r="AS288" s="125"/>
      <c r="AT288" s="125"/>
      <c r="AU288" s="125"/>
      <c r="AV288" s="125"/>
      <c r="AW288" s="125"/>
      <c r="AX288" s="125"/>
      <c r="AY288" s="125"/>
      <c r="AZ288" s="125"/>
      <c r="BA288" s="125"/>
      <c r="BB288" s="125"/>
      <c r="BC288" s="125"/>
      <c r="BD288" s="125"/>
      <c r="BE288" s="125"/>
      <c r="BF288" s="125"/>
      <c r="BG288" s="125"/>
      <c r="BH288" s="125"/>
      <c r="BI288" s="125"/>
      <c r="BJ288" s="125"/>
      <c r="BK288" s="125"/>
      <c r="BL288" s="125"/>
      <c r="BM288" s="125"/>
      <c r="BN288" s="125"/>
      <c r="BO288" s="125"/>
      <c r="BP288" s="125"/>
      <c r="BQ288" s="125"/>
      <c r="BR288" s="125"/>
      <c r="BS288" s="125"/>
      <c r="BT288" s="125"/>
      <c r="BU288" s="125"/>
      <c r="BV288" s="125"/>
      <c r="BW288" s="125"/>
      <c r="BX288" s="125"/>
      <c r="BY288" s="125"/>
      <c r="BZ288" s="125"/>
      <c r="CA288" s="125"/>
      <c r="CB288" s="125"/>
      <c r="CC288" s="125"/>
      <c r="CD288" s="125"/>
      <c r="CE288" s="125"/>
      <c r="CF288" s="125"/>
      <c r="CG288" s="125"/>
      <c r="CH288" s="125"/>
      <c r="CI288" s="125"/>
      <c r="CJ288" s="125"/>
      <c r="CK288" s="125"/>
      <c r="CL288" s="125"/>
      <c r="CM288" s="125"/>
      <c r="CN288" s="125"/>
      <c r="CO288" s="125"/>
      <c r="CP288" s="125"/>
      <c r="CQ288" s="125"/>
      <c r="CR288" s="125"/>
      <c r="CS288" s="125"/>
      <c r="CT288" s="125"/>
      <c r="CU288" s="125"/>
      <c r="CV288" s="125"/>
      <c r="CW288" s="125"/>
      <c r="CX288" s="125"/>
      <c r="CY288" s="125"/>
      <c r="CZ288" s="125"/>
      <c r="DA288" s="125"/>
      <c r="DB288" s="125"/>
      <c r="DC288" s="125"/>
      <c r="DD288" s="125"/>
      <c r="DE288" s="125"/>
      <c r="DF288" s="125"/>
      <c r="DG288" s="125"/>
      <c r="DH288" s="125"/>
      <c r="DI288" s="125"/>
      <c r="DJ288" s="125"/>
      <c r="DK288" s="125"/>
      <c r="DL288" s="125"/>
    </row>
    <row r="289" spans="1:116" s="130" customFormat="1" x14ac:dyDescent="0.25">
      <c r="A289" s="125"/>
      <c r="B289" s="125"/>
      <c r="C289" s="125"/>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c r="AR289" s="125"/>
      <c r="AS289" s="125"/>
      <c r="AT289" s="125"/>
      <c r="AU289" s="125"/>
      <c r="AV289" s="125"/>
      <c r="AW289" s="125"/>
      <c r="AX289" s="125"/>
      <c r="AY289" s="125"/>
      <c r="AZ289" s="125"/>
      <c r="BA289" s="125"/>
      <c r="BB289" s="125"/>
      <c r="BC289" s="125"/>
      <c r="BD289" s="125"/>
      <c r="BE289" s="125"/>
      <c r="BF289" s="125"/>
      <c r="BG289" s="125"/>
      <c r="BH289" s="125"/>
      <c r="BI289" s="125"/>
      <c r="BJ289" s="125"/>
      <c r="BK289" s="125"/>
      <c r="BL289" s="125"/>
      <c r="BM289" s="125"/>
      <c r="BN289" s="125"/>
      <c r="BO289" s="125"/>
      <c r="BP289" s="125"/>
      <c r="BQ289" s="125"/>
      <c r="BR289" s="125"/>
      <c r="BS289" s="125"/>
      <c r="BT289" s="125"/>
      <c r="BU289" s="125"/>
      <c r="BV289" s="125"/>
      <c r="BW289" s="125"/>
      <c r="BX289" s="125"/>
      <c r="BY289" s="125"/>
      <c r="BZ289" s="125"/>
      <c r="CA289" s="125"/>
      <c r="CB289" s="125"/>
      <c r="CC289" s="125"/>
      <c r="CD289" s="125"/>
      <c r="CE289" s="125"/>
      <c r="CF289" s="125"/>
      <c r="CG289" s="125"/>
      <c r="CH289" s="125"/>
      <c r="CI289" s="125"/>
      <c r="CJ289" s="125"/>
      <c r="CK289" s="125"/>
      <c r="CL289" s="125"/>
      <c r="CM289" s="125"/>
      <c r="CN289" s="125"/>
      <c r="CO289" s="125"/>
      <c r="CP289" s="125"/>
      <c r="CQ289" s="125"/>
      <c r="CR289" s="125"/>
      <c r="CS289" s="125"/>
      <c r="CT289" s="125"/>
      <c r="CU289" s="125"/>
      <c r="CV289" s="125"/>
      <c r="CW289" s="125"/>
      <c r="CX289" s="125"/>
      <c r="CY289" s="125"/>
      <c r="CZ289" s="125"/>
      <c r="DA289" s="125"/>
      <c r="DB289" s="125"/>
      <c r="DC289" s="125"/>
      <c r="DD289" s="125"/>
      <c r="DE289" s="125"/>
      <c r="DF289" s="125"/>
      <c r="DG289" s="125"/>
      <c r="DH289" s="125"/>
      <c r="DI289" s="125"/>
      <c r="DJ289" s="125"/>
      <c r="DK289" s="125"/>
      <c r="DL289" s="125"/>
    </row>
    <row r="290" spans="1:116" s="130" customFormat="1" x14ac:dyDescent="0.25">
      <c r="A290" s="125"/>
      <c r="B290" s="125"/>
      <c r="C290" s="125"/>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c r="AR290" s="125"/>
      <c r="AS290" s="125"/>
      <c r="AT290" s="125"/>
      <c r="AU290" s="125"/>
      <c r="AV290" s="125"/>
      <c r="AW290" s="125"/>
      <c r="AX290" s="125"/>
      <c r="AY290" s="125"/>
      <c r="AZ290" s="125"/>
      <c r="BA290" s="125"/>
      <c r="BB290" s="125"/>
      <c r="BC290" s="125"/>
      <c r="BD290" s="125"/>
      <c r="BE290" s="125"/>
      <c r="BF290" s="125"/>
      <c r="BG290" s="125"/>
      <c r="BH290" s="125"/>
      <c r="BI290" s="125"/>
      <c r="BJ290" s="125"/>
      <c r="BK290" s="125"/>
      <c r="BL290" s="125"/>
      <c r="BM290" s="125"/>
      <c r="BN290" s="125"/>
      <c r="BO290" s="125"/>
      <c r="BP290" s="125"/>
      <c r="BQ290" s="125"/>
      <c r="BR290" s="125"/>
      <c r="BS290" s="125"/>
      <c r="BT290" s="125"/>
      <c r="BU290" s="125"/>
      <c r="BV290" s="125"/>
      <c r="BW290" s="125"/>
      <c r="BX290" s="125"/>
      <c r="BY290" s="125"/>
      <c r="BZ290" s="125"/>
      <c r="CA290" s="125"/>
      <c r="CB290" s="125"/>
      <c r="CC290" s="125"/>
      <c r="CD290" s="125"/>
      <c r="CE290" s="125"/>
      <c r="CF290" s="125"/>
      <c r="CG290" s="125"/>
      <c r="CH290" s="125"/>
      <c r="CI290" s="125"/>
      <c r="CJ290" s="125"/>
      <c r="CK290" s="125"/>
      <c r="CL290" s="125"/>
      <c r="CM290" s="125"/>
      <c r="CN290" s="125"/>
      <c r="CO290" s="125"/>
      <c r="CP290" s="125"/>
      <c r="CQ290" s="125"/>
      <c r="CR290" s="125"/>
      <c r="CS290" s="125"/>
      <c r="CT290" s="125"/>
      <c r="CU290" s="125"/>
      <c r="CV290" s="125"/>
      <c r="CW290" s="125"/>
      <c r="CX290" s="125"/>
      <c r="CY290" s="125"/>
      <c r="CZ290" s="125"/>
      <c r="DA290" s="125"/>
      <c r="DB290" s="125"/>
      <c r="DC290" s="125"/>
      <c r="DD290" s="125"/>
      <c r="DE290" s="125"/>
      <c r="DF290" s="125"/>
      <c r="DG290" s="125"/>
      <c r="DH290" s="125"/>
      <c r="DI290" s="125"/>
      <c r="DJ290" s="125"/>
      <c r="DK290" s="125"/>
      <c r="DL290" s="125"/>
    </row>
    <row r="291" spans="1:116" s="130" customFormat="1" x14ac:dyDescent="0.25">
      <c r="A291" s="125"/>
      <c r="B291" s="125"/>
      <c r="C291" s="125"/>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c r="AR291" s="125"/>
      <c r="AS291" s="125"/>
      <c r="AT291" s="125"/>
      <c r="AU291" s="125"/>
      <c r="AV291" s="125"/>
      <c r="AW291" s="125"/>
      <c r="AX291" s="125"/>
      <c r="AY291" s="125"/>
      <c r="AZ291" s="125"/>
      <c r="BA291" s="125"/>
      <c r="BB291" s="125"/>
      <c r="BC291" s="125"/>
      <c r="BD291" s="125"/>
      <c r="BE291" s="125"/>
      <c r="BF291" s="125"/>
      <c r="BG291" s="125"/>
      <c r="BH291" s="125"/>
      <c r="BI291" s="125"/>
      <c r="BJ291" s="125"/>
      <c r="BK291" s="125"/>
      <c r="BL291" s="125"/>
      <c r="BM291" s="125"/>
      <c r="BN291" s="125"/>
      <c r="BO291" s="125"/>
      <c r="BP291" s="125"/>
      <c r="BQ291" s="125"/>
      <c r="BR291" s="125"/>
      <c r="BS291" s="125"/>
      <c r="BT291" s="125"/>
      <c r="BU291" s="125"/>
      <c r="BV291" s="125"/>
      <c r="BW291" s="125"/>
      <c r="BX291" s="125"/>
      <c r="BY291" s="125"/>
      <c r="BZ291" s="125"/>
      <c r="CA291" s="125"/>
      <c r="CB291" s="125"/>
      <c r="CC291" s="125"/>
      <c r="CD291" s="125"/>
      <c r="CE291" s="125"/>
      <c r="CF291" s="125"/>
      <c r="CG291" s="125"/>
      <c r="CH291" s="125"/>
      <c r="CI291" s="125"/>
      <c r="CJ291" s="125"/>
      <c r="CK291" s="125"/>
      <c r="CL291" s="125"/>
      <c r="CM291" s="125"/>
      <c r="CN291" s="125"/>
      <c r="CO291" s="125"/>
      <c r="CP291" s="125"/>
      <c r="CQ291" s="125"/>
      <c r="CR291" s="125"/>
      <c r="CS291" s="125"/>
      <c r="CT291" s="125"/>
      <c r="CU291" s="125"/>
      <c r="CV291" s="125"/>
      <c r="CW291" s="125"/>
      <c r="CX291" s="125"/>
      <c r="CY291" s="125"/>
      <c r="CZ291" s="125"/>
      <c r="DA291" s="125"/>
      <c r="DB291" s="125"/>
      <c r="DC291" s="125"/>
      <c r="DD291" s="125"/>
      <c r="DE291" s="125"/>
      <c r="DF291" s="125"/>
      <c r="DG291" s="125"/>
      <c r="DH291" s="125"/>
      <c r="DI291" s="125"/>
      <c r="DJ291" s="125"/>
      <c r="DK291" s="125"/>
      <c r="DL291" s="125"/>
    </row>
    <row r="292" spans="1:116" s="130" customFormat="1" x14ac:dyDescent="0.25">
      <c r="A292" s="125"/>
      <c r="B292" s="125"/>
      <c r="C292" s="125"/>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c r="AR292" s="125"/>
      <c r="AS292" s="125"/>
      <c r="AT292" s="125"/>
      <c r="AU292" s="125"/>
      <c r="AV292" s="125"/>
      <c r="AW292" s="125"/>
      <c r="AX292" s="125"/>
      <c r="AY292" s="125"/>
      <c r="AZ292" s="125"/>
      <c r="BA292" s="125"/>
      <c r="BB292" s="125"/>
      <c r="BC292" s="125"/>
      <c r="BD292" s="125"/>
      <c r="BE292" s="125"/>
      <c r="BF292" s="125"/>
      <c r="BG292" s="125"/>
      <c r="BH292" s="125"/>
      <c r="BI292" s="125"/>
      <c r="BJ292" s="125"/>
      <c r="BK292" s="125"/>
      <c r="BL292" s="125"/>
      <c r="BM292" s="125"/>
      <c r="BN292" s="125"/>
      <c r="BO292" s="125"/>
      <c r="BP292" s="125"/>
      <c r="BQ292" s="125"/>
      <c r="BR292" s="125"/>
      <c r="BS292" s="125"/>
      <c r="BT292" s="125"/>
      <c r="BU292" s="125"/>
      <c r="BV292" s="125"/>
      <c r="BW292" s="125"/>
      <c r="BX292" s="125"/>
      <c r="BY292" s="125"/>
      <c r="BZ292" s="125"/>
      <c r="CA292" s="125"/>
      <c r="CB292" s="125"/>
      <c r="CC292" s="125"/>
      <c r="CD292" s="125"/>
      <c r="CE292" s="125"/>
      <c r="CF292" s="125"/>
      <c r="CG292" s="125"/>
      <c r="CH292" s="125"/>
      <c r="CI292" s="125"/>
      <c r="CJ292" s="125"/>
      <c r="CK292" s="125"/>
      <c r="CL292" s="125"/>
      <c r="CM292" s="125"/>
      <c r="CN292" s="125"/>
      <c r="CO292" s="125"/>
      <c r="CP292" s="125"/>
      <c r="CQ292" s="125"/>
      <c r="CR292" s="125"/>
      <c r="CS292" s="125"/>
      <c r="CT292" s="125"/>
      <c r="CU292" s="125"/>
      <c r="CV292" s="125"/>
      <c r="CW292" s="125"/>
      <c r="CX292" s="125"/>
      <c r="CY292" s="125"/>
      <c r="CZ292" s="125"/>
      <c r="DA292" s="125"/>
      <c r="DB292" s="125"/>
      <c r="DC292" s="125"/>
      <c r="DD292" s="125"/>
      <c r="DE292" s="125"/>
      <c r="DF292" s="125"/>
      <c r="DG292" s="125"/>
      <c r="DH292" s="125"/>
      <c r="DI292" s="125"/>
      <c r="DJ292" s="125"/>
      <c r="DK292" s="125"/>
      <c r="DL292" s="125"/>
    </row>
    <row r="293" spans="1:116" s="130" customFormat="1" x14ac:dyDescent="0.25">
      <c r="A293" s="125"/>
      <c r="B293" s="125"/>
      <c r="C293" s="125"/>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c r="AR293" s="125"/>
      <c r="AS293" s="125"/>
      <c r="AT293" s="125"/>
      <c r="AU293" s="125"/>
      <c r="AV293" s="125"/>
      <c r="AW293" s="125"/>
      <c r="AX293" s="125"/>
      <c r="AY293" s="125"/>
      <c r="AZ293" s="125"/>
      <c r="BA293" s="125"/>
      <c r="BB293" s="125"/>
      <c r="BC293" s="125"/>
      <c r="BD293" s="125"/>
      <c r="BE293" s="125"/>
      <c r="BF293" s="125"/>
      <c r="BG293" s="125"/>
      <c r="BH293" s="125"/>
      <c r="BI293" s="125"/>
      <c r="BJ293" s="125"/>
      <c r="BK293" s="125"/>
      <c r="BL293" s="125"/>
      <c r="BM293" s="125"/>
      <c r="BN293" s="125"/>
      <c r="BO293" s="125"/>
      <c r="BP293" s="125"/>
      <c r="BQ293" s="125"/>
      <c r="BR293" s="125"/>
      <c r="BS293" s="125"/>
      <c r="BT293" s="125"/>
      <c r="BU293" s="125"/>
      <c r="BV293" s="125"/>
      <c r="BW293" s="125"/>
      <c r="BX293" s="125"/>
      <c r="BY293" s="125"/>
      <c r="BZ293" s="125"/>
      <c r="CA293" s="125"/>
      <c r="CB293" s="125"/>
      <c r="CC293" s="125"/>
      <c r="CD293" s="125"/>
      <c r="CE293" s="125"/>
      <c r="CF293" s="125"/>
      <c r="CG293" s="125"/>
      <c r="CH293" s="125"/>
      <c r="CI293" s="125"/>
      <c r="CJ293" s="125"/>
      <c r="CK293" s="125"/>
      <c r="CL293" s="125"/>
      <c r="CM293" s="125"/>
      <c r="CN293" s="125"/>
      <c r="CO293" s="125"/>
      <c r="CP293" s="125"/>
      <c r="CQ293" s="125"/>
      <c r="CR293" s="125"/>
      <c r="CS293" s="125"/>
      <c r="CT293" s="125"/>
      <c r="CU293" s="125"/>
      <c r="CV293" s="125"/>
      <c r="CW293" s="125"/>
      <c r="CX293" s="125"/>
      <c r="CY293" s="125"/>
      <c r="CZ293" s="125"/>
      <c r="DA293" s="125"/>
      <c r="DB293" s="125"/>
      <c r="DC293" s="125"/>
      <c r="DD293" s="125"/>
      <c r="DE293" s="125"/>
      <c r="DF293" s="125"/>
      <c r="DG293" s="125"/>
      <c r="DH293" s="125"/>
      <c r="DI293" s="125"/>
      <c r="DJ293" s="125"/>
      <c r="DK293" s="125"/>
      <c r="DL293" s="125"/>
    </row>
    <row r="294" spans="1:116" s="130" customFormat="1" x14ac:dyDescent="0.25">
      <c r="A294" s="125"/>
      <c r="B294" s="125"/>
      <c r="C294" s="125"/>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c r="AR294" s="125"/>
      <c r="AS294" s="125"/>
      <c r="AT294" s="125"/>
      <c r="AU294" s="125"/>
      <c r="AV294" s="125"/>
      <c r="AW294" s="125"/>
      <c r="AX294" s="125"/>
      <c r="AY294" s="125"/>
      <c r="AZ294" s="125"/>
      <c r="BA294" s="125"/>
      <c r="BB294" s="125"/>
      <c r="BC294" s="125"/>
      <c r="BD294" s="125"/>
      <c r="BE294" s="125"/>
      <c r="BF294" s="125"/>
      <c r="BG294" s="125"/>
      <c r="BH294" s="125"/>
      <c r="BI294" s="125"/>
      <c r="BJ294" s="125"/>
      <c r="BK294" s="125"/>
      <c r="BL294" s="125"/>
      <c r="BM294" s="125"/>
      <c r="BN294" s="125"/>
      <c r="BO294" s="125"/>
      <c r="BP294" s="125"/>
      <c r="BQ294" s="125"/>
      <c r="BR294" s="125"/>
      <c r="BS294" s="125"/>
      <c r="BT294" s="125"/>
      <c r="BU294" s="125"/>
      <c r="BV294" s="125"/>
      <c r="BW294" s="125"/>
      <c r="BX294" s="125"/>
      <c r="BY294" s="125"/>
      <c r="BZ294" s="125"/>
      <c r="CA294" s="125"/>
      <c r="CB294" s="125"/>
      <c r="CC294" s="125"/>
      <c r="CD294" s="125"/>
      <c r="CE294" s="125"/>
      <c r="CF294" s="125"/>
      <c r="CG294" s="125"/>
      <c r="CH294" s="125"/>
      <c r="CI294" s="125"/>
      <c r="CJ294" s="125"/>
      <c r="CK294" s="125"/>
      <c r="CL294" s="125"/>
      <c r="CM294" s="125"/>
      <c r="CN294" s="125"/>
      <c r="CO294" s="125"/>
      <c r="CP294" s="125"/>
      <c r="CQ294" s="125"/>
      <c r="CR294" s="125"/>
      <c r="CS294" s="125"/>
      <c r="CT294" s="125"/>
      <c r="CU294" s="125"/>
      <c r="CV294" s="125"/>
      <c r="CW294" s="125"/>
      <c r="CX294" s="125"/>
      <c r="CY294" s="125"/>
      <c r="CZ294" s="125"/>
      <c r="DA294" s="125"/>
      <c r="DB294" s="125"/>
      <c r="DC294" s="125"/>
      <c r="DD294" s="125"/>
      <c r="DE294" s="125"/>
      <c r="DF294" s="125"/>
      <c r="DG294" s="125"/>
      <c r="DH294" s="125"/>
      <c r="DI294" s="125"/>
      <c r="DJ294" s="125"/>
      <c r="DK294" s="125"/>
      <c r="DL294" s="125"/>
    </row>
    <row r="295" spans="1:116" s="130" customFormat="1" x14ac:dyDescent="0.25">
      <c r="A295" s="125"/>
      <c r="B295" s="125"/>
      <c r="C295" s="125"/>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c r="AR295" s="125"/>
      <c r="AS295" s="125"/>
      <c r="AT295" s="125"/>
      <c r="AU295" s="125"/>
      <c r="AV295" s="125"/>
      <c r="AW295" s="125"/>
      <c r="AX295" s="125"/>
      <c r="AY295" s="125"/>
      <c r="AZ295" s="125"/>
      <c r="BA295" s="125"/>
      <c r="BB295" s="125"/>
      <c r="BC295" s="125"/>
      <c r="BD295" s="125"/>
      <c r="BE295" s="125"/>
      <c r="BF295" s="125"/>
      <c r="BG295" s="125"/>
      <c r="BH295" s="125"/>
      <c r="BI295" s="125"/>
      <c r="BJ295" s="125"/>
      <c r="BK295" s="125"/>
      <c r="BL295" s="125"/>
      <c r="BM295" s="125"/>
      <c r="BN295" s="125"/>
      <c r="BO295" s="125"/>
      <c r="BP295" s="125"/>
      <c r="BQ295" s="125"/>
      <c r="BR295" s="125"/>
      <c r="BS295" s="125"/>
      <c r="BT295" s="125"/>
      <c r="BU295" s="125"/>
      <c r="BV295" s="125"/>
      <c r="BW295" s="125"/>
      <c r="BX295" s="125"/>
      <c r="BY295" s="125"/>
      <c r="BZ295" s="125"/>
      <c r="CA295" s="125"/>
      <c r="CB295" s="125"/>
      <c r="CC295" s="125"/>
      <c r="CD295" s="125"/>
      <c r="CE295" s="125"/>
      <c r="CF295" s="125"/>
      <c r="CG295" s="125"/>
      <c r="CH295" s="125"/>
      <c r="CI295" s="125"/>
      <c r="CJ295" s="125"/>
      <c r="CK295" s="125"/>
      <c r="CL295" s="125"/>
      <c r="CM295" s="125"/>
      <c r="CN295" s="125"/>
      <c r="CO295" s="125"/>
      <c r="CP295" s="125"/>
      <c r="CQ295" s="125"/>
      <c r="CR295" s="125"/>
      <c r="CS295" s="125"/>
      <c r="CT295" s="125"/>
      <c r="CU295" s="125"/>
      <c r="CV295" s="125"/>
      <c r="CW295" s="125"/>
      <c r="CX295" s="125"/>
      <c r="CY295" s="125"/>
      <c r="CZ295" s="125"/>
      <c r="DA295" s="125"/>
      <c r="DB295" s="125"/>
      <c r="DC295" s="125"/>
      <c r="DD295" s="125"/>
      <c r="DE295" s="125"/>
      <c r="DF295" s="125"/>
      <c r="DG295" s="125"/>
      <c r="DH295" s="125"/>
      <c r="DI295" s="125"/>
      <c r="DJ295" s="125"/>
      <c r="DK295" s="125"/>
      <c r="DL295" s="125"/>
    </row>
    <row r="296" spans="1:116" s="130" customFormat="1" x14ac:dyDescent="0.25">
      <c r="A296" s="125"/>
      <c r="B296" s="125"/>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c r="AR296" s="125"/>
      <c r="AS296" s="125"/>
      <c r="AT296" s="125"/>
      <c r="AU296" s="125"/>
      <c r="AV296" s="125"/>
      <c r="AW296" s="125"/>
      <c r="AX296" s="125"/>
      <c r="AY296" s="125"/>
      <c r="AZ296" s="125"/>
      <c r="BA296" s="125"/>
      <c r="BB296" s="125"/>
      <c r="BC296" s="125"/>
      <c r="BD296" s="125"/>
      <c r="BE296" s="125"/>
      <c r="BF296" s="125"/>
      <c r="BG296" s="125"/>
      <c r="BH296" s="125"/>
      <c r="BI296" s="125"/>
      <c r="BJ296" s="125"/>
      <c r="BK296" s="125"/>
      <c r="BL296" s="125"/>
      <c r="BM296" s="125"/>
      <c r="BN296" s="125"/>
      <c r="BO296" s="125"/>
      <c r="BP296" s="125"/>
      <c r="BQ296" s="125"/>
      <c r="BR296" s="125"/>
      <c r="BS296" s="125"/>
      <c r="BT296" s="125"/>
      <c r="BU296" s="125"/>
      <c r="BV296" s="125"/>
      <c r="BW296" s="125"/>
      <c r="BX296" s="125"/>
      <c r="BY296" s="125"/>
      <c r="BZ296" s="125"/>
      <c r="CA296" s="125"/>
      <c r="CB296" s="125"/>
      <c r="CC296" s="125"/>
      <c r="CD296" s="125"/>
      <c r="CE296" s="125"/>
      <c r="CF296" s="125"/>
      <c r="CG296" s="125"/>
      <c r="CH296" s="125"/>
      <c r="CI296" s="125"/>
      <c r="CJ296" s="125"/>
      <c r="CK296" s="125"/>
      <c r="CL296" s="125"/>
      <c r="CM296" s="125"/>
      <c r="CN296" s="125"/>
      <c r="CO296" s="125"/>
      <c r="CP296" s="125"/>
      <c r="CQ296" s="125"/>
      <c r="CR296" s="125"/>
      <c r="CS296" s="125"/>
      <c r="CT296" s="125"/>
      <c r="CU296" s="125"/>
      <c r="CV296" s="125"/>
      <c r="CW296" s="125"/>
      <c r="CX296" s="125"/>
      <c r="CY296" s="125"/>
      <c r="CZ296" s="125"/>
      <c r="DA296" s="125"/>
      <c r="DB296" s="125"/>
      <c r="DC296" s="125"/>
      <c r="DD296" s="125"/>
      <c r="DE296" s="125"/>
      <c r="DF296" s="125"/>
      <c r="DG296" s="125"/>
      <c r="DH296" s="125"/>
      <c r="DI296" s="125"/>
      <c r="DJ296" s="125"/>
      <c r="DK296" s="125"/>
      <c r="DL296" s="125"/>
    </row>
    <row r="297" spans="1:116" x14ac:dyDescent="0.25">
      <c r="A297" s="125"/>
      <c r="B297" s="125"/>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c r="AR297" s="125"/>
      <c r="AS297" s="125"/>
      <c r="AT297" s="125"/>
      <c r="AU297" s="125"/>
      <c r="AV297" s="125"/>
      <c r="AW297" s="125"/>
      <c r="AX297" s="125"/>
      <c r="AY297" s="125"/>
      <c r="AZ297" s="125"/>
      <c r="BA297" s="125"/>
      <c r="BB297" s="125"/>
      <c r="BC297" s="125"/>
      <c r="BD297" s="125"/>
      <c r="BE297" s="125"/>
      <c r="BF297" s="125"/>
      <c r="BG297" s="125"/>
      <c r="BH297" s="125"/>
      <c r="BI297" s="125"/>
      <c r="BJ297" s="125"/>
      <c r="BK297" s="125"/>
      <c r="BL297" s="125"/>
      <c r="BM297" s="125"/>
      <c r="BN297" s="125"/>
      <c r="BO297" s="125"/>
      <c r="BP297" s="125"/>
      <c r="BQ297" s="125"/>
      <c r="BR297" s="125"/>
      <c r="BS297" s="125"/>
      <c r="BT297" s="125"/>
      <c r="BU297" s="125"/>
      <c r="BV297" s="125"/>
      <c r="BW297" s="125"/>
      <c r="BX297" s="125"/>
      <c r="BY297" s="125"/>
      <c r="BZ297" s="125"/>
      <c r="CA297" s="125"/>
      <c r="CB297" s="125"/>
      <c r="CC297" s="125"/>
      <c r="CD297" s="125"/>
      <c r="CE297" s="125"/>
      <c r="CF297" s="125"/>
      <c r="CG297" s="125"/>
      <c r="CH297" s="125"/>
      <c r="CI297" s="125"/>
      <c r="CJ297" s="125"/>
      <c r="CK297" s="125"/>
      <c r="CL297" s="125"/>
      <c r="CM297" s="125"/>
      <c r="CN297" s="125"/>
      <c r="CO297" s="125"/>
      <c r="CP297" s="125"/>
      <c r="CQ297" s="125"/>
      <c r="CR297" s="125"/>
      <c r="CS297" s="125"/>
      <c r="CT297" s="125"/>
      <c r="CU297" s="125"/>
      <c r="CV297" s="125"/>
      <c r="CW297" s="125"/>
      <c r="CX297" s="125"/>
      <c r="CY297" s="125"/>
      <c r="CZ297" s="125"/>
      <c r="DA297" s="125"/>
      <c r="DB297" s="125"/>
      <c r="DC297" s="125"/>
      <c r="DD297" s="125"/>
      <c r="DE297" s="125"/>
      <c r="DF297" s="125"/>
      <c r="DG297" s="125"/>
      <c r="DH297" s="125"/>
      <c r="DI297" s="125"/>
      <c r="DJ297" s="125"/>
      <c r="DK297" s="125"/>
    </row>
    <row r="298" spans="1:116" x14ac:dyDescent="0.25">
      <c r="A298" s="125"/>
    </row>
    <row r="299" spans="1:116" x14ac:dyDescent="0.25">
      <c r="A299" s="125"/>
    </row>
    <row r="300" spans="1:116" x14ac:dyDescent="0.25">
      <c r="A300" s="125"/>
    </row>
    <row r="301" spans="1:116" x14ac:dyDescent="0.25">
      <c r="A301" s="125"/>
    </row>
    <row r="302" spans="1:116" x14ac:dyDescent="0.25">
      <c r="A302" s="125"/>
    </row>
    <row r="303" spans="1:116" x14ac:dyDescent="0.25">
      <c r="A303" s="125"/>
    </row>
    <row r="304" spans="1:116" x14ac:dyDescent="0.25">
      <c r="A304" s="125"/>
    </row>
  </sheetData>
  <sheetProtection formatCells="0" selectLockedCells="1" selectUnlockedCells="1"/>
  <protectedRanges>
    <protectedRange password="E8F0" sqref="A175 A238 B174:DK235 DL173:IV234" name="Range2"/>
    <protectedRange password="D233" sqref="A175 A238 B174:DK235 DL173:IV234" name="Range1"/>
    <protectedRange password="D233" sqref="A176:A237" name="Range1_1"/>
    <protectedRange password="D233" sqref="A112:A164 A91:A110 A166:A167" name="Range1_2"/>
  </protectedRanges>
  <mergeCells count="46">
    <mergeCell ref="DB2:DE2"/>
    <mergeCell ref="DF2:DI2"/>
    <mergeCell ref="DJ2:DJ3"/>
    <mergeCell ref="DK2:DK3"/>
    <mergeCell ref="N1:Q1"/>
    <mergeCell ref="R1:U1"/>
    <mergeCell ref="V1:Y1"/>
    <mergeCell ref="Z1:AC1"/>
    <mergeCell ref="AD1:AG1"/>
    <mergeCell ref="AH1:AK1"/>
    <mergeCell ref="CD2:CG2"/>
    <mergeCell ref="CH2:CK2"/>
    <mergeCell ref="CL2:CO2"/>
    <mergeCell ref="CP2:CS2"/>
    <mergeCell ref="CT2:CW2"/>
    <mergeCell ref="CX2:DA2"/>
    <mergeCell ref="BF2:BI2"/>
    <mergeCell ref="BJ2:BM2"/>
    <mergeCell ref="BN2:BQ2"/>
    <mergeCell ref="BR2:BU2"/>
    <mergeCell ref="BV2:BY2"/>
    <mergeCell ref="BZ2:CC2"/>
    <mergeCell ref="AH2:AK2"/>
    <mergeCell ref="AL2:AO2"/>
    <mergeCell ref="AP2:AS2"/>
    <mergeCell ref="AT2:AW2"/>
    <mergeCell ref="AX2:BA2"/>
    <mergeCell ref="BB2:BE2"/>
    <mergeCell ref="M2:M4"/>
    <mergeCell ref="N2:Q2"/>
    <mergeCell ref="R2:U2"/>
    <mergeCell ref="V2:Y2"/>
    <mergeCell ref="Z2:AC2"/>
    <mergeCell ref="AD2:AG2"/>
    <mergeCell ref="G2:G4"/>
    <mergeCell ref="H2:H4"/>
    <mergeCell ref="I2:I4"/>
    <mergeCell ref="J2:J4"/>
    <mergeCell ref="K2:K4"/>
    <mergeCell ref="L2:L4"/>
    <mergeCell ref="A2:A4"/>
    <mergeCell ref="B2:B4"/>
    <mergeCell ref="C2:C4"/>
    <mergeCell ref="D2:D4"/>
    <mergeCell ref="E2:E4"/>
    <mergeCell ref="F2:F4"/>
  </mergeCells>
  <dataValidations count="2">
    <dataValidation type="list" errorStyle="warning" allowBlank="1" showInputMessage="1" showErrorMessage="1" errorTitle="Choose from list when possible" error="Choose from list provided_x000a_whenever possible._x000a__x000a_Click &quot;Yes&quot; to accept the Service_x000a_name you have typed." promptTitle="Choose a Service" sqref="WWH983042:WZQ983042 JV2:NE2 TR2:XA2 ADN2:AGW2 ANJ2:AQS2 AXF2:BAO2 BHB2:BKK2 BQX2:BUG2 CAT2:CEC2 CKP2:CNY2 CUL2:CXU2 DEH2:DHQ2 DOD2:DRM2 DXZ2:EBI2 EHV2:ELE2 ERR2:EVA2 FBN2:FEW2 FLJ2:FOS2 FVF2:FYO2 GFB2:GIK2 GOX2:GSG2 GYT2:HCC2 HIP2:HLY2 HSL2:HVU2 ICH2:IFQ2 IMD2:IPM2 IVZ2:IZI2 JFV2:JJE2 JPR2:JTA2 JZN2:KCW2 KJJ2:KMS2 KTF2:KWO2 LDB2:LGK2 LMX2:LQG2 LWT2:MAC2 MGP2:MJY2 MQL2:MTU2 NAH2:NDQ2 NKD2:NNM2 NTZ2:NXI2 ODV2:OHE2 ONR2:ORA2 OXN2:PAW2 PHJ2:PKS2 PRF2:PUO2 QBB2:QEK2 QKX2:QOG2 QUT2:QYC2 REP2:RHY2 ROL2:RRU2 RYH2:SBQ2 SID2:SLM2 SRZ2:SVI2 TBV2:TFE2 TLR2:TPA2 TVN2:TYW2 UFJ2:UIS2 UPF2:USO2 UZB2:VCK2 VIX2:VMG2 VST2:VWC2 WCP2:WFY2 WML2:WPU2 WWH2:WZQ2 Z65538:DI65538 JV65538:NE65538 TR65538:XA65538 ADN65538:AGW65538 ANJ65538:AQS65538 AXF65538:BAO65538 BHB65538:BKK65538 BQX65538:BUG65538 CAT65538:CEC65538 CKP65538:CNY65538 CUL65538:CXU65538 DEH65538:DHQ65538 DOD65538:DRM65538 DXZ65538:EBI65538 EHV65538:ELE65538 ERR65538:EVA65538 FBN65538:FEW65538 FLJ65538:FOS65538 FVF65538:FYO65538 GFB65538:GIK65538 GOX65538:GSG65538 GYT65538:HCC65538 HIP65538:HLY65538 HSL65538:HVU65538 ICH65538:IFQ65538 IMD65538:IPM65538 IVZ65538:IZI65538 JFV65538:JJE65538 JPR65538:JTA65538 JZN65538:KCW65538 KJJ65538:KMS65538 KTF65538:KWO65538 LDB65538:LGK65538 LMX65538:LQG65538 LWT65538:MAC65538 MGP65538:MJY65538 MQL65538:MTU65538 NAH65538:NDQ65538 NKD65538:NNM65538 NTZ65538:NXI65538 ODV65538:OHE65538 ONR65538:ORA65538 OXN65538:PAW65538 PHJ65538:PKS65538 PRF65538:PUO65538 QBB65538:QEK65538 QKX65538:QOG65538 QUT65538:QYC65538 REP65538:RHY65538 ROL65538:RRU65538 RYH65538:SBQ65538 SID65538:SLM65538 SRZ65538:SVI65538 TBV65538:TFE65538 TLR65538:TPA65538 TVN65538:TYW65538 UFJ65538:UIS65538 UPF65538:USO65538 UZB65538:VCK65538 VIX65538:VMG65538 VST65538:VWC65538 WCP65538:WFY65538 WML65538:WPU65538 WWH65538:WZQ65538 Z131074:DI131074 JV131074:NE131074 TR131074:XA131074 ADN131074:AGW131074 ANJ131074:AQS131074 AXF131074:BAO131074 BHB131074:BKK131074 BQX131074:BUG131074 CAT131074:CEC131074 CKP131074:CNY131074 CUL131074:CXU131074 DEH131074:DHQ131074 DOD131074:DRM131074 DXZ131074:EBI131074 EHV131074:ELE131074 ERR131074:EVA131074 FBN131074:FEW131074 FLJ131074:FOS131074 FVF131074:FYO131074 GFB131074:GIK131074 GOX131074:GSG131074 GYT131074:HCC131074 HIP131074:HLY131074 HSL131074:HVU131074 ICH131074:IFQ131074 IMD131074:IPM131074 IVZ131074:IZI131074 JFV131074:JJE131074 JPR131074:JTA131074 JZN131074:KCW131074 KJJ131074:KMS131074 KTF131074:KWO131074 LDB131074:LGK131074 LMX131074:LQG131074 LWT131074:MAC131074 MGP131074:MJY131074 MQL131074:MTU131074 NAH131074:NDQ131074 NKD131074:NNM131074 NTZ131074:NXI131074 ODV131074:OHE131074 ONR131074:ORA131074 OXN131074:PAW131074 PHJ131074:PKS131074 PRF131074:PUO131074 QBB131074:QEK131074 QKX131074:QOG131074 QUT131074:QYC131074 REP131074:RHY131074 ROL131074:RRU131074 RYH131074:SBQ131074 SID131074:SLM131074 SRZ131074:SVI131074 TBV131074:TFE131074 TLR131074:TPA131074 TVN131074:TYW131074 UFJ131074:UIS131074 UPF131074:USO131074 UZB131074:VCK131074 VIX131074:VMG131074 VST131074:VWC131074 WCP131074:WFY131074 WML131074:WPU131074 WWH131074:WZQ131074 Z196610:DI196610 JV196610:NE196610 TR196610:XA196610 ADN196610:AGW196610 ANJ196610:AQS196610 AXF196610:BAO196610 BHB196610:BKK196610 BQX196610:BUG196610 CAT196610:CEC196610 CKP196610:CNY196610 CUL196610:CXU196610 DEH196610:DHQ196610 DOD196610:DRM196610 DXZ196610:EBI196610 EHV196610:ELE196610 ERR196610:EVA196610 FBN196610:FEW196610 FLJ196610:FOS196610 FVF196610:FYO196610 GFB196610:GIK196610 GOX196610:GSG196610 GYT196610:HCC196610 HIP196610:HLY196610 HSL196610:HVU196610 ICH196610:IFQ196610 IMD196610:IPM196610 IVZ196610:IZI196610 JFV196610:JJE196610 JPR196610:JTA196610 JZN196610:KCW196610 KJJ196610:KMS196610 KTF196610:KWO196610 LDB196610:LGK196610 LMX196610:LQG196610 LWT196610:MAC196610 MGP196610:MJY196610 MQL196610:MTU196610 NAH196610:NDQ196610 NKD196610:NNM196610 NTZ196610:NXI196610 ODV196610:OHE196610 ONR196610:ORA196610 OXN196610:PAW196610 PHJ196610:PKS196610 PRF196610:PUO196610 QBB196610:QEK196610 QKX196610:QOG196610 QUT196610:QYC196610 REP196610:RHY196610 ROL196610:RRU196610 RYH196610:SBQ196610 SID196610:SLM196610 SRZ196610:SVI196610 TBV196610:TFE196610 TLR196610:TPA196610 TVN196610:TYW196610 UFJ196610:UIS196610 UPF196610:USO196610 UZB196610:VCK196610 VIX196610:VMG196610 VST196610:VWC196610 WCP196610:WFY196610 WML196610:WPU196610 WWH196610:WZQ196610 Z262146:DI262146 JV262146:NE262146 TR262146:XA262146 ADN262146:AGW262146 ANJ262146:AQS262146 AXF262146:BAO262146 BHB262146:BKK262146 BQX262146:BUG262146 CAT262146:CEC262146 CKP262146:CNY262146 CUL262146:CXU262146 DEH262146:DHQ262146 DOD262146:DRM262146 DXZ262146:EBI262146 EHV262146:ELE262146 ERR262146:EVA262146 FBN262146:FEW262146 FLJ262146:FOS262146 FVF262146:FYO262146 GFB262146:GIK262146 GOX262146:GSG262146 GYT262146:HCC262146 HIP262146:HLY262146 HSL262146:HVU262146 ICH262146:IFQ262146 IMD262146:IPM262146 IVZ262146:IZI262146 JFV262146:JJE262146 JPR262146:JTA262146 JZN262146:KCW262146 KJJ262146:KMS262146 KTF262146:KWO262146 LDB262146:LGK262146 LMX262146:LQG262146 LWT262146:MAC262146 MGP262146:MJY262146 MQL262146:MTU262146 NAH262146:NDQ262146 NKD262146:NNM262146 NTZ262146:NXI262146 ODV262146:OHE262146 ONR262146:ORA262146 OXN262146:PAW262146 PHJ262146:PKS262146 PRF262146:PUO262146 QBB262146:QEK262146 QKX262146:QOG262146 QUT262146:QYC262146 REP262146:RHY262146 ROL262146:RRU262146 RYH262146:SBQ262146 SID262146:SLM262146 SRZ262146:SVI262146 TBV262146:TFE262146 TLR262146:TPA262146 TVN262146:TYW262146 UFJ262146:UIS262146 UPF262146:USO262146 UZB262146:VCK262146 VIX262146:VMG262146 VST262146:VWC262146 WCP262146:WFY262146 WML262146:WPU262146 WWH262146:WZQ262146 Z327682:DI327682 JV327682:NE327682 TR327682:XA327682 ADN327682:AGW327682 ANJ327682:AQS327682 AXF327682:BAO327682 BHB327682:BKK327682 BQX327682:BUG327682 CAT327682:CEC327682 CKP327682:CNY327682 CUL327682:CXU327682 DEH327682:DHQ327682 DOD327682:DRM327682 DXZ327682:EBI327682 EHV327682:ELE327682 ERR327682:EVA327682 FBN327682:FEW327682 FLJ327682:FOS327682 FVF327682:FYO327682 GFB327682:GIK327682 GOX327682:GSG327682 GYT327682:HCC327682 HIP327682:HLY327682 HSL327682:HVU327682 ICH327682:IFQ327682 IMD327682:IPM327682 IVZ327682:IZI327682 JFV327682:JJE327682 JPR327682:JTA327682 JZN327682:KCW327682 KJJ327682:KMS327682 KTF327682:KWO327682 LDB327682:LGK327682 LMX327682:LQG327682 LWT327682:MAC327682 MGP327682:MJY327682 MQL327682:MTU327682 NAH327682:NDQ327682 NKD327682:NNM327682 NTZ327682:NXI327682 ODV327682:OHE327682 ONR327682:ORA327682 OXN327682:PAW327682 PHJ327682:PKS327682 PRF327682:PUO327682 QBB327682:QEK327682 QKX327682:QOG327682 QUT327682:QYC327682 REP327682:RHY327682 ROL327682:RRU327682 RYH327682:SBQ327682 SID327682:SLM327682 SRZ327682:SVI327682 TBV327682:TFE327682 TLR327682:TPA327682 TVN327682:TYW327682 UFJ327682:UIS327682 UPF327682:USO327682 UZB327682:VCK327682 VIX327682:VMG327682 VST327682:VWC327682 WCP327682:WFY327682 WML327682:WPU327682 WWH327682:WZQ327682 Z393218:DI393218 JV393218:NE393218 TR393218:XA393218 ADN393218:AGW393218 ANJ393218:AQS393218 AXF393218:BAO393218 BHB393218:BKK393218 BQX393218:BUG393218 CAT393218:CEC393218 CKP393218:CNY393218 CUL393218:CXU393218 DEH393218:DHQ393218 DOD393218:DRM393218 DXZ393218:EBI393218 EHV393218:ELE393218 ERR393218:EVA393218 FBN393218:FEW393218 FLJ393218:FOS393218 FVF393218:FYO393218 GFB393218:GIK393218 GOX393218:GSG393218 GYT393218:HCC393218 HIP393218:HLY393218 HSL393218:HVU393218 ICH393218:IFQ393218 IMD393218:IPM393218 IVZ393218:IZI393218 JFV393218:JJE393218 JPR393218:JTA393218 JZN393218:KCW393218 KJJ393218:KMS393218 KTF393218:KWO393218 LDB393218:LGK393218 LMX393218:LQG393218 LWT393218:MAC393218 MGP393218:MJY393218 MQL393218:MTU393218 NAH393218:NDQ393218 NKD393218:NNM393218 NTZ393218:NXI393218 ODV393218:OHE393218 ONR393218:ORA393218 OXN393218:PAW393218 PHJ393218:PKS393218 PRF393218:PUO393218 QBB393218:QEK393218 QKX393218:QOG393218 QUT393218:QYC393218 REP393218:RHY393218 ROL393218:RRU393218 RYH393218:SBQ393218 SID393218:SLM393218 SRZ393218:SVI393218 TBV393218:TFE393218 TLR393218:TPA393218 TVN393218:TYW393218 UFJ393218:UIS393218 UPF393218:USO393218 UZB393218:VCK393218 VIX393218:VMG393218 VST393218:VWC393218 WCP393218:WFY393218 WML393218:WPU393218 WWH393218:WZQ393218 Z458754:DI458754 JV458754:NE458754 TR458754:XA458754 ADN458754:AGW458754 ANJ458754:AQS458754 AXF458754:BAO458754 BHB458754:BKK458754 BQX458754:BUG458754 CAT458754:CEC458754 CKP458754:CNY458754 CUL458754:CXU458754 DEH458754:DHQ458754 DOD458754:DRM458754 DXZ458754:EBI458754 EHV458754:ELE458754 ERR458754:EVA458754 FBN458754:FEW458754 FLJ458754:FOS458754 FVF458754:FYO458754 GFB458754:GIK458754 GOX458754:GSG458754 GYT458754:HCC458754 HIP458754:HLY458754 HSL458754:HVU458754 ICH458754:IFQ458754 IMD458754:IPM458754 IVZ458754:IZI458754 JFV458754:JJE458754 JPR458754:JTA458754 JZN458754:KCW458754 KJJ458754:KMS458754 KTF458754:KWO458754 LDB458754:LGK458754 LMX458754:LQG458754 LWT458754:MAC458754 MGP458754:MJY458754 MQL458754:MTU458754 NAH458754:NDQ458754 NKD458754:NNM458754 NTZ458754:NXI458754 ODV458754:OHE458754 ONR458754:ORA458754 OXN458754:PAW458754 PHJ458754:PKS458754 PRF458754:PUO458754 QBB458754:QEK458754 QKX458754:QOG458754 QUT458754:QYC458754 REP458754:RHY458754 ROL458754:RRU458754 RYH458754:SBQ458754 SID458754:SLM458754 SRZ458754:SVI458754 TBV458754:TFE458754 TLR458754:TPA458754 TVN458754:TYW458754 UFJ458754:UIS458754 UPF458754:USO458754 UZB458754:VCK458754 VIX458754:VMG458754 VST458754:VWC458754 WCP458754:WFY458754 WML458754:WPU458754 WWH458754:WZQ458754 Z524290:DI524290 JV524290:NE524290 TR524290:XA524290 ADN524290:AGW524290 ANJ524290:AQS524290 AXF524290:BAO524290 BHB524290:BKK524290 BQX524290:BUG524290 CAT524290:CEC524290 CKP524290:CNY524290 CUL524290:CXU524290 DEH524290:DHQ524290 DOD524290:DRM524290 DXZ524290:EBI524290 EHV524290:ELE524290 ERR524290:EVA524290 FBN524290:FEW524290 FLJ524290:FOS524290 FVF524290:FYO524290 GFB524290:GIK524290 GOX524290:GSG524290 GYT524290:HCC524290 HIP524290:HLY524290 HSL524290:HVU524290 ICH524290:IFQ524290 IMD524290:IPM524290 IVZ524290:IZI524290 JFV524290:JJE524290 JPR524290:JTA524290 JZN524290:KCW524290 KJJ524290:KMS524290 KTF524290:KWO524290 LDB524290:LGK524290 LMX524290:LQG524290 LWT524290:MAC524290 MGP524290:MJY524290 MQL524290:MTU524290 NAH524290:NDQ524290 NKD524290:NNM524290 NTZ524290:NXI524290 ODV524290:OHE524290 ONR524290:ORA524290 OXN524290:PAW524290 PHJ524290:PKS524290 PRF524290:PUO524290 QBB524290:QEK524290 QKX524290:QOG524290 QUT524290:QYC524290 REP524290:RHY524290 ROL524290:RRU524290 RYH524290:SBQ524290 SID524290:SLM524290 SRZ524290:SVI524290 TBV524290:TFE524290 TLR524290:TPA524290 TVN524290:TYW524290 UFJ524290:UIS524290 UPF524290:USO524290 UZB524290:VCK524290 VIX524290:VMG524290 VST524290:VWC524290 WCP524290:WFY524290 WML524290:WPU524290 WWH524290:WZQ524290 Z589826:DI589826 JV589826:NE589826 TR589826:XA589826 ADN589826:AGW589826 ANJ589826:AQS589826 AXF589826:BAO589826 BHB589826:BKK589826 BQX589826:BUG589826 CAT589826:CEC589826 CKP589826:CNY589826 CUL589826:CXU589826 DEH589826:DHQ589826 DOD589826:DRM589826 DXZ589826:EBI589826 EHV589826:ELE589826 ERR589826:EVA589826 FBN589826:FEW589826 FLJ589826:FOS589826 FVF589826:FYO589826 GFB589826:GIK589826 GOX589826:GSG589826 GYT589826:HCC589826 HIP589826:HLY589826 HSL589826:HVU589826 ICH589826:IFQ589826 IMD589826:IPM589826 IVZ589826:IZI589826 JFV589826:JJE589826 JPR589826:JTA589826 JZN589826:KCW589826 KJJ589826:KMS589826 KTF589826:KWO589826 LDB589826:LGK589826 LMX589826:LQG589826 LWT589826:MAC589826 MGP589826:MJY589826 MQL589826:MTU589826 NAH589826:NDQ589826 NKD589826:NNM589826 NTZ589826:NXI589826 ODV589826:OHE589826 ONR589826:ORA589826 OXN589826:PAW589826 PHJ589826:PKS589826 PRF589826:PUO589826 QBB589826:QEK589826 QKX589826:QOG589826 QUT589826:QYC589826 REP589826:RHY589826 ROL589826:RRU589826 RYH589826:SBQ589826 SID589826:SLM589826 SRZ589826:SVI589826 TBV589826:TFE589826 TLR589826:TPA589826 TVN589826:TYW589826 UFJ589826:UIS589826 UPF589826:USO589826 UZB589826:VCK589826 VIX589826:VMG589826 VST589826:VWC589826 WCP589826:WFY589826 WML589826:WPU589826 WWH589826:WZQ589826 Z655362:DI655362 JV655362:NE655362 TR655362:XA655362 ADN655362:AGW655362 ANJ655362:AQS655362 AXF655362:BAO655362 BHB655362:BKK655362 BQX655362:BUG655362 CAT655362:CEC655362 CKP655362:CNY655362 CUL655362:CXU655362 DEH655362:DHQ655362 DOD655362:DRM655362 DXZ655362:EBI655362 EHV655362:ELE655362 ERR655362:EVA655362 FBN655362:FEW655362 FLJ655362:FOS655362 FVF655362:FYO655362 GFB655362:GIK655362 GOX655362:GSG655362 GYT655362:HCC655362 HIP655362:HLY655362 HSL655362:HVU655362 ICH655362:IFQ655362 IMD655362:IPM655362 IVZ655362:IZI655362 JFV655362:JJE655362 JPR655362:JTA655362 JZN655362:KCW655362 KJJ655362:KMS655362 KTF655362:KWO655362 LDB655362:LGK655362 LMX655362:LQG655362 LWT655362:MAC655362 MGP655362:MJY655362 MQL655362:MTU655362 NAH655362:NDQ655362 NKD655362:NNM655362 NTZ655362:NXI655362 ODV655362:OHE655362 ONR655362:ORA655362 OXN655362:PAW655362 PHJ655362:PKS655362 PRF655362:PUO655362 QBB655362:QEK655362 QKX655362:QOG655362 QUT655362:QYC655362 REP655362:RHY655362 ROL655362:RRU655362 RYH655362:SBQ655362 SID655362:SLM655362 SRZ655362:SVI655362 TBV655362:TFE655362 TLR655362:TPA655362 TVN655362:TYW655362 UFJ655362:UIS655362 UPF655362:USO655362 UZB655362:VCK655362 VIX655362:VMG655362 VST655362:VWC655362 WCP655362:WFY655362 WML655362:WPU655362 WWH655362:WZQ655362 Z720898:DI720898 JV720898:NE720898 TR720898:XA720898 ADN720898:AGW720898 ANJ720898:AQS720898 AXF720898:BAO720898 BHB720898:BKK720898 BQX720898:BUG720898 CAT720898:CEC720898 CKP720898:CNY720898 CUL720898:CXU720898 DEH720898:DHQ720898 DOD720898:DRM720898 DXZ720898:EBI720898 EHV720898:ELE720898 ERR720898:EVA720898 FBN720898:FEW720898 FLJ720898:FOS720898 FVF720898:FYO720898 GFB720898:GIK720898 GOX720898:GSG720898 GYT720898:HCC720898 HIP720898:HLY720898 HSL720898:HVU720898 ICH720898:IFQ720898 IMD720898:IPM720898 IVZ720898:IZI720898 JFV720898:JJE720898 JPR720898:JTA720898 JZN720898:KCW720898 KJJ720898:KMS720898 KTF720898:KWO720898 LDB720898:LGK720898 LMX720898:LQG720898 LWT720898:MAC720898 MGP720898:MJY720898 MQL720898:MTU720898 NAH720898:NDQ720898 NKD720898:NNM720898 NTZ720898:NXI720898 ODV720898:OHE720898 ONR720898:ORA720898 OXN720898:PAW720898 PHJ720898:PKS720898 PRF720898:PUO720898 QBB720898:QEK720898 QKX720898:QOG720898 QUT720898:QYC720898 REP720898:RHY720898 ROL720898:RRU720898 RYH720898:SBQ720898 SID720898:SLM720898 SRZ720898:SVI720898 TBV720898:TFE720898 TLR720898:TPA720898 TVN720898:TYW720898 UFJ720898:UIS720898 UPF720898:USO720898 UZB720898:VCK720898 VIX720898:VMG720898 VST720898:VWC720898 WCP720898:WFY720898 WML720898:WPU720898 WWH720898:WZQ720898 Z786434:DI786434 JV786434:NE786434 TR786434:XA786434 ADN786434:AGW786434 ANJ786434:AQS786434 AXF786434:BAO786434 BHB786434:BKK786434 BQX786434:BUG786434 CAT786434:CEC786434 CKP786434:CNY786434 CUL786434:CXU786434 DEH786434:DHQ786434 DOD786434:DRM786434 DXZ786434:EBI786434 EHV786434:ELE786434 ERR786434:EVA786434 FBN786434:FEW786434 FLJ786434:FOS786434 FVF786434:FYO786434 GFB786434:GIK786434 GOX786434:GSG786434 GYT786434:HCC786434 HIP786434:HLY786434 HSL786434:HVU786434 ICH786434:IFQ786434 IMD786434:IPM786434 IVZ786434:IZI786434 JFV786434:JJE786434 JPR786434:JTA786434 JZN786434:KCW786434 KJJ786434:KMS786434 KTF786434:KWO786434 LDB786434:LGK786434 LMX786434:LQG786434 LWT786434:MAC786434 MGP786434:MJY786434 MQL786434:MTU786434 NAH786434:NDQ786434 NKD786434:NNM786434 NTZ786434:NXI786434 ODV786434:OHE786434 ONR786434:ORA786434 OXN786434:PAW786434 PHJ786434:PKS786434 PRF786434:PUO786434 QBB786434:QEK786434 QKX786434:QOG786434 QUT786434:QYC786434 REP786434:RHY786434 ROL786434:RRU786434 RYH786434:SBQ786434 SID786434:SLM786434 SRZ786434:SVI786434 TBV786434:TFE786434 TLR786434:TPA786434 TVN786434:TYW786434 UFJ786434:UIS786434 UPF786434:USO786434 UZB786434:VCK786434 VIX786434:VMG786434 VST786434:VWC786434 WCP786434:WFY786434 WML786434:WPU786434 WWH786434:WZQ786434 Z851970:DI851970 JV851970:NE851970 TR851970:XA851970 ADN851970:AGW851970 ANJ851970:AQS851970 AXF851970:BAO851970 BHB851970:BKK851970 BQX851970:BUG851970 CAT851970:CEC851970 CKP851970:CNY851970 CUL851970:CXU851970 DEH851970:DHQ851970 DOD851970:DRM851970 DXZ851970:EBI851970 EHV851970:ELE851970 ERR851970:EVA851970 FBN851970:FEW851970 FLJ851970:FOS851970 FVF851970:FYO851970 GFB851970:GIK851970 GOX851970:GSG851970 GYT851970:HCC851970 HIP851970:HLY851970 HSL851970:HVU851970 ICH851970:IFQ851970 IMD851970:IPM851970 IVZ851970:IZI851970 JFV851970:JJE851970 JPR851970:JTA851970 JZN851970:KCW851970 KJJ851970:KMS851970 KTF851970:KWO851970 LDB851970:LGK851970 LMX851970:LQG851970 LWT851970:MAC851970 MGP851970:MJY851970 MQL851970:MTU851970 NAH851970:NDQ851970 NKD851970:NNM851970 NTZ851970:NXI851970 ODV851970:OHE851970 ONR851970:ORA851970 OXN851970:PAW851970 PHJ851970:PKS851970 PRF851970:PUO851970 QBB851970:QEK851970 QKX851970:QOG851970 QUT851970:QYC851970 REP851970:RHY851970 ROL851970:RRU851970 RYH851970:SBQ851970 SID851970:SLM851970 SRZ851970:SVI851970 TBV851970:TFE851970 TLR851970:TPA851970 TVN851970:TYW851970 UFJ851970:UIS851970 UPF851970:USO851970 UZB851970:VCK851970 VIX851970:VMG851970 VST851970:VWC851970 WCP851970:WFY851970 WML851970:WPU851970 WWH851970:WZQ851970 Z917506:DI917506 JV917506:NE917506 TR917506:XA917506 ADN917506:AGW917506 ANJ917506:AQS917506 AXF917506:BAO917506 BHB917506:BKK917506 BQX917506:BUG917506 CAT917506:CEC917506 CKP917506:CNY917506 CUL917506:CXU917506 DEH917506:DHQ917506 DOD917506:DRM917506 DXZ917506:EBI917506 EHV917506:ELE917506 ERR917506:EVA917506 FBN917506:FEW917506 FLJ917506:FOS917506 FVF917506:FYO917506 GFB917506:GIK917506 GOX917506:GSG917506 GYT917506:HCC917506 HIP917506:HLY917506 HSL917506:HVU917506 ICH917506:IFQ917506 IMD917506:IPM917506 IVZ917506:IZI917506 JFV917506:JJE917506 JPR917506:JTA917506 JZN917506:KCW917506 KJJ917506:KMS917506 KTF917506:KWO917506 LDB917506:LGK917506 LMX917506:LQG917506 LWT917506:MAC917506 MGP917506:MJY917506 MQL917506:MTU917506 NAH917506:NDQ917506 NKD917506:NNM917506 NTZ917506:NXI917506 ODV917506:OHE917506 ONR917506:ORA917506 OXN917506:PAW917506 PHJ917506:PKS917506 PRF917506:PUO917506 QBB917506:QEK917506 QKX917506:QOG917506 QUT917506:QYC917506 REP917506:RHY917506 ROL917506:RRU917506 RYH917506:SBQ917506 SID917506:SLM917506 SRZ917506:SVI917506 TBV917506:TFE917506 TLR917506:TPA917506 TVN917506:TYW917506 UFJ917506:UIS917506 UPF917506:USO917506 UZB917506:VCK917506 VIX917506:VMG917506 VST917506:VWC917506 WCP917506:WFY917506 WML917506:WPU917506 WWH917506:WZQ917506 Z983042:DI983042 JV983042:NE983042 TR983042:XA983042 ADN983042:AGW983042 ANJ983042:AQS983042 AXF983042:BAO983042 BHB983042:BKK983042 BQX983042:BUG983042 CAT983042:CEC983042 CKP983042:CNY983042 CUL983042:CXU983042 DEH983042:DHQ983042 DOD983042:DRM983042 DXZ983042:EBI983042 EHV983042:ELE983042 ERR983042:EVA983042 FBN983042:FEW983042 FLJ983042:FOS983042 FVF983042:FYO983042 GFB983042:GIK983042 GOX983042:GSG983042 GYT983042:HCC983042 HIP983042:HLY983042 HSL983042:HVU983042 ICH983042:IFQ983042 IMD983042:IPM983042 IVZ983042:IZI983042 JFV983042:JJE983042 JPR983042:JTA983042 JZN983042:KCW983042 KJJ983042:KMS983042 KTF983042:KWO983042 LDB983042:LGK983042 LMX983042:LQG983042 LWT983042:MAC983042 MGP983042:MJY983042 MQL983042:MTU983042 NAH983042:NDQ983042 NKD983042:NNM983042 NTZ983042:NXI983042 ODV983042:OHE983042 ONR983042:ORA983042 OXN983042:PAW983042 PHJ983042:PKS983042 PRF983042:PUO983042 QBB983042:QEK983042 QKX983042:QOG983042 QUT983042:QYC983042 REP983042:RHY983042 ROL983042:RRU983042 RYH983042:SBQ983042 SID983042:SLM983042 SRZ983042:SVI983042 TBV983042:TFE983042 TLR983042:TPA983042 TVN983042:TYW983042 UFJ983042:UIS983042 UPF983042:USO983042 UZB983042:VCK983042 VIX983042:VMG983042 VST983042:VWC983042 WCP983042:WFY983042 WML983042:WPU983042 AL2:DI2" xr:uid="{83962187-A936-431E-8BC7-1127D9D63355}">
      <formula1>$A$92:$A$164</formula1>
    </dataValidation>
    <dataValidation type="list" errorStyle="warning" allowBlank="1" showInputMessage="1" showErrorMessage="1" errorTitle="Choose from list when possible" error="Choose from list provided_x000a_whenever possible._x000a__x000a_Click &quot;Yes&quot; to accept the Service_x000a_name you have typed." promptTitle="Choose a Service" sqref="WVV983042:WWG983042 JJ2:JU2 TF2:TQ2 ADB2:ADM2 AMX2:ANI2 AWT2:AXE2 BGP2:BHA2 BQL2:BQW2 CAH2:CAS2 CKD2:CKO2 CTZ2:CUK2 DDV2:DEG2 DNR2:DOC2 DXN2:DXY2 EHJ2:EHU2 ERF2:ERQ2 FBB2:FBM2 FKX2:FLI2 FUT2:FVE2 GEP2:GFA2 GOL2:GOW2 GYH2:GYS2 HID2:HIO2 HRZ2:HSK2 IBV2:ICG2 ILR2:IMC2 IVN2:IVY2 JFJ2:JFU2 JPF2:JPQ2 JZB2:JZM2 KIX2:KJI2 KST2:KTE2 LCP2:LDA2 LML2:LMW2 LWH2:LWS2 MGD2:MGO2 MPZ2:MQK2 MZV2:NAG2 NJR2:NKC2 NTN2:NTY2 ODJ2:ODU2 ONF2:ONQ2 OXB2:OXM2 PGX2:PHI2 PQT2:PRE2 QAP2:QBA2 QKL2:QKW2 QUH2:QUS2 RED2:REO2 RNZ2:ROK2 RXV2:RYG2 SHR2:SIC2 SRN2:SRY2 TBJ2:TBU2 TLF2:TLQ2 TVB2:TVM2 UEX2:UFI2 UOT2:UPE2 UYP2:UZA2 VIL2:VIW2 VSH2:VSS2 WCD2:WCO2 WLZ2:WMK2 WVV2:WWG2 N65538:Y65538 JJ65538:JU65538 TF65538:TQ65538 ADB65538:ADM65538 AMX65538:ANI65538 AWT65538:AXE65538 BGP65538:BHA65538 BQL65538:BQW65538 CAH65538:CAS65538 CKD65538:CKO65538 CTZ65538:CUK65538 DDV65538:DEG65538 DNR65538:DOC65538 DXN65538:DXY65538 EHJ65538:EHU65538 ERF65538:ERQ65538 FBB65538:FBM65538 FKX65538:FLI65538 FUT65538:FVE65538 GEP65538:GFA65538 GOL65538:GOW65538 GYH65538:GYS65538 HID65538:HIO65538 HRZ65538:HSK65538 IBV65538:ICG65538 ILR65538:IMC65538 IVN65538:IVY65538 JFJ65538:JFU65538 JPF65538:JPQ65538 JZB65538:JZM65538 KIX65538:KJI65538 KST65538:KTE65538 LCP65538:LDA65538 LML65538:LMW65538 LWH65538:LWS65538 MGD65538:MGO65538 MPZ65538:MQK65538 MZV65538:NAG65538 NJR65538:NKC65538 NTN65538:NTY65538 ODJ65538:ODU65538 ONF65538:ONQ65538 OXB65538:OXM65538 PGX65538:PHI65538 PQT65538:PRE65538 QAP65538:QBA65538 QKL65538:QKW65538 QUH65538:QUS65538 RED65538:REO65538 RNZ65538:ROK65538 RXV65538:RYG65538 SHR65538:SIC65538 SRN65538:SRY65538 TBJ65538:TBU65538 TLF65538:TLQ65538 TVB65538:TVM65538 UEX65538:UFI65538 UOT65538:UPE65538 UYP65538:UZA65538 VIL65538:VIW65538 VSH65538:VSS65538 WCD65538:WCO65538 WLZ65538:WMK65538 WVV65538:WWG65538 N131074:Y131074 JJ131074:JU131074 TF131074:TQ131074 ADB131074:ADM131074 AMX131074:ANI131074 AWT131074:AXE131074 BGP131074:BHA131074 BQL131074:BQW131074 CAH131074:CAS131074 CKD131074:CKO131074 CTZ131074:CUK131074 DDV131074:DEG131074 DNR131074:DOC131074 DXN131074:DXY131074 EHJ131074:EHU131074 ERF131074:ERQ131074 FBB131074:FBM131074 FKX131074:FLI131074 FUT131074:FVE131074 GEP131074:GFA131074 GOL131074:GOW131074 GYH131074:GYS131074 HID131074:HIO131074 HRZ131074:HSK131074 IBV131074:ICG131074 ILR131074:IMC131074 IVN131074:IVY131074 JFJ131074:JFU131074 JPF131074:JPQ131074 JZB131074:JZM131074 KIX131074:KJI131074 KST131074:KTE131074 LCP131074:LDA131074 LML131074:LMW131074 LWH131074:LWS131074 MGD131074:MGO131074 MPZ131074:MQK131074 MZV131074:NAG131074 NJR131074:NKC131074 NTN131074:NTY131074 ODJ131074:ODU131074 ONF131074:ONQ131074 OXB131074:OXM131074 PGX131074:PHI131074 PQT131074:PRE131074 QAP131074:QBA131074 QKL131074:QKW131074 QUH131074:QUS131074 RED131074:REO131074 RNZ131074:ROK131074 RXV131074:RYG131074 SHR131074:SIC131074 SRN131074:SRY131074 TBJ131074:TBU131074 TLF131074:TLQ131074 TVB131074:TVM131074 UEX131074:UFI131074 UOT131074:UPE131074 UYP131074:UZA131074 VIL131074:VIW131074 VSH131074:VSS131074 WCD131074:WCO131074 WLZ131074:WMK131074 WVV131074:WWG131074 N196610:Y196610 JJ196610:JU196610 TF196610:TQ196610 ADB196610:ADM196610 AMX196610:ANI196610 AWT196610:AXE196610 BGP196610:BHA196610 BQL196610:BQW196610 CAH196610:CAS196610 CKD196610:CKO196610 CTZ196610:CUK196610 DDV196610:DEG196610 DNR196610:DOC196610 DXN196610:DXY196610 EHJ196610:EHU196610 ERF196610:ERQ196610 FBB196610:FBM196610 FKX196610:FLI196610 FUT196610:FVE196610 GEP196610:GFA196610 GOL196610:GOW196610 GYH196610:GYS196610 HID196610:HIO196610 HRZ196610:HSK196610 IBV196610:ICG196610 ILR196610:IMC196610 IVN196610:IVY196610 JFJ196610:JFU196610 JPF196610:JPQ196610 JZB196610:JZM196610 KIX196610:KJI196610 KST196610:KTE196610 LCP196610:LDA196610 LML196610:LMW196610 LWH196610:LWS196610 MGD196610:MGO196610 MPZ196610:MQK196610 MZV196610:NAG196610 NJR196610:NKC196610 NTN196610:NTY196610 ODJ196610:ODU196610 ONF196610:ONQ196610 OXB196610:OXM196610 PGX196610:PHI196610 PQT196610:PRE196610 QAP196610:QBA196610 QKL196610:QKW196610 QUH196610:QUS196610 RED196610:REO196610 RNZ196610:ROK196610 RXV196610:RYG196610 SHR196610:SIC196610 SRN196610:SRY196610 TBJ196610:TBU196610 TLF196610:TLQ196610 TVB196610:TVM196610 UEX196610:UFI196610 UOT196610:UPE196610 UYP196610:UZA196610 VIL196610:VIW196610 VSH196610:VSS196610 WCD196610:WCO196610 WLZ196610:WMK196610 WVV196610:WWG196610 N262146:Y262146 JJ262146:JU262146 TF262146:TQ262146 ADB262146:ADM262146 AMX262146:ANI262146 AWT262146:AXE262146 BGP262146:BHA262146 BQL262146:BQW262146 CAH262146:CAS262146 CKD262146:CKO262146 CTZ262146:CUK262146 DDV262146:DEG262146 DNR262146:DOC262146 DXN262146:DXY262146 EHJ262146:EHU262146 ERF262146:ERQ262146 FBB262146:FBM262146 FKX262146:FLI262146 FUT262146:FVE262146 GEP262146:GFA262146 GOL262146:GOW262146 GYH262146:GYS262146 HID262146:HIO262146 HRZ262146:HSK262146 IBV262146:ICG262146 ILR262146:IMC262146 IVN262146:IVY262146 JFJ262146:JFU262146 JPF262146:JPQ262146 JZB262146:JZM262146 KIX262146:KJI262146 KST262146:KTE262146 LCP262146:LDA262146 LML262146:LMW262146 LWH262146:LWS262146 MGD262146:MGO262146 MPZ262146:MQK262146 MZV262146:NAG262146 NJR262146:NKC262146 NTN262146:NTY262146 ODJ262146:ODU262146 ONF262146:ONQ262146 OXB262146:OXM262146 PGX262146:PHI262146 PQT262146:PRE262146 QAP262146:QBA262146 QKL262146:QKW262146 QUH262146:QUS262146 RED262146:REO262146 RNZ262146:ROK262146 RXV262146:RYG262146 SHR262146:SIC262146 SRN262146:SRY262146 TBJ262146:TBU262146 TLF262146:TLQ262146 TVB262146:TVM262146 UEX262146:UFI262146 UOT262146:UPE262146 UYP262146:UZA262146 VIL262146:VIW262146 VSH262146:VSS262146 WCD262146:WCO262146 WLZ262146:WMK262146 WVV262146:WWG262146 N327682:Y327682 JJ327682:JU327682 TF327682:TQ327682 ADB327682:ADM327682 AMX327682:ANI327682 AWT327682:AXE327682 BGP327682:BHA327682 BQL327682:BQW327682 CAH327682:CAS327682 CKD327682:CKO327682 CTZ327682:CUK327682 DDV327682:DEG327682 DNR327682:DOC327682 DXN327682:DXY327682 EHJ327682:EHU327682 ERF327682:ERQ327682 FBB327682:FBM327682 FKX327682:FLI327682 FUT327682:FVE327682 GEP327682:GFA327682 GOL327682:GOW327682 GYH327682:GYS327682 HID327682:HIO327682 HRZ327682:HSK327682 IBV327682:ICG327682 ILR327682:IMC327682 IVN327682:IVY327682 JFJ327682:JFU327682 JPF327682:JPQ327682 JZB327682:JZM327682 KIX327682:KJI327682 KST327682:KTE327682 LCP327682:LDA327682 LML327682:LMW327682 LWH327682:LWS327682 MGD327682:MGO327682 MPZ327682:MQK327682 MZV327682:NAG327682 NJR327682:NKC327682 NTN327682:NTY327682 ODJ327682:ODU327682 ONF327682:ONQ327682 OXB327682:OXM327682 PGX327682:PHI327682 PQT327682:PRE327682 QAP327682:QBA327682 QKL327682:QKW327682 QUH327682:QUS327682 RED327682:REO327682 RNZ327682:ROK327682 RXV327682:RYG327682 SHR327682:SIC327682 SRN327682:SRY327682 TBJ327682:TBU327682 TLF327682:TLQ327682 TVB327682:TVM327682 UEX327682:UFI327682 UOT327682:UPE327682 UYP327682:UZA327682 VIL327682:VIW327682 VSH327682:VSS327682 WCD327682:WCO327682 WLZ327682:WMK327682 WVV327682:WWG327682 N393218:Y393218 JJ393218:JU393218 TF393218:TQ393218 ADB393218:ADM393218 AMX393218:ANI393218 AWT393218:AXE393218 BGP393218:BHA393218 BQL393218:BQW393218 CAH393218:CAS393218 CKD393218:CKO393218 CTZ393218:CUK393218 DDV393218:DEG393218 DNR393218:DOC393218 DXN393218:DXY393218 EHJ393218:EHU393218 ERF393218:ERQ393218 FBB393218:FBM393218 FKX393218:FLI393218 FUT393218:FVE393218 GEP393218:GFA393218 GOL393218:GOW393218 GYH393218:GYS393218 HID393218:HIO393218 HRZ393218:HSK393218 IBV393218:ICG393218 ILR393218:IMC393218 IVN393218:IVY393218 JFJ393218:JFU393218 JPF393218:JPQ393218 JZB393218:JZM393218 KIX393218:KJI393218 KST393218:KTE393218 LCP393218:LDA393218 LML393218:LMW393218 LWH393218:LWS393218 MGD393218:MGO393218 MPZ393218:MQK393218 MZV393218:NAG393218 NJR393218:NKC393218 NTN393218:NTY393218 ODJ393218:ODU393218 ONF393218:ONQ393218 OXB393218:OXM393218 PGX393218:PHI393218 PQT393218:PRE393218 QAP393218:QBA393218 QKL393218:QKW393218 QUH393218:QUS393218 RED393218:REO393218 RNZ393218:ROK393218 RXV393218:RYG393218 SHR393218:SIC393218 SRN393218:SRY393218 TBJ393218:TBU393218 TLF393218:TLQ393218 TVB393218:TVM393218 UEX393218:UFI393218 UOT393218:UPE393218 UYP393218:UZA393218 VIL393218:VIW393218 VSH393218:VSS393218 WCD393218:WCO393218 WLZ393218:WMK393218 WVV393218:WWG393218 N458754:Y458754 JJ458754:JU458754 TF458754:TQ458754 ADB458754:ADM458754 AMX458754:ANI458754 AWT458754:AXE458754 BGP458754:BHA458754 BQL458754:BQW458754 CAH458754:CAS458754 CKD458754:CKO458754 CTZ458754:CUK458754 DDV458754:DEG458754 DNR458754:DOC458754 DXN458754:DXY458754 EHJ458754:EHU458754 ERF458754:ERQ458754 FBB458754:FBM458754 FKX458754:FLI458754 FUT458754:FVE458754 GEP458754:GFA458754 GOL458754:GOW458754 GYH458754:GYS458754 HID458754:HIO458754 HRZ458754:HSK458754 IBV458754:ICG458754 ILR458754:IMC458754 IVN458754:IVY458754 JFJ458754:JFU458754 JPF458754:JPQ458754 JZB458754:JZM458754 KIX458754:KJI458754 KST458754:KTE458754 LCP458754:LDA458754 LML458754:LMW458754 LWH458754:LWS458754 MGD458754:MGO458754 MPZ458754:MQK458754 MZV458754:NAG458754 NJR458754:NKC458754 NTN458754:NTY458754 ODJ458754:ODU458754 ONF458754:ONQ458754 OXB458754:OXM458754 PGX458754:PHI458754 PQT458754:PRE458754 QAP458754:QBA458754 QKL458754:QKW458754 QUH458754:QUS458754 RED458754:REO458754 RNZ458754:ROK458754 RXV458754:RYG458754 SHR458754:SIC458754 SRN458754:SRY458754 TBJ458754:TBU458754 TLF458754:TLQ458754 TVB458754:TVM458754 UEX458754:UFI458754 UOT458754:UPE458754 UYP458754:UZA458754 VIL458754:VIW458754 VSH458754:VSS458754 WCD458754:WCO458754 WLZ458754:WMK458754 WVV458754:WWG458754 N524290:Y524290 JJ524290:JU524290 TF524290:TQ524290 ADB524290:ADM524290 AMX524290:ANI524290 AWT524290:AXE524290 BGP524290:BHA524290 BQL524290:BQW524290 CAH524290:CAS524290 CKD524290:CKO524290 CTZ524290:CUK524290 DDV524290:DEG524290 DNR524290:DOC524290 DXN524290:DXY524290 EHJ524290:EHU524290 ERF524290:ERQ524290 FBB524290:FBM524290 FKX524290:FLI524290 FUT524290:FVE524290 GEP524290:GFA524290 GOL524290:GOW524290 GYH524290:GYS524290 HID524290:HIO524290 HRZ524290:HSK524290 IBV524290:ICG524290 ILR524290:IMC524290 IVN524290:IVY524290 JFJ524290:JFU524290 JPF524290:JPQ524290 JZB524290:JZM524290 KIX524290:KJI524290 KST524290:KTE524290 LCP524290:LDA524290 LML524290:LMW524290 LWH524290:LWS524290 MGD524290:MGO524290 MPZ524290:MQK524290 MZV524290:NAG524290 NJR524290:NKC524290 NTN524290:NTY524290 ODJ524290:ODU524290 ONF524290:ONQ524290 OXB524290:OXM524290 PGX524290:PHI524290 PQT524290:PRE524290 QAP524290:QBA524290 QKL524290:QKW524290 QUH524290:QUS524290 RED524290:REO524290 RNZ524290:ROK524290 RXV524290:RYG524290 SHR524290:SIC524290 SRN524290:SRY524290 TBJ524290:TBU524290 TLF524290:TLQ524290 TVB524290:TVM524290 UEX524290:UFI524290 UOT524290:UPE524290 UYP524290:UZA524290 VIL524290:VIW524290 VSH524290:VSS524290 WCD524290:WCO524290 WLZ524290:WMK524290 WVV524290:WWG524290 N589826:Y589826 JJ589826:JU589826 TF589826:TQ589826 ADB589826:ADM589826 AMX589826:ANI589826 AWT589826:AXE589826 BGP589826:BHA589826 BQL589826:BQW589826 CAH589826:CAS589826 CKD589826:CKO589826 CTZ589826:CUK589826 DDV589826:DEG589826 DNR589826:DOC589826 DXN589826:DXY589826 EHJ589826:EHU589826 ERF589826:ERQ589826 FBB589826:FBM589826 FKX589826:FLI589826 FUT589826:FVE589826 GEP589826:GFA589826 GOL589826:GOW589826 GYH589826:GYS589826 HID589826:HIO589826 HRZ589826:HSK589826 IBV589826:ICG589826 ILR589826:IMC589826 IVN589826:IVY589826 JFJ589826:JFU589826 JPF589826:JPQ589826 JZB589826:JZM589826 KIX589826:KJI589826 KST589826:KTE589826 LCP589826:LDA589826 LML589826:LMW589826 LWH589826:LWS589826 MGD589826:MGO589826 MPZ589826:MQK589826 MZV589826:NAG589826 NJR589826:NKC589826 NTN589826:NTY589826 ODJ589826:ODU589826 ONF589826:ONQ589826 OXB589826:OXM589826 PGX589826:PHI589826 PQT589826:PRE589826 QAP589826:QBA589826 QKL589826:QKW589826 QUH589826:QUS589826 RED589826:REO589826 RNZ589826:ROK589826 RXV589826:RYG589826 SHR589826:SIC589826 SRN589826:SRY589826 TBJ589826:TBU589826 TLF589826:TLQ589826 TVB589826:TVM589826 UEX589826:UFI589826 UOT589826:UPE589826 UYP589826:UZA589826 VIL589826:VIW589826 VSH589826:VSS589826 WCD589826:WCO589826 WLZ589826:WMK589826 WVV589826:WWG589826 N655362:Y655362 JJ655362:JU655362 TF655362:TQ655362 ADB655362:ADM655362 AMX655362:ANI655362 AWT655362:AXE655362 BGP655362:BHA655362 BQL655362:BQW655362 CAH655362:CAS655362 CKD655362:CKO655362 CTZ655362:CUK655362 DDV655362:DEG655362 DNR655362:DOC655362 DXN655362:DXY655362 EHJ655362:EHU655362 ERF655362:ERQ655362 FBB655362:FBM655362 FKX655362:FLI655362 FUT655362:FVE655362 GEP655362:GFA655362 GOL655362:GOW655362 GYH655362:GYS655362 HID655362:HIO655362 HRZ655362:HSK655362 IBV655362:ICG655362 ILR655362:IMC655362 IVN655362:IVY655362 JFJ655362:JFU655362 JPF655362:JPQ655362 JZB655362:JZM655362 KIX655362:KJI655362 KST655362:KTE655362 LCP655362:LDA655362 LML655362:LMW655362 LWH655362:LWS655362 MGD655362:MGO655362 MPZ655362:MQK655362 MZV655362:NAG655362 NJR655362:NKC655362 NTN655362:NTY655362 ODJ655362:ODU655362 ONF655362:ONQ655362 OXB655362:OXM655362 PGX655362:PHI655362 PQT655362:PRE655362 QAP655362:QBA655362 QKL655362:QKW655362 QUH655362:QUS655362 RED655362:REO655362 RNZ655362:ROK655362 RXV655362:RYG655362 SHR655362:SIC655362 SRN655362:SRY655362 TBJ655362:TBU655362 TLF655362:TLQ655362 TVB655362:TVM655362 UEX655362:UFI655362 UOT655362:UPE655362 UYP655362:UZA655362 VIL655362:VIW655362 VSH655362:VSS655362 WCD655362:WCO655362 WLZ655362:WMK655362 WVV655362:WWG655362 N720898:Y720898 JJ720898:JU720898 TF720898:TQ720898 ADB720898:ADM720898 AMX720898:ANI720898 AWT720898:AXE720898 BGP720898:BHA720898 BQL720898:BQW720898 CAH720898:CAS720898 CKD720898:CKO720898 CTZ720898:CUK720898 DDV720898:DEG720898 DNR720898:DOC720898 DXN720898:DXY720898 EHJ720898:EHU720898 ERF720898:ERQ720898 FBB720898:FBM720898 FKX720898:FLI720898 FUT720898:FVE720898 GEP720898:GFA720898 GOL720898:GOW720898 GYH720898:GYS720898 HID720898:HIO720898 HRZ720898:HSK720898 IBV720898:ICG720898 ILR720898:IMC720898 IVN720898:IVY720898 JFJ720898:JFU720898 JPF720898:JPQ720898 JZB720898:JZM720898 KIX720898:KJI720898 KST720898:KTE720898 LCP720898:LDA720898 LML720898:LMW720898 LWH720898:LWS720898 MGD720898:MGO720898 MPZ720898:MQK720898 MZV720898:NAG720898 NJR720898:NKC720898 NTN720898:NTY720898 ODJ720898:ODU720898 ONF720898:ONQ720898 OXB720898:OXM720898 PGX720898:PHI720898 PQT720898:PRE720898 QAP720898:QBA720898 QKL720898:QKW720898 QUH720898:QUS720898 RED720898:REO720898 RNZ720898:ROK720898 RXV720898:RYG720898 SHR720898:SIC720898 SRN720898:SRY720898 TBJ720898:TBU720898 TLF720898:TLQ720898 TVB720898:TVM720898 UEX720898:UFI720898 UOT720898:UPE720898 UYP720898:UZA720898 VIL720898:VIW720898 VSH720898:VSS720898 WCD720898:WCO720898 WLZ720898:WMK720898 WVV720898:WWG720898 N786434:Y786434 JJ786434:JU786434 TF786434:TQ786434 ADB786434:ADM786434 AMX786434:ANI786434 AWT786434:AXE786434 BGP786434:BHA786434 BQL786434:BQW786434 CAH786434:CAS786434 CKD786434:CKO786434 CTZ786434:CUK786434 DDV786434:DEG786434 DNR786434:DOC786434 DXN786434:DXY786434 EHJ786434:EHU786434 ERF786434:ERQ786434 FBB786434:FBM786434 FKX786434:FLI786434 FUT786434:FVE786434 GEP786434:GFA786434 GOL786434:GOW786434 GYH786434:GYS786434 HID786434:HIO786434 HRZ786434:HSK786434 IBV786434:ICG786434 ILR786434:IMC786434 IVN786434:IVY786434 JFJ786434:JFU786434 JPF786434:JPQ786434 JZB786434:JZM786434 KIX786434:KJI786434 KST786434:KTE786434 LCP786434:LDA786434 LML786434:LMW786434 LWH786434:LWS786434 MGD786434:MGO786434 MPZ786434:MQK786434 MZV786434:NAG786434 NJR786434:NKC786434 NTN786434:NTY786434 ODJ786434:ODU786434 ONF786434:ONQ786434 OXB786434:OXM786434 PGX786434:PHI786434 PQT786434:PRE786434 QAP786434:QBA786434 QKL786434:QKW786434 QUH786434:QUS786434 RED786434:REO786434 RNZ786434:ROK786434 RXV786434:RYG786434 SHR786434:SIC786434 SRN786434:SRY786434 TBJ786434:TBU786434 TLF786434:TLQ786434 TVB786434:TVM786434 UEX786434:UFI786434 UOT786434:UPE786434 UYP786434:UZA786434 VIL786434:VIW786434 VSH786434:VSS786434 WCD786434:WCO786434 WLZ786434:WMK786434 WVV786434:WWG786434 N851970:Y851970 JJ851970:JU851970 TF851970:TQ851970 ADB851970:ADM851970 AMX851970:ANI851970 AWT851970:AXE851970 BGP851970:BHA851970 BQL851970:BQW851970 CAH851970:CAS851970 CKD851970:CKO851970 CTZ851970:CUK851970 DDV851970:DEG851970 DNR851970:DOC851970 DXN851970:DXY851970 EHJ851970:EHU851970 ERF851970:ERQ851970 FBB851970:FBM851970 FKX851970:FLI851970 FUT851970:FVE851970 GEP851970:GFA851970 GOL851970:GOW851970 GYH851970:GYS851970 HID851970:HIO851970 HRZ851970:HSK851970 IBV851970:ICG851970 ILR851970:IMC851970 IVN851970:IVY851970 JFJ851970:JFU851970 JPF851970:JPQ851970 JZB851970:JZM851970 KIX851970:KJI851970 KST851970:KTE851970 LCP851970:LDA851970 LML851970:LMW851970 LWH851970:LWS851970 MGD851970:MGO851970 MPZ851970:MQK851970 MZV851970:NAG851970 NJR851970:NKC851970 NTN851970:NTY851970 ODJ851970:ODU851970 ONF851970:ONQ851970 OXB851970:OXM851970 PGX851970:PHI851970 PQT851970:PRE851970 QAP851970:QBA851970 QKL851970:QKW851970 QUH851970:QUS851970 RED851970:REO851970 RNZ851970:ROK851970 RXV851970:RYG851970 SHR851970:SIC851970 SRN851970:SRY851970 TBJ851970:TBU851970 TLF851970:TLQ851970 TVB851970:TVM851970 UEX851970:UFI851970 UOT851970:UPE851970 UYP851970:UZA851970 VIL851970:VIW851970 VSH851970:VSS851970 WCD851970:WCO851970 WLZ851970:WMK851970 WVV851970:WWG851970 N917506:Y917506 JJ917506:JU917506 TF917506:TQ917506 ADB917506:ADM917506 AMX917506:ANI917506 AWT917506:AXE917506 BGP917506:BHA917506 BQL917506:BQW917506 CAH917506:CAS917506 CKD917506:CKO917506 CTZ917506:CUK917506 DDV917506:DEG917506 DNR917506:DOC917506 DXN917506:DXY917506 EHJ917506:EHU917506 ERF917506:ERQ917506 FBB917506:FBM917506 FKX917506:FLI917506 FUT917506:FVE917506 GEP917506:GFA917506 GOL917506:GOW917506 GYH917506:GYS917506 HID917506:HIO917506 HRZ917506:HSK917506 IBV917506:ICG917506 ILR917506:IMC917506 IVN917506:IVY917506 JFJ917506:JFU917506 JPF917506:JPQ917506 JZB917506:JZM917506 KIX917506:KJI917506 KST917506:KTE917506 LCP917506:LDA917506 LML917506:LMW917506 LWH917506:LWS917506 MGD917506:MGO917506 MPZ917506:MQK917506 MZV917506:NAG917506 NJR917506:NKC917506 NTN917506:NTY917506 ODJ917506:ODU917506 ONF917506:ONQ917506 OXB917506:OXM917506 PGX917506:PHI917506 PQT917506:PRE917506 QAP917506:QBA917506 QKL917506:QKW917506 QUH917506:QUS917506 RED917506:REO917506 RNZ917506:ROK917506 RXV917506:RYG917506 SHR917506:SIC917506 SRN917506:SRY917506 TBJ917506:TBU917506 TLF917506:TLQ917506 TVB917506:TVM917506 UEX917506:UFI917506 UOT917506:UPE917506 UYP917506:UZA917506 VIL917506:VIW917506 VSH917506:VSS917506 WCD917506:WCO917506 WLZ917506:WMK917506 WVV917506:WWG917506 N983042:Y983042 JJ983042:JU983042 TF983042:TQ983042 ADB983042:ADM983042 AMX983042:ANI983042 AWT983042:AXE983042 BGP983042:BHA983042 BQL983042:BQW983042 CAH983042:CAS983042 CKD983042:CKO983042 CTZ983042:CUK983042 DDV983042:DEG983042 DNR983042:DOC983042 DXN983042:DXY983042 EHJ983042:EHU983042 ERF983042:ERQ983042 FBB983042:FBM983042 FKX983042:FLI983042 FUT983042:FVE983042 GEP983042:GFA983042 GOL983042:GOW983042 GYH983042:GYS983042 HID983042:HIO983042 HRZ983042:HSK983042 IBV983042:ICG983042 ILR983042:IMC983042 IVN983042:IVY983042 JFJ983042:JFU983042 JPF983042:JPQ983042 JZB983042:JZM983042 KIX983042:KJI983042 KST983042:KTE983042 LCP983042:LDA983042 LML983042:LMW983042 LWH983042:LWS983042 MGD983042:MGO983042 MPZ983042:MQK983042 MZV983042:NAG983042 NJR983042:NKC983042 NTN983042:NTY983042 ODJ983042:ODU983042 ONF983042:ONQ983042 OXB983042:OXM983042 PGX983042:PHI983042 PQT983042:PRE983042 QAP983042:QBA983042 QKL983042:QKW983042 QUH983042:QUS983042 RED983042:REO983042 RNZ983042:ROK983042 RXV983042:RYG983042 SHR983042:SIC983042 SRN983042:SRY983042 TBJ983042:TBU983042 TLF983042:TLQ983042 TVB983042:TVM983042 UEX983042:UFI983042 UOT983042:UPE983042 UYP983042:UZA983042 VIL983042:VIW983042 VSH983042:VSS983042 WCD983042:WCO983042 WLZ983042:WMK983042 N2:AK2" xr:uid="{DE2A7EFE-F962-404A-B363-C055EEC425F5}">
      <formula1>Choose_A_Service</formula1>
    </dataValidation>
  </dataValidations>
  <printOptions horizontalCentered="1" verticalCentered="1" headings="1" gridLines="1"/>
  <pageMargins left="0.25" right="0.25" top="0.75" bottom="0.65" header="0" footer="0"/>
  <pageSetup scale="35" fitToWidth="2" orientation="landscape" r:id="rId1"/>
  <headerFooter alignWithMargins="0">
    <oddHeader>&amp;C&amp;"Arial,Bold"&amp;16DHS DIVISION OF AGING SERVICES
UNIFORM COST METHODOLOGY
Personnel Spreadsheet 
SFY 2012</oddHeader>
    <oddFooter xml:space="preserve">&amp;L&amp;"Times New Roman,Regular"&amp;9MAN 5600, Appendix D
UCM Spreadsheet - 
Final - 6/5/12&amp;R&amp;P of &amp;N
</oddFooter>
  </headerFooter>
  <colBreaks count="2" manualBreakCount="2">
    <brk id="25" max="48" man="1"/>
    <brk id="49" max="47" man="1"/>
  </col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1804F-0106-4043-999D-EF2F6D7BB165}">
  <sheetPr syncVertical="1" syncRef="C7"/>
  <dimension ref="A1:GK2167"/>
  <sheetViews>
    <sheetView tabSelected="1" zoomScale="51" zoomScaleNormal="70" workbookViewId="0">
      <pane xSplit="2" ySplit="6" topLeftCell="C7" activePane="bottomRight" state="frozen"/>
      <selection pane="topRight" activeCell="C1" sqref="C1"/>
      <selection pane="bottomLeft" activeCell="A7" sqref="A7"/>
      <selection pane="bottomRight" activeCell="M9" sqref="M9"/>
    </sheetView>
  </sheetViews>
  <sheetFormatPr defaultColWidth="9.109375" defaultRowHeight="17.399999999999999" x14ac:dyDescent="0.3"/>
  <cols>
    <col min="1" max="1" width="61.21875" style="221" customWidth="1"/>
    <col min="2" max="2" width="17.109375" style="221" customWidth="1"/>
    <col min="3" max="3" width="31.44140625" style="221" hidden="1" customWidth="1"/>
    <col min="4" max="4" width="19.77734375" style="221" customWidth="1"/>
    <col min="5" max="5" width="22.5546875" style="221" bestFit="1" customWidth="1"/>
    <col min="6" max="6" width="19.77734375" style="221" customWidth="1"/>
    <col min="7" max="7" width="16.77734375" style="221" customWidth="1"/>
    <col min="8" max="8" width="18.109375" style="221" customWidth="1"/>
    <col min="9" max="9" width="19.109375" style="221" customWidth="1"/>
    <col min="10" max="10" width="19" style="221" customWidth="1"/>
    <col min="11" max="11" width="18" style="221" customWidth="1"/>
    <col min="12" max="12" width="17.44140625" style="221" customWidth="1"/>
    <col min="13" max="13" width="15.88671875" style="221" customWidth="1"/>
    <col min="14" max="18" width="17.77734375" style="221" hidden="1" customWidth="1"/>
    <col min="19" max="22" width="18.109375" style="221" hidden="1" customWidth="1"/>
    <col min="23" max="32" width="17.77734375" style="221" hidden="1" customWidth="1"/>
    <col min="33" max="33" width="17.77734375" style="221" customWidth="1"/>
    <col min="34" max="44" width="15.5546875" style="221" customWidth="1"/>
    <col min="45" max="45" width="6.44140625" style="221" customWidth="1"/>
    <col min="46" max="46" width="24.77734375" style="221" customWidth="1"/>
    <col min="47" max="65" width="12.109375" style="221" customWidth="1"/>
    <col min="66" max="66" width="6.44140625" style="221" customWidth="1"/>
    <col min="67" max="67" width="24.77734375" style="221" customWidth="1"/>
    <col min="68" max="72" width="12.109375" style="221" customWidth="1"/>
    <col min="73" max="73" width="24.77734375" style="221" customWidth="1"/>
    <col min="74" max="169" width="12.109375" style="221" customWidth="1"/>
    <col min="170" max="170" width="24.77734375" style="221" customWidth="1"/>
    <col min="171" max="256" width="9.109375" style="221"/>
    <col min="257" max="257" width="61.21875" style="221" customWidth="1"/>
    <col min="258" max="258" width="17.109375" style="221" customWidth="1"/>
    <col min="259" max="259" width="0" style="221" hidden="1" customWidth="1"/>
    <col min="260" max="260" width="19.77734375" style="221" customWidth="1"/>
    <col min="261" max="261" width="22.5546875" style="221" bestFit="1" customWidth="1"/>
    <col min="262" max="262" width="19.77734375" style="221" customWidth="1"/>
    <col min="263" max="263" width="16.77734375" style="221" customWidth="1"/>
    <col min="264" max="264" width="18.109375" style="221" customWidth="1"/>
    <col min="265" max="265" width="19.109375" style="221" customWidth="1"/>
    <col min="266" max="266" width="19" style="221" customWidth="1"/>
    <col min="267" max="267" width="18" style="221" customWidth="1"/>
    <col min="268" max="268" width="17.44140625" style="221" customWidth="1"/>
    <col min="269" max="269" width="15.88671875" style="221" customWidth="1"/>
    <col min="270" max="274" width="17.77734375" style="221" customWidth="1"/>
    <col min="275" max="278" width="18.109375" style="221" customWidth="1"/>
    <col min="279" max="289" width="17.77734375" style="221" customWidth="1"/>
    <col min="290" max="300" width="15.5546875" style="221" customWidth="1"/>
    <col min="301" max="301" width="6.44140625" style="221" customWidth="1"/>
    <col min="302" max="302" width="24.77734375" style="221" customWidth="1"/>
    <col min="303" max="321" width="12.109375" style="221" customWidth="1"/>
    <col min="322" max="322" width="6.44140625" style="221" customWidth="1"/>
    <col min="323" max="323" width="24.77734375" style="221" customWidth="1"/>
    <col min="324" max="328" width="12.109375" style="221" customWidth="1"/>
    <col min="329" max="329" width="24.77734375" style="221" customWidth="1"/>
    <col min="330" max="425" width="12.109375" style="221" customWidth="1"/>
    <col min="426" max="426" width="24.77734375" style="221" customWidth="1"/>
    <col min="427" max="512" width="9.109375" style="221"/>
    <col min="513" max="513" width="61.21875" style="221" customWidth="1"/>
    <col min="514" max="514" width="17.109375" style="221" customWidth="1"/>
    <col min="515" max="515" width="0" style="221" hidden="1" customWidth="1"/>
    <col min="516" max="516" width="19.77734375" style="221" customWidth="1"/>
    <col min="517" max="517" width="22.5546875" style="221" bestFit="1" customWidth="1"/>
    <col min="518" max="518" width="19.77734375" style="221" customWidth="1"/>
    <col min="519" max="519" width="16.77734375" style="221" customWidth="1"/>
    <col min="520" max="520" width="18.109375" style="221" customWidth="1"/>
    <col min="521" max="521" width="19.109375" style="221" customWidth="1"/>
    <col min="522" max="522" width="19" style="221" customWidth="1"/>
    <col min="523" max="523" width="18" style="221" customWidth="1"/>
    <col min="524" max="524" width="17.44140625" style="221" customWidth="1"/>
    <col min="525" max="525" width="15.88671875" style="221" customWidth="1"/>
    <col min="526" max="530" width="17.77734375" style="221" customWidth="1"/>
    <col min="531" max="534" width="18.109375" style="221" customWidth="1"/>
    <col min="535" max="545" width="17.77734375" style="221" customWidth="1"/>
    <col min="546" max="556" width="15.5546875" style="221" customWidth="1"/>
    <col min="557" max="557" width="6.44140625" style="221" customWidth="1"/>
    <col min="558" max="558" width="24.77734375" style="221" customWidth="1"/>
    <col min="559" max="577" width="12.109375" style="221" customWidth="1"/>
    <col min="578" max="578" width="6.44140625" style="221" customWidth="1"/>
    <col min="579" max="579" width="24.77734375" style="221" customWidth="1"/>
    <col min="580" max="584" width="12.109375" style="221" customWidth="1"/>
    <col min="585" max="585" width="24.77734375" style="221" customWidth="1"/>
    <col min="586" max="681" width="12.109375" style="221" customWidth="1"/>
    <col min="682" max="682" width="24.77734375" style="221" customWidth="1"/>
    <col min="683" max="768" width="9.109375" style="221"/>
    <col min="769" max="769" width="61.21875" style="221" customWidth="1"/>
    <col min="770" max="770" width="17.109375" style="221" customWidth="1"/>
    <col min="771" max="771" width="0" style="221" hidden="1" customWidth="1"/>
    <col min="772" max="772" width="19.77734375" style="221" customWidth="1"/>
    <col min="773" max="773" width="22.5546875" style="221" bestFit="1" customWidth="1"/>
    <col min="774" max="774" width="19.77734375" style="221" customWidth="1"/>
    <col min="775" max="775" width="16.77734375" style="221" customWidth="1"/>
    <col min="776" max="776" width="18.109375" style="221" customWidth="1"/>
    <col min="777" max="777" width="19.109375" style="221" customWidth="1"/>
    <col min="778" max="778" width="19" style="221" customWidth="1"/>
    <col min="779" max="779" width="18" style="221" customWidth="1"/>
    <col min="780" max="780" width="17.44140625" style="221" customWidth="1"/>
    <col min="781" max="781" width="15.88671875" style="221" customWidth="1"/>
    <col min="782" max="786" width="17.77734375" style="221" customWidth="1"/>
    <col min="787" max="790" width="18.109375" style="221" customWidth="1"/>
    <col min="791" max="801" width="17.77734375" style="221" customWidth="1"/>
    <col min="802" max="812" width="15.5546875" style="221" customWidth="1"/>
    <col min="813" max="813" width="6.44140625" style="221" customWidth="1"/>
    <col min="814" max="814" width="24.77734375" style="221" customWidth="1"/>
    <col min="815" max="833" width="12.109375" style="221" customWidth="1"/>
    <col min="834" max="834" width="6.44140625" style="221" customWidth="1"/>
    <col min="835" max="835" width="24.77734375" style="221" customWidth="1"/>
    <col min="836" max="840" width="12.109375" style="221" customWidth="1"/>
    <col min="841" max="841" width="24.77734375" style="221" customWidth="1"/>
    <col min="842" max="937" width="12.109375" style="221" customWidth="1"/>
    <col min="938" max="938" width="24.77734375" style="221" customWidth="1"/>
    <col min="939" max="1024" width="9.109375" style="221"/>
    <col min="1025" max="1025" width="61.21875" style="221" customWidth="1"/>
    <col min="1026" max="1026" width="17.109375" style="221" customWidth="1"/>
    <col min="1027" max="1027" width="0" style="221" hidden="1" customWidth="1"/>
    <col min="1028" max="1028" width="19.77734375" style="221" customWidth="1"/>
    <col min="1029" max="1029" width="22.5546875" style="221" bestFit="1" customWidth="1"/>
    <col min="1030" max="1030" width="19.77734375" style="221" customWidth="1"/>
    <col min="1031" max="1031" width="16.77734375" style="221" customWidth="1"/>
    <col min="1032" max="1032" width="18.109375" style="221" customWidth="1"/>
    <col min="1033" max="1033" width="19.109375" style="221" customWidth="1"/>
    <col min="1034" max="1034" width="19" style="221" customWidth="1"/>
    <col min="1035" max="1035" width="18" style="221" customWidth="1"/>
    <col min="1036" max="1036" width="17.44140625" style="221" customWidth="1"/>
    <col min="1037" max="1037" width="15.88671875" style="221" customWidth="1"/>
    <col min="1038" max="1042" width="17.77734375" style="221" customWidth="1"/>
    <col min="1043" max="1046" width="18.109375" style="221" customWidth="1"/>
    <col min="1047" max="1057" width="17.77734375" style="221" customWidth="1"/>
    <col min="1058" max="1068" width="15.5546875" style="221" customWidth="1"/>
    <col min="1069" max="1069" width="6.44140625" style="221" customWidth="1"/>
    <col min="1070" max="1070" width="24.77734375" style="221" customWidth="1"/>
    <col min="1071" max="1089" width="12.109375" style="221" customWidth="1"/>
    <col min="1090" max="1090" width="6.44140625" style="221" customWidth="1"/>
    <col min="1091" max="1091" width="24.77734375" style="221" customWidth="1"/>
    <col min="1092" max="1096" width="12.109375" style="221" customWidth="1"/>
    <col min="1097" max="1097" width="24.77734375" style="221" customWidth="1"/>
    <col min="1098" max="1193" width="12.109375" style="221" customWidth="1"/>
    <col min="1194" max="1194" width="24.77734375" style="221" customWidth="1"/>
    <col min="1195" max="1280" width="9.109375" style="221"/>
    <col min="1281" max="1281" width="61.21875" style="221" customWidth="1"/>
    <col min="1282" max="1282" width="17.109375" style="221" customWidth="1"/>
    <col min="1283" max="1283" width="0" style="221" hidden="1" customWidth="1"/>
    <col min="1284" max="1284" width="19.77734375" style="221" customWidth="1"/>
    <col min="1285" max="1285" width="22.5546875" style="221" bestFit="1" customWidth="1"/>
    <col min="1286" max="1286" width="19.77734375" style="221" customWidth="1"/>
    <col min="1287" max="1287" width="16.77734375" style="221" customWidth="1"/>
    <col min="1288" max="1288" width="18.109375" style="221" customWidth="1"/>
    <col min="1289" max="1289" width="19.109375" style="221" customWidth="1"/>
    <col min="1290" max="1290" width="19" style="221" customWidth="1"/>
    <col min="1291" max="1291" width="18" style="221" customWidth="1"/>
    <col min="1292" max="1292" width="17.44140625" style="221" customWidth="1"/>
    <col min="1293" max="1293" width="15.88671875" style="221" customWidth="1"/>
    <col min="1294" max="1298" width="17.77734375" style="221" customWidth="1"/>
    <col min="1299" max="1302" width="18.109375" style="221" customWidth="1"/>
    <col min="1303" max="1313" width="17.77734375" style="221" customWidth="1"/>
    <col min="1314" max="1324" width="15.5546875" style="221" customWidth="1"/>
    <col min="1325" max="1325" width="6.44140625" style="221" customWidth="1"/>
    <col min="1326" max="1326" width="24.77734375" style="221" customWidth="1"/>
    <col min="1327" max="1345" width="12.109375" style="221" customWidth="1"/>
    <col min="1346" max="1346" width="6.44140625" style="221" customWidth="1"/>
    <col min="1347" max="1347" width="24.77734375" style="221" customWidth="1"/>
    <col min="1348" max="1352" width="12.109375" style="221" customWidth="1"/>
    <col min="1353" max="1353" width="24.77734375" style="221" customWidth="1"/>
    <col min="1354" max="1449" width="12.109375" style="221" customWidth="1"/>
    <col min="1450" max="1450" width="24.77734375" style="221" customWidth="1"/>
    <col min="1451" max="1536" width="9.109375" style="221"/>
    <col min="1537" max="1537" width="61.21875" style="221" customWidth="1"/>
    <col min="1538" max="1538" width="17.109375" style="221" customWidth="1"/>
    <col min="1539" max="1539" width="0" style="221" hidden="1" customWidth="1"/>
    <col min="1540" max="1540" width="19.77734375" style="221" customWidth="1"/>
    <col min="1541" max="1541" width="22.5546875" style="221" bestFit="1" customWidth="1"/>
    <col min="1542" max="1542" width="19.77734375" style="221" customWidth="1"/>
    <col min="1543" max="1543" width="16.77734375" style="221" customWidth="1"/>
    <col min="1544" max="1544" width="18.109375" style="221" customWidth="1"/>
    <col min="1545" max="1545" width="19.109375" style="221" customWidth="1"/>
    <col min="1546" max="1546" width="19" style="221" customWidth="1"/>
    <col min="1547" max="1547" width="18" style="221" customWidth="1"/>
    <col min="1548" max="1548" width="17.44140625" style="221" customWidth="1"/>
    <col min="1549" max="1549" width="15.88671875" style="221" customWidth="1"/>
    <col min="1550" max="1554" width="17.77734375" style="221" customWidth="1"/>
    <col min="1555" max="1558" width="18.109375" style="221" customWidth="1"/>
    <col min="1559" max="1569" width="17.77734375" style="221" customWidth="1"/>
    <col min="1570" max="1580" width="15.5546875" style="221" customWidth="1"/>
    <col min="1581" max="1581" width="6.44140625" style="221" customWidth="1"/>
    <col min="1582" max="1582" width="24.77734375" style="221" customWidth="1"/>
    <col min="1583" max="1601" width="12.109375" style="221" customWidth="1"/>
    <col min="1602" max="1602" width="6.44140625" style="221" customWidth="1"/>
    <col min="1603" max="1603" width="24.77734375" style="221" customWidth="1"/>
    <col min="1604" max="1608" width="12.109375" style="221" customWidth="1"/>
    <col min="1609" max="1609" width="24.77734375" style="221" customWidth="1"/>
    <col min="1610" max="1705" width="12.109375" style="221" customWidth="1"/>
    <col min="1706" max="1706" width="24.77734375" style="221" customWidth="1"/>
    <col min="1707" max="1792" width="9.109375" style="221"/>
    <col min="1793" max="1793" width="61.21875" style="221" customWidth="1"/>
    <col min="1794" max="1794" width="17.109375" style="221" customWidth="1"/>
    <col min="1795" max="1795" width="0" style="221" hidden="1" customWidth="1"/>
    <col min="1796" max="1796" width="19.77734375" style="221" customWidth="1"/>
    <col min="1797" max="1797" width="22.5546875" style="221" bestFit="1" customWidth="1"/>
    <col min="1798" max="1798" width="19.77734375" style="221" customWidth="1"/>
    <col min="1799" max="1799" width="16.77734375" style="221" customWidth="1"/>
    <col min="1800" max="1800" width="18.109375" style="221" customWidth="1"/>
    <col min="1801" max="1801" width="19.109375" style="221" customWidth="1"/>
    <col min="1802" max="1802" width="19" style="221" customWidth="1"/>
    <col min="1803" max="1803" width="18" style="221" customWidth="1"/>
    <col min="1804" max="1804" width="17.44140625" style="221" customWidth="1"/>
    <col min="1805" max="1805" width="15.88671875" style="221" customWidth="1"/>
    <col min="1806" max="1810" width="17.77734375" style="221" customWidth="1"/>
    <col min="1811" max="1814" width="18.109375" style="221" customWidth="1"/>
    <col min="1815" max="1825" width="17.77734375" style="221" customWidth="1"/>
    <col min="1826" max="1836" width="15.5546875" style="221" customWidth="1"/>
    <col min="1837" max="1837" width="6.44140625" style="221" customWidth="1"/>
    <col min="1838" max="1838" width="24.77734375" style="221" customWidth="1"/>
    <col min="1839" max="1857" width="12.109375" style="221" customWidth="1"/>
    <col min="1858" max="1858" width="6.44140625" style="221" customWidth="1"/>
    <col min="1859" max="1859" width="24.77734375" style="221" customWidth="1"/>
    <col min="1860" max="1864" width="12.109375" style="221" customWidth="1"/>
    <col min="1865" max="1865" width="24.77734375" style="221" customWidth="1"/>
    <col min="1866" max="1961" width="12.109375" style="221" customWidth="1"/>
    <col min="1962" max="1962" width="24.77734375" style="221" customWidth="1"/>
    <col min="1963" max="2048" width="9.109375" style="221"/>
    <col min="2049" max="2049" width="61.21875" style="221" customWidth="1"/>
    <col min="2050" max="2050" width="17.109375" style="221" customWidth="1"/>
    <col min="2051" max="2051" width="0" style="221" hidden="1" customWidth="1"/>
    <col min="2052" max="2052" width="19.77734375" style="221" customWidth="1"/>
    <col min="2053" max="2053" width="22.5546875" style="221" bestFit="1" customWidth="1"/>
    <col min="2054" max="2054" width="19.77734375" style="221" customWidth="1"/>
    <col min="2055" max="2055" width="16.77734375" style="221" customWidth="1"/>
    <col min="2056" max="2056" width="18.109375" style="221" customWidth="1"/>
    <col min="2057" max="2057" width="19.109375" style="221" customWidth="1"/>
    <col min="2058" max="2058" width="19" style="221" customWidth="1"/>
    <col min="2059" max="2059" width="18" style="221" customWidth="1"/>
    <col min="2060" max="2060" width="17.44140625" style="221" customWidth="1"/>
    <col min="2061" max="2061" width="15.88671875" style="221" customWidth="1"/>
    <col min="2062" max="2066" width="17.77734375" style="221" customWidth="1"/>
    <col min="2067" max="2070" width="18.109375" style="221" customWidth="1"/>
    <col min="2071" max="2081" width="17.77734375" style="221" customWidth="1"/>
    <col min="2082" max="2092" width="15.5546875" style="221" customWidth="1"/>
    <col min="2093" max="2093" width="6.44140625" style="221" customWidth="1"/>
    <col min="2094" max="2094" width="24.77734375" style="221" customWidth="1"/>
    <col min="2095" max="2113" width="12.109375" style="221" customWidth="1"/>
    <col min="2114" max="2114" width="6.44140625" style="221" customWidth="1"/>
    <col min="2115" max="2115" width="24.77734375" style="221" customWidth="1"/>
    <col min="2116" max="2120" width="12.109375" style="221" customWidth="1"/>
    <col min="2121" max="2121" width="24.77734375" style="221" customWidth="1"/>
    <col min="2122" max="2217" width="12.109375" style="221" customWidth="1"/>
    <col min="2218" max="2218" width="24.77734375" style="221" customWidth="1"/>
    <col min="2219" max="2304" width="9.109375" style="221"/>
    <col min="2305" max="2305" width="61.21875" style="221" customWidth="1"/>
    <col min="2306" max="2306" width="17.109375" style="221" customWidth="1"/>
    <col min="2307" max="2307" width="0" style="221" hidden="1" customWidth="1"/>
    <col min="2308" max="2308" width="19.77734375" style="221" customWidth="1"/>
    <col min="2309" max="2309" width="22.5546875" style="221" bestFit="1" customWidth="1"/>
    <col min="2310" max="2310" width="19.77734375" style="221" customWidth="1"/>
    <col min="2311" max="2311" width="16.77734375" style="221" customWidth="1"/>
    <col min="2312" max="2312" width="18.109375" style="221" customWidth="1"/>
    <col min="2313" max="2313" width="19.109375" style="221" customWidth="1"/>
    <col min="2314" max="2314" width="19" style="221" customWidth="1"/>
    <col min="2315" max="2315" width="18" style="221" customWidth="1"/>
    <col min="2316" max="2316" width="17.44140625" style="221" customWidth="1"/>
    <col min="2317" max="2317" width="15.88671875" style="221" customWidth="1"/>
    <col min="2318" max="2322" width="17.77734375" style="221" customWidth="1"/>
    <col min="2323" max="2326" width="18.109375" style="221" customWidth="1"/>
    <col min="2327" max="2337" width="17.77734375" style="221" customWidth="1"/>
    <col min="2338" max="2348" width="15.5546875" style="221" customWidth="1"/>
    <col min="2349" max="2349" width="6.44140625" style="221" customWidth="1"/>
    <col min="2350" max="2350" width="24.77734375" style="221" customWidth="1"/>
    <col min="2351" max="2369" width="12.109375" style="221" customWidth="1"/>
    <col min="2370" max="2370" width="6.44140625" style="221" customWidth="1"/>
    <col min="2371" max="2371" width="24.77734375" style="221" customWidth="1"/>
    <col min="2372" max="2376" width="12.109375" style="221" customWidth="1"/>
    <col min="2377" max="2377" width="24.77734375" style="221" customWidth="1"/>
    <col min="2378" max="2473" width="12.109375" style="221" customWidth="1"/>
    <col min="2474" max="2474" width="24.77734375" style="221" customWidth="1"/>
    <col min="2475" max="2560" width="9.109375" style="221"/>
    <col min="2561" max="2561" width="61.21875" style="221" customWidth="1"/>
    <col min="2562" max="2562" width="17.109375" style="221" customWidth="1"/>
    <col min="2563" max="2563" width="0" style="221" hidden="1" customWidth="1"/>
    <col min="2564" max="2564" width="19.77734375" style="221" customWidth="1"/>
    <col min="2565" max="2565" width="22.5546875" style="221" bestFit="1" customWidth="1"/>
    <col min="2566" max="2566" width="19.77734375" style="221" customWidth="1"/>
    <col min="2567" max="2567" width="16.77734375" style="221" customWidth="1"/>
    <col min="2568" max="2568" width="18.109375" style="221" customWidth="1"/>
    <col min="2569" max="2569" width="19.109375" style="221" customWidth="1"/>
    <col min="2570" max="2570" width="19" style="221" customWidth="1"/>
    <col min="2571" max="2571" width="18" style="221" customWidth="1"/>
    <col min="2572" max="2572" width="17.44140625" style="221" customWidth="1"/>
    <col min="2573" max="2573" width="15.88671875" style="221" customWidth="1"/>
    <col min="2574" max="2578" width="17.77734375" style="221" customWidth="1"/>
    <col min="2579" max="2582" width="18.109375" style="221" customWidth="1"/>
    <col min="2583" max="2593" width="17.77734375" style="221" customWidth="1"/>
    <col min="2594" max="2604" width="15.5546875" style="221" customWidth="1"/>
    <col min="2605" max="2605" width="6.44140625" style="221" customWidth="1"/>
    <col min="2606" max="2606" width="24.77734375" style="221" customWidth="1"/>
    <col min="2607" max="2625" width="12.109375" style="221" customWidth="1"/>
    <col min="2626" max="2626" width="6.44140625" style="221" customWidth="1"/>
    <col min="2627" max="2627" width="24.77734375" style="221" customWidth="1"/>
    <col min="2628" max="2632" width="12.109375" style="221" customWidth="1"/>
    <col min="2633" max="2633" width="24.77734375" style="221" customWidth="1"/>
    <col min="2634" max="2729" width="12.109375" style="221" customWidth="1"/>
    <col min="2730" max="2730" width="24.77734375" style="221" customWidth="1"/>
    <col min="2731" max="2816" width="9.109375" style="221"/>
    <col min="2817" max="2817" width="61.21875" style="221" customWidth="1"/>
    <col min="2818" max="2818" width="17.109375" style="221" customWidth="1"/>
    <col min="2819" max="2819" width="0" style="221" hidden="1" customWidth="1"/>
    <col min="2820" max="2820" width="19.77734375" style="221" customWidth="1"/>
    <col min="2821" max="2821" width="22.5546875" style="221" bestFit="1" customWidth="1"/>
    <col min="2822" max="2822" width="19.77734375" style="221" customWidth="1"/>
    <col min="2823" max="2823" width="16.77734375" style="221" customWidth="1"/>
    <col min="2824" max="2824" width="18.109375" style="221" customWidth="1"/>
    <col min="2825" max="2825" width="19.109375" style="221" customWidth="1"/>
    <col min="2826" max="2826" width="19" style="221" customWidth="1"/>
    <col min="2827" max="2827" width="18" style="221" customWidth="1"/>
    <col min="2828" max="2828" width="17.44140625" style="221" customWidth="1"/>
    <col min="2829" max="2829" width="15.88671875" style="221" customWidth="1"/>
    <col min="2830" max="2834" width="17.77734375" style="221" customWidth="1"/>
    <col min="2835" max="2838" width="18.109375" style="221" customWidth="1"/>
    <col min="2839" max="2849" width="17.77734375" style="221" customWidth="1"/>
    <col min="2850" max="2860" width="15.5546875" style="221" customWidth="1"/>
    <col min="2861" max="2861" width="6.44140625" style="221" customWidth="1"/>
    <col min="2862" max="2862" width="24.77734375" style="221" customWidth="1"/>
    <col min="2863" max="2881" width="12.109375" style="221" customWidth="1"/>
    <col min="2882" max="2882" width="6.44140625" style="221" customWidth="1"/>
    <col min="2883" max="2883" width="24.77734375" style="221" customWidth="1"/>
    <col min="2884" max="2888" width="12.109375" style="221" customWidth="1"/>
    <col min="2889" max="2889" width="24.77734375" style="221" customWidth="1"/>
    <col min="2890" max="2985" width="12.109375" style="221" customWidth="1"/>
    <col min="2986" max="2986" width="24.77734375" style="221" customWidth="1"/>
    <col min="2987" max="3072" width="9.109375" style="221"/>
    <col min="3073" max="3073" width="61.21875" style="221" customWidth="1"/>
    <col min="3074" max="3074" width="17.109375" style="221" customWidth="1"/>
    <col min="3075" max="3075" width="0" style="221" hidden="1" customWidth="1"/>
    <col min="3076" max="3076" width="19.77734375" style="221" customWidth="1"/>
    <col min="3077" max="3077" width="22.5546875" style="221" bestFit="1" customWidth="1"/>
    <col min="3078" max="3078" width="19.77734375" style="221" customWidth="1"/>
    <col min="3079" max="3079" width="16.77734375" style="221" customWidth="1"/>
    <col min="3080" max="3080" width="18.109375" style="221" customWidth="1"/>
    <col min="3081" max="3081" width="19.109375" style="221" customWidth="1"/>
    <col min="3082" max="3082" width="19" style="221" customWidth="1"/>
    <col min="3083" max="3083" width="18" style="221" customWidth="1"/>
    <col min="3084" max="3084" width="17.44140625" style="221" customWidth="1"/>
    <col min="3085" max="3085" width="15.88671875" style="221" customWidth="1"/>
    <col min="3086" max="3090" width="17.77734375" style="221" customWidth="1"/>
    <col min="3091" max="3094" width="18.109375" style="221" customWidth="1"/>
    <col min="3095" max="3105" width="17.77734375" style="221" customWidth="1"/>
    <col min="3106" max="3116" width="15.5546875" style="221" customWidth="1"/>
    <col min="3117" max="3117" width="6.44140625" style="221" customWidth="1"/>
    <col min="3118" max="3118" width="24.77734375" style="221" customWidth="1"/>
    <col min="3119" max="3137" width="12.109375" style="221" customWidth="1"/>
    <col min="3138" max="3138" width="6.44140625" style="221" customWidth="1"/>
    <col min="3139" max="3139" width="24.77734375" style="221" customWidth="1"/>
    <col min="3140" max="3144" width="12.109375" style="221" customWidth="1"/>
    <col min="3145" max="3145" width="24.77734375" style="221" customWidth="1"/>
    <col min="3146" max="3241" width="12.109375" style="221" customWidth="1"/>
    <col min="3242" max="3242" width="24.77734375" style="221" customWidth="1"/>
    <col min="3243" max="3328" width="9.109375" style="221"/>
    <col min="3329" max="3329" width="61.21875" style="221" customWidth="1"/>
    <col min="3330" max="3330" width="17.109375" style="221" customWidth="1"/>
    <col min="3331" max="3331" width="0" style="221" hidden="1" customWidth="1"/>
    <col min="3332" max="3332" width="19.77734375" style="221" customWidth="1"/>
    <col min="3333" max="3333" width="22.5546875" style="221" bestFit="1" customWidth="1"/>
    <col min="3334" max="3334" width="19.77734375" style="221" customWidth="1"/>
    <col min="3335" max="3335" width="16.77734375" style="221" customWidth="1"/>
    <col min="3336" max="3336" width="18.109375" style="221" customWidth="1"/>
    <col min="3337" max="3337" width="19.109375" style="221" customWidth="1"/>
    <col min="3338" max="3338" width="19" style="221" customWidth="1"/>
    <col min="3339" max="3339" width="18" style="221" customWidth="1"/>
    <col min="3340" max="3340" width="17.44140625" style="221" customWidth="1"/>
    <col min="3341" max="3341" width="15.88671875" style="221" customWidth="1"/>
    <col min="3342" max="3346" width="17.77734375" style="221" customWidth="1"/>
    <col min="3347" max="3350" width="18.109375" style="221" customWidth="1"/>
    <col min="3351" max="3361" width="17.77734375" style="221" customWidth="1"/>
    <col min="3362" max="3372" width="15.5546875" style="221" customWidth="1"/>
    <col min="3373" max="3373" width="6.44140625" style="221" customWidth="1"/>
    <col min="3374" max="3374" width="24.77734375" style="221" customWidth="1"/>
    <col min="3375" max="3393" width="12.109375" style="221" customWidth="1"/>
    <col min="3394" max="3394" width="6.44140625" style="221" customWidth="1"/>
    <col min="3395" max="3395" width="24.77734375" style="221" customWidth="1"/>
    <col min="3396" max="3400" width="12.109375" style="221" customWidth="1"/>
    <col min="3401" max="3401" width="24.77734375" style="221" customWidth="1"/>
    <col min="3402" max="3497" width="12.109375" style="221" customWidth="1"/>
    <col min="3498" max="3498" width="24.77734375" style="221" customWidth="1"/>
    <col min="3499" max="3584" width="9.109375" style="221"/>
    <col min="3585" max="3585" width="61.21875" style="221" customWidth="1"/>
    <col min="3586" max="3586" width="17.109375" style="221" customWidth="1"/>
    <col min="3587" max="3587" width="0" style="221" hidden="1" customWidth="1"/>
    <col min="3588" max="3588" width="19.77734375" style="221" customWidth="1"/>
    <col min="3589" max="3589" width="22.5546875" style="221" bestFit="1" customWidth="1"/>
    <col min="3590" max="3590" width="19.77734375" style="221" customWidth="1"/>
    <col min="3591" max="3591" width="16.77734375" style="221" customWidth="1"/>
    <col min="3592" max="3592" width="18.109375" style="221" customWidth="1"/>
    <col min="3593" max="3593" width="19.109375" style="221" customWidth="1"/>
    <col min="3594" max="3594" width="19" style="221" customWidth="1"/>
    <col min="3595" max="3595" width="18" style="221" customWidth="1"/>
    <col min="3596" max="3596" width="17.44140625" style="221" customWidth="1"/>
    <col min="3597" max="3597" width="15.88671875" style="221" customWidth="1"/>
    <col min="3598" max="3602" width="17.77734375" style="221" customWidth="1"/>
    <col min="3603" max="3606" width="18.109375" style="221" customWidth="1"/>
    <col min="3607" max="3617" width="17.77734375" style="221" customWidth="1"/>
    <col min="3618" max="3628" width="15.5546875" style="221" customWidth="1"/>
    <col min="3629" max="3629" width="6.44140625" style="221" customWidth="1"/>
    <col min="3630" max="3630" width="24.77734375" style="221" customWidth="1"/>
    <col min="3631" max="3649" width="12.109375" style="221" customWidth="1"/>
    <col min="3650" max="3650" width="6.44140625" style="221" customWidth="1"/>
    <col min="3651" max="3651" width="24.77734375" style="221" customWidth="1"/>
    <col min="3652" max="3656" width="12.109375" style="221" customWidth="1"/>
    <col min="3657" max="3657" width="24.77734375" style="221" customWidth="1"/>
    <col min="3658" max="3753" width="12.109375" style="221" customWidth="1"/>
    <col min="3754" max="3754" width="24.77734375" style="221" customWidth="1"/>
    <col min="3755" max="3840" width="9.109375" style="221"/>
    <col min="3841" max="3841" width="61.21875" style="221" customWidth="1"/>
    <col min="3842" max="3842" width="17.109375" style="221" customWidth="1"/>
    <col min="3843" max="3843" width="0" style="221" hidden="1" customWidth="1"/>
    <col min="3844" max="3844" width="19.77734375" style="221" customWidth="1"/>
    <col min="3845" max="3845" width="22.5546875" style="221" bestFit="1" customWidth="1"/>
    <col min="3846" max="3846" width="19.77734375" style="221" customWidth="1"/>
    <col min="3847" max="3847" width="16.77734375" style="221" customWidth="1"/>
    <col min="3848" max="3848" width="18.109375" style="221" customWidth="1"/>
    <col min="3849" max="3849" width="19.109375" style="221" customWidth="1"/>
    <col min="3850" max="3850" width="19" style="221" customWidth="1"/>
    <col min="3851" max="3851" width="18" style="221" customWidth="1"/>
    <col min="3852" max="3852" width="17.44140625" style="221" customWidth="1"/>
    <col min="3853" max="3853" width="15.88671875" style="221" customWidth="1"/>
    <col min="3854" max="3858" width="17.77734375" style="221" customWidth="1"/>
    <col min="3859" max="3862" width="18.109375" style="221" customWidth="1"/>
    <col min="3863" max="3873" width="17.77734375" style="221" customWidth="1"/>
    <col min="3874" max="3884" width="15.5546875" style="221" customWidth="1"/>
    <col min="3885" max="3885" width="6.44140625" style="221" customWidth="1"/>
    <col min="3886" max="3886" width="24.77734375" style="221" customWidth="1"/>
    <col min="3887" max="3905" width="12.109375" style="221" customWidth="1"/>
    <col min="3906" max="3906" width="6.44140625" style="221" customWidth="1"/>
    <col min="3907" max="3907" width="24.77734375" style="221" customWidth="1"/>
    <col min="3908" max="3912" width="12.109375" style="221" customWidth="1"/>
    <col min="3913" max="3913" width="24.77734375" style="221" customWidth="1"/>
    <col min="3914" max="4009" width="12.109375" style="221" customWidth="1"/>
    <col min="4010" max="4010" width="24.77734375" style="221" customWidth="1"/>
    <col min="4011" max="4096" width="9.109375" style="221"/>
    <col min="4097" max="4097" width="61.21875" style="221" customWidth="1"/>
    <col min="4098" max="4098" width="17.109375" style="221" customWidth="1"/>
    <col min="4099" max="4099" width="0" style="221" hidden="1" customWidth="1"/>
    <col min="4100" max="4100" width="19.77734375" style="221" customWidth="1"/>
    <col min="4101" max="4101" width="22.5546875" style="221" bestFit="1" customWidth="1"/>
    <col min="4102" max="4102" width="19.77734375" style="221" customWidth="1"/>
    <col min="4103" max="4103" width="16.77734375" style="221" customWidth="1"/>
    <col min="4104" max="4104" width="18.109375" style="221" customWidth="1"/>
    <col min="4105" max="4105" width="19.109375" style="221" customWidth="1"/>
    <col min="4106" max="4106" width="19" style="221" customWidth="1"/>
    <col min="4107" max="4107" width="18" style="221" customWidth="1"/>
    <col min="4108" max="4108" width="17.44140625" style="221" customWidth="1"/>
    <col min="4109" max="4109" width="15.88671875" style="221" customWidth="1"/>
    <col min="4110" max="4114" width="17.77734375" style="221" customWidth="1"/>
    <col min="4115" max="4118" width="18.109375" style="221" customWidth="1"/>
    <col min="4119" max="4129" width="17.77734375" style="221" customWidth="1"/>
    <col min="4130" max="4140" width="15.5546875" style="221" customWidth="1"/>
    <col min="4141" max="4141" width="6.44140625" style="221" customWidth="1"/>
    <col min="4142" max="4142" width="24.77734375" style="221" customWidth="1"/>
    <col min="4143" max="4161" width="12.109375" style="221" customWidth="1"/>
    <col min="4162" max="4162" width="6.44140625" style="221" customWidth="1"/>
    <col min="4163" max="4163" width="24.77734375" style="221" customWidth="1"/>
    <col min="4164" max="4168" width="12.109375" style="221" customWidth="1"/>
    <col min="4169" max="4169" width="24.77734375" style="221" customWidth="1"/>
    <col min="4170" max="4265" width="12.109375" style="221" customWidth="1"/>
    <col min="4266" max="4266" width="24.77734375" style="221" customWidth="1"/>
    <col min="4267" max="4352" width="9.109375" style="221"/>
    <col min="4353" max="4353" width="61.21875" style="221" customWidth="1"/>
    <col min="4354" max="4354" width="17.109375" style="221" customWidth="1"/>
    <col min="4355" max="4355" width="0" style="221" hidden="1" customWidth="1"/>
    <col min="4356" max="4356" width="19.77734375" style="221" customWidth="1"/>
    <col min="4357" max="4357" width="22.5546875" style="221" bestFit="1" customWidth="1"/>
    <col min="4358" max="4358" width="19.77734375" style="221" customWidth="1"/>
    <col min="4359" max="4359" width="16.77734375" style="221" customWidth="1"/>
    <col min="4360" max="4360" width="18.109375" style="221" customWidth="1"/>
    <col min="4361" max="4361" width="19.109375" style="221" customWidth="1"/>
    <col min="4362" max="4362" width="19" style="221" customWidth="1"/>
    <col min="4363" max="4363" width="18" style="221" customWidth="1"/>
    <col min="4364" max="4364" width="17.44140625" style="221" customWidth="1"/>
    <col min="4365" max="4365" width="15.88671875" style="221" customWidth="1"/>
    <col min="4366" max="4370" width="17.77734375" style="221" customWidth="1"/>
    <col min="4371" max="4374" width="18.109375" style="221" customWidth="1"/>
    <col min="4375" max="4385" width="17.77734375" style="221" customWidth="1"/>
    <col min="4386" max="4396" width="15.5546875" style="221" customWidth="1"/>
    <col min="4397" max="4397" width="6.44140625" style="221" customWidth="1"/>
    <col min="4398" max="4398" width="24.77734375" style="221" customWidth="1"/>
    <col min="4399" max="4417" width="12.109375" style="221" customWidth="1"/>
    <col min="4418" max="4418" width="6.44140625" style="221" customWidth="1"/>
    <col min="4419" max="4419" width="24.77734375" style="221" customWidth="1"/>
    <col min="4420" max="4424" width="12.109375" style="221" customWidth="1"/>
    <col min="4425" max="4425" width="24.77734375" style="221" customWidth="1"/>
    <col min="4426" max="4521" width="12.109375" style="221" customWidth="1"/>
    <col min="4522" max="4522" width="24.77734375" style="221" customWidth="1"/>
    <col min="4523" max="4608" width="9.109375" style="221"/>
    <col min="4609" max="4609" width="61.21875" style="221" customWidth="1"/>
    <col min="4610" max="4610" width="17.109375" style="221" customWidth="1"/>
    <col min="4611" max="4611" width="0" style="221" hidden="1" customWidth="1"/>
    <col min="4612" max="4612" width="19.77734375" style="221" customWidth="1"/>
    <col min="4613" max="4613" width="22.5546875" style="221" bestFit="1" customWidth="1"/>
    <col min="4614" max="4614" width="19.77734375" style="221" customWidth="1"/>
    <col min="4615" max="4615" width="16.77734375" style="221" customWidth="1"/>
    <col min="4616" max="4616" width="18.109375" style="221" customWidth="1"/>
    <col min="4617" max="4617" width="19.109375" style="221" customWidth="1"/>
    <col min="4618" max="4618" width="19" style="221" customWidth="1"/>
    <col min="4619" max="4619" width="18" style="221" customWidth="1"/>
    <col min="4620" max="4620" width="17.44140625" style="221" customWidth="1"/>
    <col min="4621" max="4621" width="15.88671875" style="221" customWidth="1"/>
    <col min="4622" max="4626" width="17.77734375" style="221" customWidth="1"/>
    <col min="4627" max="4630" width="18.109375" style="221" customWidth="1"/>
    <col min="4631" max="4641" width="17.77734375" style="221" customWidth="1"/>
    <col min="4642" max="4652" width="15.5546875" style="221" customWidth="1"/>
    <col min="4653" max="4653" width="6.44140625" style="221" customWidth="1"/>
    <col min="4654" max="4654" width="24.77734375" style="221" customWidth="1"/>
    <col min="4655" max="4673" width="12.109375" style="221" customWidth="1"/>
    <col min="4674" max="4674" width="6.44140625" style="221" customWidth="1"/>
    <col min="4675" max="4675" width="24.77734375" style="221" customWidth="1"/>
    <col min="4676" max="4680" width="12.109375" style="221" customWidth="1"/>
    <col min="4681" max="4681" width="24.77734375" style="221" customWidth="1"/>
    <col min="4682" max="4777" width="12.109375" style="221" customWidth="1"/>
    <col min="4778" max="4778" width="24.77734375" style="221" customWidth="1"/>
    <col min="4779" max="4864" width="9.109375" style="221"/>
    <col min="4865" max="4865" width="61.21875" style="221" customWidth="1"/>
    <col min="4866" max="4866" width="17.109375" style="221" customWidth="1"/>
    <col min="4867" max="4867" width="0" style="221" hidden="1" customWidth="1"/>
    <col min="4868" max="4868" width="19.77734375" style="221" customWidth="1"/>
    <col min="4869" max="4869" width="22.5546875" style="221" bestFit="1" customWidth="1"/>
    <col min="4870" max="4870" width="19.77734375" style="221" customWidth="1"/>
    <col min="4871" max="4871" width="16.77734375" style="221" customWidth="1"/>
    <col min="4872" max="4872" width="18.109375" style="221" customWidth="1"/>
    <col min="4873" max="4873" width="19.109375" style="221" customWidth="1"/>
    <col min="4874" max="4874" width="19" style="221" customWidth="1"/>
    <col min="4875" max="4875" width="18" style="221" customWidth="1"/>
    <col min="4876" max="4876" width="17.44140625" style="221" customWidth="1"/>
    <col min="4877" max="4877" width="15.88671875" style="221" customWidth="1"/>
    <col min="4878" max="4882" width="17.77734375" style="221" customWidth="1"/>
    <col min="4883" max="4886" width="18.109375" style="221" customWidth="1"/>
    <col min="4887" max="4897" width="17.77734375" style="221" customWidth="1"/>
    <col min="4898" max="4908" width="15.5546875" style="221" customWidth="1"/>
    <col min="4909" max="4909" width="6.44140625" style="221" customWidth="1"/>
    <col min="4910" max="4910" width="24.77734375" style="221" customWidth="1"/>
    <col min="4911" max="4929" width="12.109375" style="221" customWidth="1"/>
    <col min="4930" max="4930" width="6.44140625" style="221" customWidth="1"/>
    <col min="4931" max="4931" width="24.77734375" style="221" customWidth="1"/>
    <col min="4932" max="4936" width="12.109375" style="221" customWidth="1"/>
    <col min="4937" max="4937" width="24.77734375" style="221" customWidth="1"/>
    <col min="4938" max="5033" width="12.109375" style="221" customWidth="1"/>
    <col min="5034" max="5034" width="24.77734375" style="221" customWidth="1"/>
    <col min="5035" max="5120" width="9.109375" style="221"/>
    <col min="5121" max="5121" width="61.21875" style="221" customWidth="1"/>
    <col min="5122" max="5122" width="17.109375" style="221" customWidth="1"/>
    <col min="5123" max="5123" width="0" style="221" hidden="1" customWidth="1"/>
    <col min="5124" max="5124" width="19.77734375" style="221" customWidth="1"/>
    <col min="5125" max="5125" width="22.5546875" style="221" bestFit="1" customWidth="1"/>
    <col min="5126" max="5126" width="19.77734375" style="221" customWidth="1"/>
    <col min="5127" max="5127" width="16.77734375" style="221" customWidth="1"/>
    <col min="5128" max="5128" width="18.109375" style="221" customWidth="1"/>
    <col min="5129" max="5129" width="19.109375" style="221" customWidth="1"/>
    <col min="5130" max="5130" width="19" style="221" customWidth="1"/>
    <col min="5131" max="5131" width="18" style="221" customWidth="1"/>
    <col min="5132" max="5132" width="17.44140625" style="221" customWidth="1"/>
    <col min="5133" max="5133" width="15.88671875" style="221" customWidth="1"/>
    <col min="5134" max="5138" width="17.77734375" style="221" customWidth="1"/>
    <col min="5139" max="5142" width="18.109375" style="221" customWidth="1"/>
    <col min="5143" max="5153" width="17.77734375" style="221" customWidth="1"/>
    <col min="5154" max="5164" width="15.5546875" style="221" customWidth="1"/>
    <col min="5165" max="5165" width="6.44140625" style="221" customWidth="1"/>
    <col min="5166" max="5166" width="24.77734375" style="221" customWidth="1"/>
    <col min="5167" max="5185" width="12.109375" style="221" customWidth="1"/>
    <col min="5186" max="5186" width="6.44140625" style="221" customWidth="1"/>
    <col min="5187" max="5187" width="24.77734375" style="221" customWidth="1"/>
    <col min="5188" max="5192" width="12.109375" style="221" customWidth="1"/>
    <col min="5193" max="5193" width="24.77734375" style="221" customWidth="1"/>
    <col min="5194" max="5289" width="12.109375" style="221" customWidth="1"/>
    <col min="5290" max="5290" width="24.77734375" style="221" customWidth="1"/>
    <col min="5291" max="5376" width="9.109375" style="221"/>
    <col min="5377" max="5377" width="61.21875" style="221" customWidth="1"/>
    <col min="5378" max="5378" width="17.109375" style="221" customWidth="1"/>
    <col min="5379" max="5379" width="0" style="221" hidden="1" customWidth="1"/>
    <col min="5380" max="5380" width="19.77734375" style="221" customWidth="1"/>
    <col min="5381" max="5381" width="22.5546875" style="221" bestFit="1" customWidth="1"/>
    <col min="5382" max="5382" width="19.77734375" style="221" customWidth="1"/>
    <col min="5383" max="5383" width="16.77734375" style="221" customWidth="1"/>
    <col min="5384" max="5384" width="18.109375" style="221" customWidth="1"/>
    <col min="5385" max="5385" width="19.109375" style="221" customWidth="1"/>
    <col min="5386" max="5386" width="19" style="221" customWidth="1"/>
    <col min="5387" max="5387" width="18" style="221" customWidth="1"/>
    <col min="5388" max="5388" width="17.44140625" style="221" customWidth="1"/>
    <col min="5389" max="5389" width="15.88671875" style="221" customWidth="1"/>
    <col min="5390" max="5394" width="17.77734375" style="221" customWidth="1"/>
    <col min="5395" max="5398" width="18.109375" style="221" customWidth="1"/>
    <col min="5399" max="5409" width="17.77734375" style="221" customWidth="1"/>
    <col min="5410" max="5420" width="15.5546875" style="221" customWidth="1"/>
    <col min="5421" max="5421" width="6.44140625" style="221" customWidth="1"/>
    <col min="5422" max="5422" width="24.77734375" style="221" customWidth="1"/>
    <col min="5423" max="5441" width="12.109375" style="221" customWidth="1"/>
    <col min="5442" max="5442" width="6.44140625" style="221" customWidth="1"/>
    <col min="5443" max="5443" width="24.77734375" style="221" customWidth="1"/>
    <col min="5444" max="5448" width="12.109375" style="221" customWidth="1"/>
    <col min="5449" max="5449" width="24.77734375" style="221" customWidth="1"/>
    <col min="5450" max="5545" width="12.109375" style="221" customWidth="1"/>
    <col min="5546" max="5546" width="24.77734375" style="221" customWidth="1"/>
    <col min="5547" max="5632" width="9.109375" style="221"/>
    <col min="5633" max="5633" width="61.21875" style="221" customWidth="1"/>
    <col min="5634" max="5634" width="17.109375" style="221" customWidth="1"/>
    <col min="5635" max="5635" width="0" style="221" hidden="1" customWidth="1"/>
    <col min="5636" max="5636" width="19.77734375" style="221" customWidth="1"/>
    <col min="5637" max="5637" width="22.5546875" style="221" bestFit="1" customWidth="1"/>
    <col min="5638" max="5638" width="19.77734375" style="221" customWidth="1"/>
    <col min="5639" max="5639" width="16.77734375" style="221" customWidth="1"/>
    <col min="5640" max="5640" width="18.109375" style="221" customWidth="1"/>
    <col min="5641" max="5641" width="19.109375" style="221" customWidth="1"/>
    <col min="5642" max="5642" width="19" style="221" customWidth="1"/>
    <col min="5643" max="5643" width="18" style="221" customWidth="1"/>
    <col min="5644" max="5644" width="17.44140625" style="221" customWidth="1"/>
    <col min="5645" max="5645" width="15.88671875" style="221" customWidth="1"/>
    <col min="5646" max="5650" width="17.77734375" style="221" customWidth="1"/>
    <col min="5651" max="5654" width="18.109375" style="221" customWidth="1"/>
    <col min="5655" max="5665" width="17.77734375" style="221" customWidth="1"/>
    <col min="5666" max="5676" width="15.5546875" style="221" customWidth="1"/>
    <col min="5677" max="5677" width="6.44140625" style="221" customWidth="1"/>
    <col min="5678" max="5678" width="24.77734375" style="221" customWidth="1"/>
    <col min="5679" max="5697" width="12.109375" style="221" customWidth="1"/>
    <col min="5698" max="5698" width="6.44140625" style="221" customWidth="1"/>
    <col min="5699" max="5699" width="24.77734375" style="221" customWidth="1"/>
    <col min="5700" max="5704" width="12.109375" style="221" customWidth="1"/>
    <col min="5705" max="5705" width="24.77734375" style="221" customWidth="1"/>
    <col min="5706" max="5801" width="12.109375" style="221" customWidth="1"/>
    <col min="5802" max="5802" width="24.77734375" style="221" customWidth="1"/>
    <col min="5803" max="5888" width="9.109375" style="221"/>
    <col min="5889" max="5889" width="61.21875" style="221" customWidth="1"/>
    <col min="5890" max="5890" width="17.109375" style="221" customWidth="1"/>
    <col min="5891" max="5891" width="0" style="221" hidden="1" customWidth="1"/>
    <col min="5892" max="5892" width="19.77734375" style="221" customWidth="1"/>
    <col min="5893" max="5893" width="22.5546875" style="221" bestFit="1" customWidth="1"/>
    <col min="5894" max="5894" width="19.77734375" style="221" customWidth="1"/>
    <col min="5895" max="5895" width="16.77734375" style="221" customWidth="1"/>
    <col min="5896" max="5896" width="18.109375" style="221" customWidth="1"/>
    <col min="5897" max="5897" width="19.109375" style="221" customWidth="1"/>
    <col min="5898" max="5898" width="19" style="221" customWidth="1"/>
    <col min="5899" max="5899" width="18" style="221" customWidth="1"/>
    <col min="5900" max="5900" width="17.44140625" style="221" customWidth="1"/>
    <col min="5901" max="5901" width="15.88671875" style="221" customWidth="1"/>
    <col min="5902" max="5906" width="17.77734375" style="221" customWidth="1"/>
    <col min="5907" max="5910" width="18.109375" style="221" customWidth="1"/>
    <col min="5911" max="5921" width="17.77734375" style="221" customWidth="1"/>
    <col min="5922" max="5932" width="15.5546875" style="221" customWidth="1"/>
    <col min="5933" max="5933" width="6.44140625" style="221" customWidth="1"/>
    <col min="5934" max="5934" width="24.77734375" style="221" customWidth="1"/>
    <col min="5935" max="5953" width="12.109375" style="221" customWidth="1"/>
    <col min="5954" max="5954" width="6.44140625" style="221" customWidth="1"/>
    <col min="5955" max="5955" width="24.77734375" style="221" customWidth="1"/>
    <col min="5956" max="5960" width="12.109375" style="221" customWidth="1"/>
    <col min="5961" max="5961" width="24.77734375" style="221" customWidth="1"/>
    <col min="5962" max="6057" width="12.109375" style="221" customWidth="1"/>
    <col min="6058" max="6058" width="24.77734375" style="221" customWidth="1"/>
    <col min="6059" max="6144" width="9.109375" style="221"/>
    <col min="6145" max="6145" width="61.21875" style="221" customWidth="1"/>
    <col min="6146" max="6146" width="17.109375" style="221" customWidth="1"/>
    <col min="6147" max="6147" width="0" style="221" hidden="1" customWidth="1"/>
    <col min="6148" max="6148" width="19.77734375" style="221" customWidth="1"/>
    <col min="6149" max="6149" width="22.5546875" style="221" bestFit="1" customWidth="1"/>
    <col min="6150" max="6150" width="19.77734375" style="221" customWidth="1"/>
    <col min="6151" max="6151" width="16.77734375" style="221" customWidth="1"/>
    <col min="6152" max="6152" width="18.109375" style="221" customWidth="1"/>
    <col min="6153" max="6153" width="19.109375" style="221" customWidth="1"/>
    <col min="6154" max="6154" width="19" style="221" customWidth="1"/>
    <col min="6155" max="6155" width="18" style="221" customWidth="1"/>
    <col min="6156" max="6156" width="17.44140625" style="221" customWidth="1"/>
    <col min="6157" max="6157" width="15.88671875" style="221" customWidth="1"/>
    <col min="6158" max="6162" width="17.77734375" style="221" customWidth="1"/>
    <col min="6163" max="6166" width="18.109375" style="221" customWidth="1"/>
    <col min="6167" max="6177" width="17.77734375" style="221" customWidth="1"/>
    <col min="6178" max="6188" width="15.5546875" style="221" customWidth="1"/>
    <col min="6189" max="6189" width="6.44140625" style="221" customWidth="1"/>
    <col min="6190" max="6190" width="24.77734375" style="221" customWidth="1"/>
    <col min="6191" max="6209" width="12.109375" style="221" customWidth="1"/>
    <col min="6210" max="6210" width="6.44140625" style="221" customWidth="1"/>
    <col min="6211" max="6211" width="24.77734375" style="221" customWidth="1"/>
    <col min="6212" max="6216" width="12.109375" style="221" customWidth="1"/>
    <col min="6217" max="6217" width="24.77734375" style="221" customWidth="1"/>
    <col min="6218" max="6313" width="12.109375" style="221" customWidth="1"/>
    <col min="6314" max="6314" width="24.77734375" style="221" customWidth="1"/>
    <col min="6315" max="6400" width="9.109375" style="221"/>
    <col min="6401" max="6401" width="61.21875" style="221" customWidth="1"/>
    <col min="6402" max="6402" width="17.109375" style="221" customWidth="1"/>
    <col min="6403" max="6403" width="0" style="221" hidden="1" customWidth="1"/>
    <col min="6404" max="6404" width="19.77734375" style="221" customWidth="1"/>
    <col min="6405" max="6405" width="22.5546875" style="221" bestFit="1" customWidth="1"/>
    <col min="6406" max="6406" width="19.77734375" style="221" customWidth="1"/>
    <col min="6407" max="6407" width="16.77734375" style="221" customWidth="1"/>
    <col min="6408" max="6408" width="18.109375" style="221" customWidth="1"/>
    <col min="6409" max="6409" width="19.109375" style="221" customWidth="1"/>
    <col min="6410" max="6410" width="19" style="221" customWidth="1"/>
    <col min="6411" max="6411" width="18" style="221" customWidth="1"/>
    <col min="6412" max="6412" width="17.44140625" style="221" customWidth="1"/>
    <col min="6413" max="6413" width="15.88671875" style="221" customWidth="1"/>
    <col min="6414" max="6418" width="17.77734375" style="221" customWidth="1"/>
    <col min="6419" max="6422" width="18.109375" style="221" customWidth="1"/>
    <col min="6423" max="6433" width="17.77734375" style="221" customWidth="1"/>
    <col min="6434" max="6444" width="15.5546875" style="221" customWidth="1"/>
    <col min="6445" max="6445" width="6.44140625" style="221" customWidth="1"/>
    <col min="6446" max="6446" width="24.77734375" style="221" customWidth="1"/>
    <col min="6447" max="6465" width="12.109375" style="221" customWidth="1"/>
    <col min="6466" max="6466" width="6.44140625" style="221" customWidth="1"/>
    <col min="6467" max="6467" width="24.77734375" style="221" customWidth="1"/>
    <col min="6468" max="6472" width="12.109375" style="221" customWidth="1"/>
    <col min="6473" max="6473" width="24.77734375" style="221" customWidth="1"/>
    <col min="6474" max="6569" width="12.109375" style="221" customWidth="1"/>
    <col min="6570" max="6570" width="24.77734375" style="221" customWidth="1"/>
    <col min="6571" max="6656" width="9.109375" style="221"/>
    <col min="6657" max="6657" width="61.21875" style="221" customWidth="1"/>
    <col min="6658" max="6658" width="17.109375" style="221" customWidth="1"/>
    <col min="6659" max="6659" width="0" style="221" hidden="1" customWidth="1"/>
    <col min="6660" max="6660" width="19.77734375" style="221" customWidth="1"/>
    <col min="6661" max="6661" width="22.5546875" style="221" bestFit="1" customWidth="1"/>
    <col min="6662" max="6662" width="19.77734375" style="221" customWidth="1"/>
    <col min="6663" max="6663" width="16.77734375" style="221" customWidth="1"/>
    <col min="6664" max="6664" width="18.109375" style="221" customWidth="1"/>
    <col min="6665" max="6665" width="19.109375" style="221" customWidth="1"/>
    <col min="6666" max="6666" width="19" style="221" customWidth="1"/>
    <col min="6667" max="6667" width="18" style="221" customWidth="1"/>
    <col min="6668" max="6668" width="17.44140625" style="221" customWidth="1"/>
    <col min="6669" max="6669" width="15.88671875" style="221" customWidth="1"/>
    <col min="6670" max="6674" width="17.77734375" style="221" customWidth="1"/>
    <col min="6675" max="6678" width="18.109375" style="221" customWidth="1"/>
    <col min="6679" max="6689" width="17.77734375" style="221" customWidth="1"/>
    <col min="6690" max="6700" width="15.5546875" style="221" customWidth="1"/>
    <col min="6701" max="6701" width="6.44140625" style="221" customWidth="1"/>
    <col min="6702" max="6702" width="24.77734375" style="221" customWidth="1"/>
    <col min="6703" max="6721" width="12.109375" style="221" customWidth="1"/>
    <col min="6722" max="6722" width="6.44140625" style="221" customWidth="1"/>
    <col min="6723" max="6723" width="24.77734375" style="221" customWidth="1"/>
    <col min="6724" max="6728" width="12.109375" style="221" customWidth="1"/>
    <col min="6729" max="6729" width="24.77734375" style="221" customWidth="1"/>
    <col min="6730" max="6825" width="12.109375" style="221" customWidth="1"/>
    <col min="6826" max="6826" width="24.77734375" style="221" customWidth="1"/>
    <col min="6827" max="6912" width="9.109375" style="221"/>
    <col min="6913" max="6913" width="61.21875" style="221" customWidth="1"/>
    <col min="6914" max="6914" width="17.109375" style="221" customWidth="1"/>
    <col min="6915" max="6915" width="0" style="221" hidden="1" customWidth="1"/>
    <col min="6916" max="6916" width="19.77734375" style="221" customWidth="1"/>
    <col min="6917" max="6917" width="22.5546875" style="221" bestFit="1" customWidth="1"/>
    <col min="6918" max="6918" width="19.77734375" style="221" customWidth="1"/>
    <col min="6919" max="6919" width="16.77734375" style="221" customWidth="1"/>
    <col min="6920" max="6920" width="18.109375" style="221" customWidth="1"/>
    <col min="6921" max="6921" width="19.109375" style="221" customWidth="1"/>
    <col min="6922" max="6922" width="19" style="221" customWidth="1"/>
    <col min="6923" max="6923" width="18" style="221" customWidth="1"/>
    <col min="6924" max="6924" width="17.44140625" style="221" customWidth="1"/>
    <col min="6925" max="6925" width="15.88671875" style="221" customWidth="1"/>
    <col min="6926" max="6930" width="17.77734375" style="221" customWidth="1"/>
    <col min="6931" max="6934" width="18.109375" style="221" customWidth="1"/>
    <col min="6935" max="6945" width="17.77734375" style="221" customWidth="1"/>
    <col min="6946" max="6956" width="15.5546875" style="221" customWidth="1"/>
    <col min="6957" max="6957" width="6.44140625" style="221" customWidth="1"/>
    <col min="6958" max="6958" width="24.77734375" style="221" customWidth="1"/>
    <col min="6959" max="6977" width="12.109375" style="221" customWidth="1"/>
    <col min="6978" max="6978" width="6.44140625" style="221" customWidth="1"/>
    <col min="6979" max="6979" width="24.77734375" style="221" customWidth="1"/>
    <col min="6980" max="6984" width="12.109375" style="221" customWidth="1"/>
    <col min="6985" max="6985" width="24.77734375" style="221" customWidth="1"/>
    <col min="6986" max="7081" width="12.109375" style="221" customWidth="1"/>
    <col min="7082" max="7082" width="24.77734375" style="221" customWidth="1"/>
    <col min="7083" max="7168" width="9.109375" style="221"/>
    <col min="7169" max="7169" width="61.21875" style="221" customWidth="1"/>
    <col min="7170" max="7170" width="17.109375" style="221" customWidth="1"/>
    <col min="7171" max="7171" width="0" style="221" hidden="1" customWidth="1"/>
    <col min="7172" max="7172" width="19.77734375" style="221" customWidth="1"/>
    <col min="7173" max="7173" width="22.5546875" style="221" bestFit="1" customWidth="1"/>
    <col min="7174" max="7174" width="19.77734375" style="221" customWidth="1"/>
    <col min="7175" max="7175" width="16.77734375" style="221" customWidth="1"/>
    <col min="7176" max="7176" width="18.109375" style="221" customWidth="1"/>
    <col min="7177" max="7177" width="19.109375" style="221" customWidth="1"/>
    <col min="7178" max="7178" width="19" style="221" customWidth="1"/>
    <col min="7179" max="7179" width="18" style="221" customWidth="1"/>
    <col min="7180" max="7180" width="17.44140625" style="221" customWidth="1"/>
    <col min="7181" max="7181" width="15.88671875" style="221" customWidth="1"/>
    <col min="7182" max="7186" width="17.77734375" style="221" customWidth="1"/>
    <col min="7187" max="7190" width="18.109375" style="221" customWidth="1"/>
    <col min="7191" max="7201" width="17.77734375" style="221" customWidth="1"/>
    <col min="7202" max="7212" width="15.5546875" style="221" customWidth="1"/>
    <col min="7213" max="7213" width="6.44140625" style="221" customWidth="1"/>
    <col min="7214" max="7214" width="24.77734375" style="221" customWidth="1"/>
    <col min="7215" max="7233" width="12.109375" style="221" customWidth="1"/>
    <col min="7234" max="7234" width="6.44140625" style="221" customWidth="1"/>
    <col min="7235" max="7235" width="24.77734375" style="221" customWidth="1"/>
    <col min="7236" max="7240" width="12.109375" style="221" customWidth="1"/>
    <col min="7241" max="7241" width="24.77734375" style="221" customWidth="1"/>
    <col min="7242" max="7337" width="12.109375" style="221" customWidth="1"/>
    <col min="7338" max="7338" width="24.77734375" style="221" customWidth="1"/>
    <col min="7339" max="7424" width="9.109375" style="221"/>
    <col min="7425" max="7425" width="61.21875" style="221" customWidth="1"/>
    <col min="7426" max="7426" width="17.109375" style="221" customWidth="1"/>
    <col min="7427" max="7427" width="0" style="221" hidden="1" customWidth="1"/>
    <col min="7428" max="7428" width="19.77734375" style="221" customWidth="1"/>
    <col min="7429" max="7429" width="22.5546875" style="221" bestFit="1" customWidth="1"/>
    <col min="7430" max="7430" width="19.77734375" style="221" customWidth="1"/>
    <col min="7431" max="7431" width="16.77734375" style="221" customWidth="1"/>
    <col min="7432" max="7432" width="18.109375" style="221" customWidth="1"/>
    <col min="7433" max="7433" width="19.109375" style="221" customWidth="1"/>
    <col min="7434" max="7434" width="19" style="221" customWidth="1"/>
    <col min="7435" max="7435" width="18" style="221" customWidth="1"/>
    <col min="7436" max="7436" width="17.44140625" style="221" customWidth="1"/>
    <col min="7437" max="7437" width="15.88671875" style="221" customWidth="1"/>
    <col min="7438" max="7442" width="17.77734375" style="221" customWidth="1"/>
    <col min="7443" max="7446" width="18.109375" style="221" customWidth="1"/>
    <col min="7447" max="7457" width="17.77734375" style="221" customWidth="1"/>
    <col min="7458" max="7468" width="15.5546875" style="221" customWidth="1"/>
    <col min="7469" max="7469" width="6.44140625" style="221" customWidth="1"/>
    <col min="7470" max="7470" width="24.77734375" style="221" customWidth="1"/>
    <col min="7471" max="7489" width="12.109375" style="221" customWidth="1"/>
    <col min="7490" max="7490" width="6.44140625" style="221" customWidth="1"/>
    <col min="7491" max="7491" width="24.77734375" style="221" customWidth="1"/>
    <col min="7492" max="7496" width="12.109375" style="221" customWidth="1"/>
    <col min="7497" max="7497" width="24.77734375" style="221" customWidth="1"/>
    <col min="7498" max="7593" width="12.109375" style="221" customWidth="1"/>
    <col min="7594" max="7594" width="24.77734375" style="221" customWidth="1"/>
    <col min="7595" max="7680" width="9.109375" style="221"/>
    <col min="7681" max="7681" width="61.21875" style="221" customWidth="1"/>
    <col min="7682" max="7682" width="17.109375" style="221" customWidth="1"/>
    <col min="7683" max="7683" width="0" style="221" hidden="1" customWidth="1"/>
    <col min="7684" max="7684" width="19.77734375" style="221" customWidth="1"/>
    <col min="7685" max="7685" width="22.5546875" style="221" bestFit="1" customWidth="1"/>
    <col min="7686" max="7686" width="19.77734375" style="221" customWidth="1"/>
    <col min="7687" max="7687" width="16.77734375" style="221" customWidth="1"/>
    <col min="7688" max="7688" width="18.109375" style="221" customWidth="1"/>
    <col min="7689" max="7689" width="19.109375" style="221" customWidth="1"/>
    <col min="7690" max="7690" width="19" style="221" customWidth="1"/>
    <col min="7691" max="7691" width="18" style="221" customWidth="1"/>
    <col min="7692" max="7692" width="17.44140625" style="221" customWidth="1"/>
    <col min="7693" max="7693" width="15.88671875" style="221" customWidth="1"/>
    <col min="7694" max="7698" width="17.77734375" style="221" customWidth="1"/>
    <col min="7699" max="7702" width="18.109375" style="221" customWidth="1"/>
    <col min="7703" max="7713" width="17.77734375" style="221" customWidth="1"/>
    <col min="7714" max="7724" width="15.5546875" style="221" customWidth="1"/>
    <col min="7725" max="7725" width="6.44140625" style="221" customWidth="1"/>
    <col min="7726" max="7726" width="24.77734375" style="221" customWidth="1"/>
    <col min="7727" max="7745" width="12.109375" style="221" customWidth="1"/>
    <col min="7746" max="7746" width="6.44140625" style="221" customWidth="1"/>
    <col min="7747" max="7747" width="24.77734375" style="221" customWidth="1"/>
    <col min="7748" max="7752" width="12.109375" style="221" customWidth="1"/>
    <col min="7753" max="7753" width="24.77734375" style="221" customWidth="1"/>
    <col min="7754" max="7849" width="12.109375" style="221" customWidth="1"/>
    <col min="7850" max="7850" width="24.77734375" style="221" customWidth="1"/>
    <col min="7851" max="7936" width="9.109375" style="221"/>
    <col min="7937" max="7937" width="61.21875" style="221" customWidth="1"/>
    <col min="7938" max="7938" width="17.109375" style="221" customWidth="1"/>
    <col min="7939" max="7939" width="0" style="221" hidden="1" customWidth="1"/>
    <col min="7940" max="7940" width="19.77734375" style="221" customWidth="1"/>
    <col min="7941" max="7941" width="22.5546875" style="221" bestFit="1" customWidth="1"/>
    <col min="7942" max="7942" width="19.77734375" style="221" customWidth="1"/>
    <col min="7943" max="7943" width="16.77734375" style="221" customWidth="1"/>
    <col min="7944" max="7944" width="18.109375" style="221" customWidth="1"/>
    <col min="7945" max="7945" width="19.109375" style="221" customWidth="1"/>
    <col min="7946" max="7946" width="19" style="221" customWidth="1"/>
    <col min="7947" max="7947" width="18" style="221" customWidth="1"/>
    <col min="7948" max="7948" width="17.44140625" style="221" customWidth="1"/>
    <col min="7949" max="7949" width="15.88671875" style="221" customWidth="1"/>
    <col min="7950" max="7954" width="17.77734375" style="221" customWidth="1"/>
    <col min="7955" max="7958" width="18.109375" style="221" customWidth="1"/>
    <col min="7959" max="7969" width="17.77734375" style="221" customWidth="1"/>
    <col min="7970" max="7980" width="15.5546875" style="221" customWidth="1"/>
    <col min="7981" max="7981" width="6.44140625" style="221" customWidth="1"/>
    <col min="7982" max="7982" width="24.77734375" style="221" customWidth="1"/>
    <col min="7983" max="8001" width="12.109375" style="221" customWidth="1"/>
    <col min="8002" max="8002" width="6.44140625" style="221" customWidth="1"/>
    <col min="8003" max="8003" width="24.77734375" style="221" customWidth="1"/>
    <col min="8004" max="8008" width="12.109375" style="221" customWidth="1"/>
    <col min="8009" max="8009" width="24.77734375" style="221" customWidth="1"/>
    <col min="8010" max="8105" width="12.109375" style="221" customWidth="1"/>
    <col min="8106" max="8106" width="24.77734375" style="221" customWidth="1"/>
    <col min="8107" max="8192" width="9.109375" style="221"/>
    <col min="8193" max="8193" width="61.21875" style="221" customWidth="1"/>
    <col min="8194" max="8194" width="17.109375" style="221" customWidth="1"/>
    <col min="8195" max="8195" width="0" style="221" hidden="1" customWidth="1"/>
    <col min="8196" max="8196" width="19.77734375" style="221" customWidth="1"/>
    <col min="8197" max="8197" width="22.5546875" style="221" bestFit="1" customWidth="1"/>
    <col min="8198" max="8198" width="19.77734375" style="221" customWidth="1"/>
    <col min="8199" max="8199" width="16.77734375" style="221" customWidth="1"/>
    <col min="8200" max="8200" width="18.109375" style="221" customWidth="1"/>
    <col min="8201" max="8201" width="19.109375" style="221" customWidth="1"/>
    <col min="8202" max="8202" width="19" style="221" customWidth="1"/>
    <col min="8203" max="8203" width="18" style="221" customWidth="1"/>
    <col min="8204" max="8204" width="17.44140625" style="221" customWidth="1"/>
    <col min="8205" max="8205" width="15.88671875" style="221" customWidth="1"/>
    <col min="8206" max="8210" width="17.77734375" style="221" customWidth="1"/>
    <col min="8211" max="8214" width="18.109375" style="221" customWidth="1"/>
    <col min="8215" max="8225" width="17.77734375" style="221" customWidth="1"/>
    <col min="8226" max="8236" width="15.5546875" style="221" customWidth="1"/>
    <col min="8237" max="8237" width="6.44140625" style="221" customWidth="1"/>
    <col min="8238" max="8238" width="24.77734375" style="221" customWidth="1"/>
    <col min="8239" max="8257" width="12.109375" style="221" customWidth="1"/>
    <col min="8258" max="8258" width="6.44140625" style="221" customWidth="1"/>
    <col min="8259" max="8259" width="24.77734375" style="221" customWidth="1"/>
    <col min="8260" max="8264" width="12.109375" style="221" customWidth="1"/>
    <col min="8265" max="8265" width="24.77734375" style="221" customWidth="1"/>
    <col min="8266" max="8361" width="12.109375" style="221" customWidth="1"/>
    <col min="8362" max="8362" width="24.77734375" style="221" customWidth="1"/>
    <col min="8363" max="8448" width="9.109375" style="221"/>
    <col min="8449" max="8449" width="61.21875" style="221" customWidth="1"/>
    <col min="8450" max="8450" width="17.109375" style="221" customWidth="1"/>
    <col min="8451" max="8451" width="0" style="221" hidden="1" customWidth="1"/>
    <col min="8452" max="8452" width="19.77734375" style="221" customWidth="1"/>
    <col min="8453" max="8453" width="22.5546875" style="221" bestFit="1" customWidth="1"/>
    <col min="8454" max="8454" width="19.77734375" style="221" customWidth="1"/>
    <col min="8455" max="8455" width="16.77734375" style="221" customWidth="1"/>
    <col min="8456" max="8456" width="18.109375" style="221" customWidth="1"/>
    <col min="8457" max="8457" width="19.109375" style="221" customWidth="1"/>
    <col min="8458" max="8458" width="19" style="221" customWidth="1"/>
    <col min="8459" max="8459" width="18" style="221" customWidth="1"/>
    <col min="8460" max="8460" width="17.44140625" style="221" customWidth="1"/>
    <col min="8461" max="8461" width="15.88671875" style="221" customWidth="1"/>
    <col min="8462" max="8466" width="17.77734375" style="221" customWidth="1"/>
    <col min="8467" max="8470" width="18.109375" style="221" customWidth="1"/>
    <col min="8471" max="8481" width="17.77734375" style="221" customWidth="1"/>
    <col min="8482" max="8492" width="15.5546875" style="221" customWidth="1"/>
    <col min="8493" max="8493" width="6.44140625" style="221" customWidth="1"/>
    <col min="8494" max="8494" width="24.77734375" style="221" customWidth="1"/>
    <col min="8495" max="8513" width="12.109375" style="221" customWidth="1"/>
    <col min="8514" max="8514" width="6.44140625" style="221" customWidth="1"/>
    <col min="8515" max="8515" width="24.77734375" style="221" customWidth="1"/>
    <col min="8516" max="8520" width="12.109375" style="221" customWidth="1"/>
    <col min="8521" max="8521" width="24.77734375" style="221" customWidth="1"/>
    <col min="8522" max="8617" width="12.109375" style="221" customWidth="1"/>
    <col min="8618" max="8618" width="24.77734375" style="221" customWidth="1"/>
    <col min="8619" max="8704" width="9.109375" style="221"/>
    <col min="8705" max="8705" width="61.21875" style="221" customWidth="1"/>
    <col min="8706" max="8706" width="17.109375" style="221" customWidth="1"/>
    <col min="8707" max="8707" width="0" style="221" hidden="1" customWidth="1"/>
    <col min="8708" max="8708" width="19.77734375" style="221" customWidth="1"/>
    <col min="8709" max="8709" width="22.5546875" style="221" bestFit="1" customWidth="1"/>
    <col min="8710" max="8710" width="19.77734375" style="221" customWidth="1"/>
    <col min="8711" max="8711" width="16.77734375" style="221" customWidth="1"/>
    <col min="8712" max="8712" width="18.109375" style="221" customWidth="1"/>
    <col min="8713" max="8713" width="19.109375" style="221" customWidth="1"/>
    <col min="8714" max="8714" width="19" style="221" customWidth="1"/>
    <col min="8715" max="8715" width="18" style="221" customWidth="1"/>
    <col min="8716" max="8716" width="17.44140625" style="221" customWidth="1"/>
    <col min="8717" max="8717" width="15.88671875" style="221" customWidth="1"/>
    <col min="8718" max="8722" width="17.77734375" style="221" customWidth="1"/>
    <col min="8723" max="8726" width="18.109375" style="221" customWidth="1"/>
    <col min="8727" max="8737" width="17.77734375" style="221" customWidth="1"/>
    <col min="8738" max="8748" width="15.5546875" style="221" customWidth="1"/>
    <col min="8749" max="8749" width="6.44140625" style="221" customWidth="1"/>
    <col min="8750" max="8750" width="24.77734375" style="221" customWidth="1"/>
    <col min="8751" max="8769" width="12.109375" style="221" customWidth="1"/>
    <col min="8770" max="8770" width="6.44140625" style="221" customWidth="1"/>
    <col min="8771" max="8771" width="24.77734375" style="221" customWidth="1"/>
    <col min="8772" max="8776" width="12.109375" style="221" customWidth="1"/>
    <col min="8777" max="8777" width="24.77734375" style="221" customWidth="1"/>
    <col min="8778" max="8873" width="12.109375" style="221" customWidth="1"/>
    <col min="8874" max="8874" width="24.77734375" style="221" customWidth="1"/>
    <col min="8875" max="8960" width="9.109375" style="221"/>
    <col min="8961" max="8961" width="61.21875" style="221" customWidth="1"/>
    <col min="8962" max="8962" width="17.109375" style="221" customWidth="1"/>
    <col min="8963" max="8963" width="0" style="221" hidden="1" customWidth="1"/>
    <col min="8964" max="8964" width="19.77734375" style="221" customWidth="1"/>
    <col min="8965" max="8965" width="22.5546875" style="221" bestFit="1" customWidth="1"/>
    <col min="8966" max="8966" width="19.77734375" style="221" customWidth="1"/>
    <col min="8967" max="8967" width="16.77734375" style="221" customWidth="1"/>
    <col min="8968" max="8968" width="18.109375" style="221" customWidth="1"/>
    <col min="8969" max="8969" width="19.109375" style="221" customWidth="1"/>
    <col min="8970" max="8970" width="19" style="221" customWidth="1"/>
    <col min="8971" max="8971" width="18" style="221" customWidth="1"/>
    <col min="8972" max="8972" width="17.44140625" style="221" customWidth="1"/>
    <col min="8973" max="8973" width="15.88671875" style="221" customWidth="1"/>
    <col min="8974" max="8978" width="17.77734375" style="221" customWidth="1"/>
    <col min="8979" max="8982" width="18.109375" style="221" customWidth="1"/>
    <col min="8983" max="8993" width="17.77734375" style="221" customWidth="1"/>
    <col min="8994" max="9004" width="15.5546875" style="221" customWidth="1"/>
    <col min="9005" max="9005" width="6.44140625" style="221" customWidth="1"/>
    <col min="9006" max="9006" width="24.77734375" style="221" customWidth="1"/>
    <col min="9007" max="9025" width="12.109375" style="221" customWidth="1"/>
    <col min="9026" max="9026" width="6.44140625" style="221" customWidth="1"/>
    <col min="9027" max="9027" width="24.77734375" style="221" customWidth="1"/>
    <col min="9028" max="9032" width="12.109375" style="221" customWidth="1"/>
    <col min="9033" max="9033" width="24.77734375" style="221" customWidth="1"/>
    <col min="9034" max="9129" width="12.109375" style="221" customWidth="1"/>
    <col min="9130" max="9130" width="24.77734375" style="221" customWidth="1"/>
    <col min="9131" max="9216" width="9.109375" style="221"/>
    <col min="9217" max="9217" width="61.21875" style="221" customWidth="1"/>
    <col min="9218" max="9218" width="17.109375" style="221" customWidth="1"/>
    <col min="9219" max="9219" width="0" style="221" hidden="1" customWidth="1"/>
    <col min="9220" max="9220" width="19.77734375" style="221" customWidth="1"/>
    <col min="9221" max="9221" width="22.5546875" style="221" bestFit="1" customWidth="1"/>
    <col min="9222" max="9222" width="19.77734375" style="221" customWidth="1"/>
    <col min="9223" max="9223" width="16.77734375" style="221" customWidth="1"/>
    <col min="9224" max="9224" width="18.109375" style="221" customWidth="1"/>
    <col min="9225" max="9225" width="19.109375" style="221" customWidth="1"/>
    <col min="9226" max="9226" width="19" style="221" customWidth="1"/>
    <col min="9227" max="9227" width="18" style="221" customWidth="1"/>
    <col min="9228" max="9228" width="17.44140625" style="221" customWidth="1"/>
    <col min="9229" max="9229" width="15.88671875" style="221" customWidth="1"/>
    <col min="9230" max="9234" width="17.77734375" style="221" customWidth="1"/>
    <col min="9235" max="9238" width="18.109375" style="221" customWidth="1"/>
    <col min="9239" max="9249" width="17.77734375" style="221" customWidth="1"/>
    <col min="9250" max="9260" width="15.5546875" style="221" customWidth="1"/>
    <col min="9261" max="9261" width="6.44140625" style="221" customWidth="1"/>
    <col min="9262" max="9262" width="24.77734375" style="221" customWidth="1"/>
    <col min="9263" max="9281" width="12.109375" style="221" customWidth="1"/>
    <col min="9282" max="9282" width="6.44140625" style="221" customWidth="1"/>
    <col min="9283" max="9283" width="24.77734375" style="221" customWidth="1"/>
    <col min="9284" max="9288" width="12.109375" style="221" customWidth="1"/>
    <col min="9289" max="9289" width="24.77734375" style="221" customWidth="1"/>
    <col min="9290" max="9385" width="12.109375" style="221" customWidth="1"/>
    <col min="9386" max="9386" width="24.77734375" style="221" customWidth="1"/>
    <col min="9387" max="9472" width="9.109375" style="221"/>
    <col min="9473" max="9473" width="61.21875" style="221" customWidth="1"/>
    <col min="9474" max="9474" width="17.109375" style="221" customWidth="1"/>
    <col min="9475" max="9475" width="0" style="221" hidden="1" customWidth="1"/>
    <col min="9476" max="9476" width="19.77734375" style="221" customWidth="1"/>
    <col min="9477" max="9477" width="22.5546875" style="221" bestFit="1" customWidth="1"/>
    <col min="9478" max="9478" width="19.77734375" style="221" customWidth="1"/>
    <col min="9479" max="9479" width="16.77734375" style="221" customWidth="1"/>
    <col min="9480" max="9480" width="18.109375" style="221" customWidth="1"/>
    <col min="9481" max="9481" width="19.109375" style="221" customWidth="1"/>
    <col min="9482" max="9482" width="19" style="221" customWidth="1"/>
    <col min="9483" max="9483" width="18" style="221" customWidth="1"/>
    <col min="9484" max="9484" width="17.44140625" style="221" customWidth="1"/>
    <col min="9485" max="9485" width="15.88671875" style="221" customWidth="1"/>
    <col min="9486" max="9490" width="17.77734375" style="221" customWidth="1"/>
    <col min="9491" max="9494" width="18.109375" style="221" customWidth="1"/>
    <col min="9495" max="9505" width="17.77734375" style="221" customWidth="1"/>
    <col min="9506" max="9516" width="15.5546875" style="221" customWidth="1"/>
    <col min="9517" max="9517" width="6.44140625" style="221" customWidth="1"/>
    <col min="9518" max="9518" width="24.77734375" style="221" customWidth="1"/>
    <col min="9519" max="9537" width="12.109375" style="221" customWidth="1"/>
    <col min="9538" max="9538" width="6.44140625" style="221" customWidth="1"/>
    <col min="9539" max="9539" width="24.77734375" style="221" customWidth="1"/>
    <col min="9540" max="9544" width="12.109375" style="221" customWidth="1"/>
    <col min="9545" max="9545" width="24.77734375" style="221" customWidth="1"/>
    <col min="9546" max="9641" width="12.109375" style="221" customWidth="1"/>
    <col min="9642" max="9642" width="24.77734375" style="221" customWidth="1"/>
    <col min="9643" max="9728" width="9.109375" style="221"/>
    <col min="9729" max="9729" width="61.21875" style="221" customWidth="1"/>
    <col min="9730" max="9730" width="17.109375" style="221" customWidth="1"/>
    <col min="9731" max="9731" width="0" style="221" hidden="1" customWidth="1"/>
    <col min="9732" max="9732" width="19.77734375" style="221" customWidth="1"/>
    <col min="9733" max="9733" width="22.5546875" style="221" bestFit="1" customWidth="1"/>
    <col min="9734" max="9734" width="19.77734375" style="221" customWidth="1"/>
    <col min="9735" max="9735" width="16.77734375" style="221" customWidth="1"/>
    <col min="9736" max="9736" width="18.109375" style="221" customWidth="1"/>
    <col min="9737" max="9737" width="19.109375" style="221" customWidth="1"/>
    <col min="9738" max="9738" width="19" style="221" customWidth="1"/>
    <col min="9739" max="9739" width="18" style="221" customWidth="1"/>
    <col min="9740" max="9740" width="17.44140625" style="221" customWidth="1"/>
    <col min="9741" max="9741" width="15.88671875" style="221" customWidth="1"/>
    <col min="9742" max="9746" width="17.77734375" style="221" customWidth="1"/>
    <col min="9747" max="9750" width="18.109375" style="221" customWidth="1"/>
    <col min="9751" max="9761" width="17.77734375" style="221" customWidth="1"/>
    <col min="9762" max="9772" width="15.5546875" style="221" customWidth="1"/>
    <col min="9773" max="9773" width="6.44140625" style="221" customWidth="1"/>
    <col min="9774" max="9774" width="24.77734375" style="221" customWidth="1"/>
    <col min="9775" max="9793" width="12.109375" style="221" customWidth="1"/>
    <col min="9794" max="9794" width="6.44140625" style="221" customWidth="1"/>
    <col min="9795" max="9795" width="24.77734375" style="221" customWidth="1"/>
    <col min="9796" max="9800" width="12.109375" style="221" customWidth="1"/>
    <col min="9801" max="9801" width="24.77734375" style="221" customWidth="1"/>
    <col min="9802" max="9897" width="12.109375" style="221" customWidth="1"/>
    <col min="9898" max="9898" width="24.77734375" style="221" customWidth="1"/>
    <col min="9899" max="9984" width="9.109375" style="221"/>
    <col min="9985" max="9985" width="61.21875" style="221" customWidth="1"/>
    <col min="9986" max="9986" width="17.109375" style="221" customWidth="1"/>
    <col min="9987" max="9987" width="0" style="221" hidden="1" customWidth="1"/>
    <col min="9988" max="9988" width="19.77734375" style="221" customWidth="1"/>
    <col min="9989" max="9989" width="22.5546875" style="221" bestFit="1" customWidth="1"/>
    <col min="9990" max="9990" width="19.77734375" style="221" customWidth="1"/>
    <col min="9991" max="9991" width="16.77734375" style="221" customWidth="1"/>
    <col min="9992" max="9992" width="18.109375" style="221" customWidth="1"/>
    <col min="9993" max="9993" width="19.109375" style="221" customWidth="1"/>
    <col min="9994" max="9994" width="19" style="221" customWidth="1"/>
    <col min="9995" max="9995" width="18" style="221" customWidth="1"/>
    <col min="9996" max="9996" width="17.44140625" style="221" customWidth="1"/>
    <col min="9997" max="9997" width="15.88671875" style="221" customWidth="1"/>
    <col min="9998" max="10002" width="17.77734375" style="221" customWidth="1"/>
    <col min="10003" max="10006" width="18.109375" style="221" customWidth="1"/>
    <col min="10007" max="10017" width="17.77734375" style="221" customWidth="1"/>
    <col min="10018" max="10028" width="15.5546875" style="221" customWidth="1"/>
    <col min="10029" max="10029" width="6.44140625" style="221" customWidth="1"/>
    <col min="10030" max="10030" width="24.77734375" style="221" customWidth="1"/>
    <col min="10031" max="10049" width="12.109375" style="221" customWidth="1"/>
    <col min="10050" max="10050" width="6.44140625" style="221" customWidth="1"/>
    <col min="10051" max="10051" width="24.77734375" style="221" customWidth="1"/>
    <col min="10052" max="10056" width="12.109375" style="221" customWidth="1"/>
    <col min="10057" max="10057" width="24.77734375" style="221" customWidth="1"/>
    <col min="10058" max="10153" width="12.109375" style="221" customWidth="1"/>
    <col min="10154" max="10154" width="24.77734375" style="221" customWidth="1"/>
    <col min="10155" max="10240" width="9.109375" style="221"/>
    <col min="10241" max="10241" width="61.21875" style="221" customWidth="1"/>
    <col min="10242" max="10242" width="17.109375" style="221" customWidth="1"/>
    <col min="10243" max="10243" width="0" style="221" hidden="1" customWidth="1"/>
    <col min="10244" max="10244" width="19.77734375" style="221" customWidth="1"/>
    <col min="10245" max="10245" width="22.5546875" style="221" bestFit="1" customWidth="1"/>
    <col min="10246" max="10246" width="19.77734375" style="221" customWidth="1"/>
    <col min="10247" max="10247" width="16.77734375" style="221" customWidth="1"/>
    <col min="10248" max="10248" width="18.109375" style="221" customWidth="1"/>
    <col min="10249" max="10249" width="19.109375" style="221" customWidth="1"/>
    <col min="10250" max="10250" width="19" style="221" customWidth="1"/>
    <col min="10251" max="10251" width="18" style="221" customWidth="1"/>
    <col min="10252" max="10252" width="17.44140625" style="221" customWidth="1"/>
    <col min="10253" max="10253" width="15.88671875" style="221" customWidth="1"/>
    <col min="10254" max="10258" width="17.77734375" style="221" customWidth="1"/>
    <col min="10259" max="10262" width="18.109375" style="221" customWidth="1"/>
    <col min="10263" max="10273" width="17.77734375" style="221" customWidth="1"/>
    <col min="10274" max="10284" width="15.5546875" style="221" customWidth="1"/>
    <col min="10285" max="10285" width="6.44140625" style="221" customWidth="1"/>
    <col min="10286" max="10286" width="24.77734375" style="221" customWidth="1"/>
    <col min="10287" max="10305" width="12.109375" style="221" customWidth="1"/>
    <col min="10306" max="10306" width="6.44140625" style="221" customWidth="1"/>
    <col min="10307" max="10307" width="24.77734375" style="221" customWidth="1"/>
    <col min="10308" max="10312" width="12.109375" style="221" customWidth="1"/>
    <col min="10313" max="10313" width="24.77734375" style="221" customWidth="1"/>
    <col min="10314" max="10409" width="12.109375" style="221" customWidth="1"/>
    <col min="10410" max="10410" width="24.77734375" style="221" customWidth="1"/>
    <col min="10411" max="10496" width="9.109375" style="221"/>
    <col min="10497" max="10497" width="61.21875" style="221" customWidth="1"/>
    <col min="10498" max="10498" width="17.109375" style="221" customWidth="1"/>
    <col min="10499" max="10499" width="0" style="221" hidden="1" customWidth="1"/>
    <col min="10500" max="10500" width="19.77734375" style="221" customWidth="1"/>
    <col min="10501" max="10501" width="22.5546875" style="221" bestFit="1" customWidth="1"/>
    <col min="10502" max="10502" width="19.77734375" style="221" customWidth="1"/>
    <col min="10503" max="10503" width="16.77734375" style="221" customWidth="1"/>
    <col min="10504" max="10504" width="18.109375" style="221" customWidth="1"/>
    <col min="10505" max="10505" width="19.109375" style="221" customWidth="1"/>
    <col min="10506" max="10506" width="19" style="221" customWidth="1"/>
    <col min="10507" max="10507" width="18" style="221" customWidth="1"/>
    <col min="10508" max="10508" width="17.44140625" style="221" customWidth="1"/>
    <col min="10509" max="10509" width="15.88671875" style="221" customWidth="1"/>
    <col min="10510" max="10514" width="17.77734375" style="221" customWidth="1"/>
    <col min="10515" max="10518" width="18.109375" style="221" customWidth="1"/>
    <col min="10519" max="10529" width="17.77734375" style="221" customWidth="1"/>
    <col min="10530" max="10540" width="15.5546875" style="221" customWidth="1"/>
    <col min="10541" max="10541" width="6.44140625" style="221" customWidth="1"/>
    <col min="10542" max="10542" width="24.77734375" style="221" customWidth="1"/>
    <col min="10543" max="10561" width="12.109375" style="221" customWidth="1"/>
    <col min="10562" max="10562" width="6.44140625" style="221" customWidth="1"/>
    <col min="10563" max="10563" width="24.77734375" style="221" customWidth="1"/>
    <col min="10564" max="10568" width="12.109375" style="221" customWidth="1"/>
    <col min="10569" max="10569" width="24.77734375" style="221" customWidth="1"/>
    <col min="10570" max="10665" width="12.109375" style="221" customWidth="1"/>
    <col min="10666" max="10666" width="24.77734375" style="221" customWidth="1"/>
    <col min="10667" max="10752" width="9.109375" style="221"/>
    <col min="10753" max="10753" width="61.21875" style="221" customWidth="1"/>
    <col min="10754" max="10754" width="17.109375" style="221" customWidth="1"/>
    <col min="10755" max="10755" width="0" style="221" hidden="1" customWidth="1"/>
    <col min="10756" max="10756" width="19.77734375" style="221" customWidth="1"/>
    <col min="10757" max="10757" width="22.5546875" style="221" bestFit="1" customWidth="1"/>
    <col min="10758" max="10758" width="19.77734375" style="221" customWidth="1"/>
    <col min="10759" max="10759" width="16.77734375" style="221" customWidth="1"/>
    <col min="10760" max="10760" width="18.109375" style="221" customWidth="1"/>
    <col min="10761" max="10761" width="19.109375" style="221" customWidth="1"/>
    <col min="10762" max="10762" width="19" style="221" customWidth="1"/>
    <col min="10763" max="10763" width="18" style="221" customWidth="1"/>
    <col min="10764" max="10764" width="17.44140625" style="221" customWidth="1"/>
    <col min="10765" max="10765" width="15.88671875" style="221" customWidth="1"/>
    <col min="10766" max="10770" width="17.77734375" style="221" customWidth="1"/>
    <col min="10771" max="10774" width="18.109375" style="221" customWidth="1"/>
    <col min="10775" max="10785" width="17.77734375" style="221" customWidth="1"/>
    <col min="10786" max="10796" width="15.5546875" style="221" customWidth="1"/>
    <col min="10797" max="10797" width="6.44140625" style="221" customWidth="1"/>
    <col min="10798" max="10798" width="24.77734375" style="221" customWidth="1"/>
    <col min="10799" max="10817" width="12.109375" style="221" customWidth="1"/>
    <col min="10818" max="10818" width="6.44140625" style="221" customWidth="1"/>
    <col min="10819" max="10819" width="24.77734375" style="221" customWidth="1"/>
    <col min="10820" max="10824" width="12.109375" style="221" customWidth="1"/>
    <col min="10825" max="10825" width="24.77734375" style="221" customWidth="1"/>
    <col min="10826" max="10921" width="12.109375" style="221" customWidth="1"/>
    <col min="10922" max="10922" width="24.77734375" style="221" customWidth="1"/>
    <col min="10923" max="11008" width="9.109375" style="221"/>
    <col min="11009" max="11009" width="61.21875" style="221" customWidth="1"/>
    <col min="11010" max="11010" width="17.109375" style="221" customWidth="1"/>
    <col min="11011" max="11011" width="0" style="221" hidden="1" customWidth="1"/>
    <col min="11012" max="11012" width="19.77734375" style="221" customWidth="1"/>
    <col min="11013" max="11013" width="22.5546875" style="221" bestFit="1" customWidth="1"/>
    <col min="11014" max="11014" width="19.77734375" style="221" customWidth="1"/>
    <col min="11015" max="11015" width="16.77734375" style="221" customWidth="1"/>
    <col min="11016" max="11016" width="18.109375" style="221" customWidth="1"/>
    <col min="11017" max="11017" width="19.109375" style="221" customWidth="1"/>
    <col min="11018" max="11018" width="19" style="221" customWidth="1"/>
    <col min="11019" max="11019" width="18" style="221" customWidth="1"/>
    <col min="11020" max="11020" width="17.44140625" style="221" customWidth="1"/>
    <col min="11021" max="11021" width="15.88671875" style="221" customWidth="1"/>
    <col min="11022" max="11026" width="17.77734375" style="221" customWidth="1"/>
    <col min="11027" max="11030" width="18.109375" style="221" customWidth="1"/>
    <col min="11031" max="11041" width="17.77734375" style="221" customWidth="1"/>
    <col min="11042" max="11052" width="15.5546875" style="221" customWidth="1"/>
    <col min="11053" max="11053" width="6.44140625" style="221" customWidth="1"/>
    <col min="11054" max="11054" width="24.77734375" style="221" customWidth="1"/>
    <col min="11055" max="11073" width="12.109375" style="221" customWidth="1"/>
    <col min="11074" max="11074" width="6.44140625" style="221" customWidth="1"/>
    <col min="11075" max="11075" width="24.77734375" style="221" customWidth="1"/>
    <col min="11076" max="11080" width="12.109375" style="221" customWidth="1"/>
    <col min="11081" max="11081" width="24.77734375" style="221" customWidth="1"/>
    <col min="11082" max="11177" width="12.109375" style="221" customWidth="1"/>
    <col min="11178" max="11178" width="24.77734375" style="221" customWidth="1"/>
    <col min="11179" max="11264" width="9.109375" style="221"/>
    <col min="11265" max="11265" width="61.21875" style="221" customWidth="1"/>
    <col min="11266" max="11266" width="17.109375" style="221" customWidth="1"/>
    <col min="11267" max="11267" width="0" style="221" hidden="1" customWidth="1"/>
    <col min="11268" max="11268" width="19.77734375" style="221" customWidth="1"/>
    <col min="11269" max="11269" width="22.5546875" style="221" bestFit="1" customWidth="1"/>
    <col min="11270" max="11270" width="19.77734375" style="221" customWidth="1"/>
    <col min="11271" max="11271" width="16.77734375" style="221" customWidth="1"/>
    <col min="11272" max="11272" width="18.109375" style="221" customWidth="1"/>
    <col min="11273" max="11273" width="19.109375" style="221" customWidth="1"/>
    <col min="11274" max="11274" width="19" style="221" customWidth="1"/>
    <col min="11275" max="11275" width="18" style="221" customWidth="1"/>
    <col min="11276" max="11276" width="17.44140625" style="221" customWidth="1"/>
    <col min="11277" max="11277" width="15.88671875" style="221" customWidth="1"/>
    <col min="11278" max="11282" width="17.77734375" style="221" customWidth="1"/>
    <col min="11283" max="11286" width="18.109375" style="221" customWidth="1"/>
    <col min="11287" max="11297" width="17.77734375" style="221" customWidth="1"/>
    <col min="11298" max="11308" width="15.5546875" style="221" customWidth="1"/>
    <col min="11309" max="11309" width="6.44140625" style="221" customWidth="1"/>
    <col min="11310" max="11310" width="24.77734375" style="221" customWidth="1"/>
    <col min="11311" max="11329" width="12.109375" style="221" customWidth="1"/>
    <col min="11330" max="11330" width="6.44140625" style="221" customWidth="1"/>
    <col min="11331" max="11331" width="24.77734375" style="221" customWidth="1"/>
    <col min="11332" max="11336" width="12.109375" style="221" customWidth="1"/>
    <col min="11337" max="11337" width="24.77734375" style="221" customWidth="1"/>
    <col min="11338" max="11433" width="12.109375" style="221" customWidth="1"/>
    <col min="11434" max="11434" width="24.77734375" style="221" customWidth="1"/>
    <col min="11435" max="11520" width="9.109375" style="221"/>
    <col min="11521" max="11521" width="61.21875" style="221" customWidth="1"/>
    <col min="11522" max="11522" width="17.109375" style="221" customWidth="1"/>
    <col min="11523" max="11523" width="0" style="221" hidden="1" customWidth="1"/>
    <col min="11524" max="11524" width="19.77734375" style="221" customWidth="1"/>
    <col min="11525" max="11525" width="22.5546875" style="221" bestFit="1" customWidth="1"/>
    <col min="11526" max="11526" width="19.77734375" style="221" customWidth="1"/>
    <col min="11527" max="11527" width="16.77734375" style="221" customWidth="1"/>
    <col min="11528" max="11528" width="18.109375" style="221" customWidth="1"/>
    <col min="11529" max="11529" width="19.109375" style="221" customWidth="1"/>
    <col min="11530" max="11530" width="19" style="221" customWidth="1"/>
    <col min="11531" max="11531" width="18" style="221" customWidth="1"/>
    <col min="11532" max="11532" width="17.44140625" style="221" customWidth="1"/>
    <col min="11533" max="11533" width="15.88671875" style="221" customWidth="1"/>
    <col min="11534" max="11538" width="17.77734375" style="221" customWidth="1"/>
    <col min="11539" max="11542" width="18.109375" style="221" customWidth="1"/>
    <col min="11543" max="11553" width="17.77734375" style="221" customWidth="1"/>
    <col min="11554" max="11564" width="15.5546875" style="221" customWidth="1"/>
    <col min="11565" max="11565" width="6.44140625" style="221" customWidth="1"/>
    <col min="11566" max="11566" width="24.77734375" style="221" customWidth="1"/>
    <col min="11567" max="11585" width="12.109375" style="221" customWidth="1"/>
    <col min="11586" max="11586" width="6.44140625" style="221" customWidth="1"/>
    <col min="11587" max="11587" width="24.77734375" style="221" customWidth="1"/>
    <col min="11588" max="11592" width="12.109375" style="221" customWidth="1"/>
    <col min="11593" max="11593" width="24.77734375" style="221" customWidth="1"/>
    <col min="11594" max="11689" width="12.109375" style="221" customWidth="1"/>
    <col min="11690" max="11690" width="24.77734375" style="221" customWidth="1"/>
    <col min="11691" max="11776" width="9.109375" style="221"/>
    <col min="11777" max="11777" width="61.21875" style="221" customWidth="1"/>
    <col min="11778" max="11778" width="17.109375" style="221" customWidth="1"/>
    <col min="11779" max="11779" width="0" style="221" hidden="1" customWidth="1"/>
    <col min="11780" max="11780" width="19.77734375" style="221" customWidth="1"/>
    <col min="11781" max="11781" width="22.5546875" style="221" bestFit="1" customWidth="1"/>
    <col min="11782" max="11782" width="19.77734375" style="221" customWidth="1"/>
    <col min="11783" max="11783" width="16.77734375" style="221" customWidth="1"/>
    <col min="11784" max="11784" width="18.109375" style="221" customWidth="1"/>
    <col min="11785" max="11785" width="19.109375" style="221" customWidth="1"/>
    <col min="11786" max="11786" width="19" style="221" customWidth="1"/>
    <col min="11787" max="11787" width="18" style="221" customWidth="1"/>
    <col min="11788" max="11788" width="17.44140625" style="221" customWidth="1"/>
    <col min="11789" max="11789" width="15.88671875" style="221" customWidth="1"/>
    <col min="11790" max="11794" width="17.77734375" style="221" customWidth="1"/>
    <col min="11795" max="11798" width="18.109375" style="221" customWidth="1"/>
    <col min="11799" max="11809" width="17.77734375" style="221" customWidth="1"/>
    <col min="11810" max="11820" width="15.5546875" style="221" customWidth="1"/>
    <col min="11821" max="11821" width="6.44140625" style="221" customWidth="1"/>
    <col min="11822" max="11822" width="24.77734375" style="221" customWidth="1"/>
    <col min="11823" max="11841" width="12.109375" style="221" customWidth="1"/>
    <col min="11842" max="11842" width="6.44140625" style="221" customWidth="1"/>
    <col min="11843" max="11843" width="24.77734375" style="221" customWidth="1"/>
    <col min="11844" max="11848" width="12.109375" style="221" customWidth="1"/>
    <col min="11849" max="11849" width="24.77734375" style="221" customWidth="1"/>
    <col min="11850" max="11945" width="12.109375" style="221" customWidth="1"/>
    <col min="11946" max="11946" width="24.77734375" style="221" customWidth="1"/>
    <col min="11947" max="12032" width="9.109375" style="221"/>
    <col min="12033" max="12033" width="61.21875" style="221" customWidth="1"/>
    <col min="12034" max="12034" width="17.109375" style="221" customWidth="1"/>
    <col min="12035" max="12035" width="0" style="221" hidden="1" customWidth="1"/>
    <col min="12036" max="12036" width="19.77734375" style="221" customWidth="1"/>
    <col min="12037" max="12037" width="22.5546875" style="221" bestFit="1" customWidth="1"/>
    <col min="12038" max="12038" width="19.77734375" style="221" customWidth="1"/>
    <col min="12039" max="12039" width="16.77734375" style="221" customWidth="1"/>
    <col min="12040" max="12040" width="18.109375" style="221" customWidth="1"/>
    <col min="12041" max="12041" width="19.109375" style="221" customWidth="1"/>
    <col min="12042" max="12042" width="19" style="221" customWidth="1"/>
    <col min="12043" max="12043" width="18" style="221" customWidth="1"/>
    <col min="12044" max="12044" width="17.44140625" style="221" customWidth="1"/>
    <col min="12045" max="12045" width="15.88671875" style="221" customWidth="1"/>
    <col min="12046" max="12050" width="17.77734375" style="221" customWidth="1"/>
    <col min="12051" max="12054" width="18.109375" style="221" customWidth="1"/>
    <col min="12055" max="12065" width="17.77734375" style="221" customWidth="1"/>
    <col min="12066" max="12076" width="15.5546875" style="221" customWidth="1"/>
    <col min="12077" max="12077" width="6.44140625" style="221" customWidth="1"/>
    <col min="12078" max="12078" width="24.77734375" style="221" customWidth="1"/>
    <col min="12079" max="12097" width="12.109375" style="221" customWidth="1"/>
    <col min="12098" max="12098" width="6.44140625" style="221" customWidth="1"/>
    <col min="12099" max="12099" width="24.77734375" style="221" customWidth="1"/>
    <col min="12100" max="12104" width="12.109375" style="221" customWidth="1"/>
    <col min="12105" max="12105" width="24.77734375" style="221" customWidth="1"/>
    <col min="12106" max="12201" width="12.109375" style="221" customWidth="1"/>
    <col min="12202" max="12202" width="24.77734375" style="221" customWidth="1"/>
    <col min="12203" max="12288" width="9.109375" style="221"/>
    <col min="12289" max="12289" width="61.21875" style="221" customWidth="1"/>
    <col min="12290" max="12290" width="17.109375" style="221" customWidth="1"/>
    <col min="12291" max="12291" width="0" style="221" hidden="1" customWidth="1"/>
    <col min="12292" max="12292" width="19.77734375" style="221" customWidth="1"/>
    <col min="12293" max="12293" width="22.5546875" style="221" bestFit="1" customWidth="1"/>
    <col min="12294" max="12294" width="19.77734375" style="221" customWidth="1"/>
    <col min="12295" max="12295" width="16.77734375" style="221" customWidth="1"/>
    <col min="12296" max="12296" width="18.109375" style="221" customWidth="1"/>
    <col min="12297" max="12297" width="19.109375" style="221" customWidth="1"/>
    <col min="12298" max="12298" width="19" style="221" customWidth="1"/>
    <col min="12299" max="12299" width="18" style="221" customWidth="1"/>
    <col min="12300" max="12300" width="17.44140625" style="221" customWidth="1"/>
    <col min="12301" max="12301" width="15.88671875" style="221" customWidth="1"/>
    <col min="12302" max="12306" width="17.77734375" style="221" customWidth="1"/>
    <col min="12307" max="12310" width="18.109375" style="221" customWidth="1"/>
    <col min="12311" max="12321" width="17.77734375" style="221" customWidth="1"/>
    <col min="12322" max="12332" width="15.5546875" style="221" customWidth="1"/>
    <col min="12333" max="12333" width="6.44140625" style="221" customWidth="1"/>
    <col min="12334" max="12334" width="24.77734375" style="221" customWidth="1"/>
    <col min="12335" max="12353" width="12.109375" style="221" customWidth="1"/>
    <col min="12354" max="12354" width="6.44140625" style="221" customWidth="1"/>
    <col min="12355" max="12355" width="24.77734375" style="221" customWidth="1"/>
    <col min="12356" max="12360" width="12.109375" style="221" customWidth="1"/>
    <col min="12361" max="12361" width="24.77734375" style="221" customWidth="1"/>
    <col min="12362" max="12457" width="12.109375" style="221" customWidth="1"/>
    <col min="12458" max="12458" width="24.77734375" style="221" customWidth="1"/>
    <col min="12459" max="12544" width="9.109375" style="221"/>
    <col min="12545" max="12545" width="61.21875" style="221" customWidth="1"/>
    <col min="12546" max="12546" width="17.109375" style="221" customWidth="1"/>
    <col min="12547" max="12547" width="0" style="221" hidden="1" customWidth="1"/>
    <col min="12548" max="12548" width="19.77734375" style="221" customWidth="1"/>
    <col min="12549" max="12549" width="22.5546875" style="221" bestFit="1" customWidth="1"/>
    <col min="12550" max="12550" width="19.77734375" style="221" customWidth="1"/>
    <col min="12551" max="12551" width="16.77734375" style="221" customWidth="1"/>
    <col min="12552" max="12552" width="18.109375" style="221" customWidth="1"/>
    <col min="12553" max="12553" width="19.109375" style="221" customWidth="1"/>
    <col min="12554" max="12554" width="19" style="221" customWidth="1"/>
    <col min="12555" max="12555" width="18" style="221" customWidth="1"/>
    <col min="12556" max="12556" width="17.44140625" style="221" customWidth="1"/>
    <col min="12557" max="12557" width="15.88671875" style="221" customWidth="1"/>
    <col min="12558" max="12562" width="17.77734375" style="221" customWidth="1"/>
    <col min="12563" max="12566" width="18.109375" style="221" customWidth="1"/>
    <col min="12567" max="12577" width="17.77734375" style="221" customWidth="1"/>
    <col min="12578" max="12588" width="15.5546875" style="221" customWidth="1"/>
    <col min="12589" max="12589" width="6.44140625" style="221" customWidth="1"/>
    <col min="12590" max="12590" width="24.77734375" style="221" customWidth="1"/>
    <col min="12591" max="12609" width="12.109375" style="221" customWidth="1"/>
    <col min="12610" max="12610" width="6.44140625" style="221" customWidth="1"/>
    <col min="12611" max="12611" width="24.77734375" style="221" customWidth="1"/>
    <col min="12612" max="12616" width="12.109375" style="221" customWidth="1"/>
    <col min="12617" max="12617" width="24.77734375" style="221" customWidth="1"/>
    <col min="12618" max="12713" width="12.109375" style="221" customWidth="1"/>
    <col min="12714" max="12714" width="24.77734375" style="221" customWidth="1"/>
    <col min="12715" max="12800" width="9.109375" style="221"/>
    <col min="12801" max="12801" width="61.21875" style="221" customWidth="1"/>
    <col min="12802" max="12802" width="17.109375" style="221" customWidth="1"/>
    <col min="12803" max="12803" width="0" style="221" hidden="1" customWidth="1"/>
    <col min="12804" max="12804" width="19.77734375" style="221" customWidth="1"/>
    <col min="12805" max="12805" width="22.5546875" style="221" bestFit="1" customWidth="1"/>
    <col min="12806" max="12806" width="19.77734375" style="221" customWidth="1"/>
    <col min="12807" max="12807" width="16.77734375" style="221" customWidth="1"/>
    <col min="12808" max="12808" width="18.109375" style="221" customWidth="1"/>
    <col min="12809" max="12809" width="19.109375" style="221" customWidth="1"/>
    <col min="12810" max="12810" width="19" style="221" customWidth="1"/>
    <col min="12811" max="12811" width="18" style="221" customWidth="1"/>
    <col min="12812" max="12812" width="17.44140625" style="221" customWidth="1"/>
    <col min="12813" max="12813" width="15.88671875" style="221" customWidth="1"/>
    <col min="12814" max="12818" width="17.77734375" style="221" customWidth="1"/>
    <col min="12819" max="12822" width="18.109375" style="221" customWidth="1"/>
    <col min="12823" max="12833" width="17.77734375" style="221" customWidth="1"/>
    <col min="12834" max="12844" width="15.5546875" style="221" customWidth="1"/>
    <col min="12845" max="12845" width="6.44140625" style="221" customWidth="1"/>
    <col min="12846" max="12846" width="24.77734375" style="221" customWidth="1"/>
    <col min="12847" max="12865" width="12.109375" style="221" customWidth="1"/>
    <col min="12866" max="12866" width="6.44140625" style="221" customWidth="1"/>
    <col min="12867" max="12867" width="24.77734375" style="221" customWidth="1"/>
    <col min="12868" max="12872" width="12.109375" style="221" customWidth="1"/>
    <col min="12873" max="12873" width="24.77734375" style="221" customWidth="1"/>
    <col min="12874" max="12969" width="12.109375" style="221" customWidth="1"/>
    <col min="12970" max="12970" width="24.77734375" style="221" customWidth="1"/>
    <col min="12971" max="13056" width="9.109375" style="221"/>
    <col min="13057" max="13057" width="61.21875" style="221" customWidth="1"/>
    <col min="13058" max="13058" width="17.109375" style="221" customWidth="1"/>
    <col min="13059" max="13059" width="0" style="221" hidden="1" customWidth="1"/>
    <col min="13060" max="13060" width="19.77734375" style="221" customWidth="1"/>
    <col min="13061" max="13061" width="22.5546875" style="221" bestFit="1" customWidth="1"/>
    <col min="13062" max="13062" width="19.77734375" style="221" customWidth="1"/>
    <col min="13063" max="13063" width="16.77734375" style="221" customWidth="1"/>
    <col min="13064" max="13064" width="18.109375" style="221" customWidth="1"/>
    <col min="13065" max="13065" width="19.109375" style="221" customWidth="1"/>
    <col min="13066" max="13066" width="19" style="221" customWidth="1"/>
    <col min="13067" max="13067" width="18" style="221" customWidth="1"/>
    <col min="13068" max="13068" width="17.44140625" style="221" customWidth="1"/>
    <col min="13069" max="13069" width="15.88671875" style="221" customWidth="1"/>
    <col min="13070" max="13074" width="17.77734375" style="221" customWidth="1"/>
    <col min="13075" max="13078" width="18.109375" style="221" customWidth="1"/>
    <col min="13079" max="13089" width="17.77734375" style="221" customWidth="1"/>
    <col min="13090" max="13100" width="15.5546875" style="221" customWidth="1"/>
    <col min="13101" max="13101" width="6.44140625" style="221" customWidth="1"/>
    <col min="13102" max="13102" width="24.77734375" style="221" customWidth="1"/>
    <col min="13103" max="13121" width="12.109375" style="221" customWidth="1"/>
    <col min="13122" max="13122" width="6.44140625" style="221" customWidth="1"/>
    <col min="13123" max="13123" width="24.77734375" style="221" customWidth="1"/>
    <col min="13124" max="13128" width="12.109375" style="221" customWidth="1"/>
    <col min="13129" max="13129" width="24.77734375" style="221" customWidth="1"/>
    <col min="13130" max="13225" width="12.109375" style="221" customWidth="1"/>
    <col min="13226" max="13226" width="24.77734375" style="221" customWidth="1"/>
    <col min="13227" max="13312" width="9.109375" style="221"/>
    <col min="13313" max="13313" width="61.21875" style="221" customWidth="1"/>
    <col min="13314" max="13314" width="17.109375" style="221" customWidth="1"/>
    <col min="13315" max="13315" width="0" style="221" hidden="1" customWidth="1"/>
    <col min="13316" max="13316" width="19.77734375" style="221" customWidth="1"/>
    <col min="13317" max="13317" width="22.5546875" style="221" bestFit="1" customWidth="1"/>
    <col min="13318" max="13318" width="19.77734375" style="221" customWidth="1"/>
    <col min="13319" max="13319" width="16.77734375" style="221" customWidth="1"/>
    <col min="13320" max="13320" width="18.109375" style="221" customWidth="1"/>
    <col min="13321" max="13321" width="19.109375" style="221" customWidth="1"/>
    <col min="13322" max="13322" width="19" style="221" customWidth="1"/>
    <col min="13323" max="13323" width="18" style="221" customWidth="1"/>
    <col min="13324" max="13324" width="17.44140625" style="221" customWidth="1"/>
    <col min="13325" max="13325" width="15.88671875" style="221" customWidth="1"/>
    <col min="13326" max="13330" width="17.77734375" style="221" customWidth="1"/>
    <col min="13331" max="13334" width="18.109375" style="221" customWidth="1"/>
    <col min="13335" max="13345" width="17.77734375" style="221" customWidth="1"/>
    <col min="13346" max="13356" width="15.5546875" style="221" customWidth="1"/>
    <col min="13357" max="13357" width="6.44140625" style="221" customWidth="1"/>
    <col min="13358" max="13358" width="24.77734375" style="221" customWidth="1"/>
    <col min="13359" max="13377" width="12.109375" style="221" customWidth="1"/>
    <col min="13378" max="13378" width="6.44140625" style="221" customWidth="1"/>
    <col min="13379" max="13379" width="24.77734375" style="221" customWidth="1"/>
    <col min="13380" max="13384" width="12.109375" style="221" customWidth="1"/>
    <col min="13385" max="13385" width="24.77734375" style="221" customWidth="1"/>
    <col min="13386" max="13481" width="12.109375" style="221" customWidth="1"/>
    <col min="13482" max="13482" width="24.77734375" style="221" customWidth="1"/>
    <col min="13483" max="13568" width="9.109375" style="221"/>
    <col min="13569" max="13569" width="61.21875" style="221" customWidth="1"/>
    <col min="13570" max="13570" width="17.109375" style="221" customWidth="1"/>
    <col min="13571" max="13571" width="0" style="221" hidden="1" customWidth="1"/>
    <col min="13572" max="13572" width="19.77734375" style="221" customWidth="1"/>
    <col min="13573" max="13573" width="22.5546875" style="221" bestFit="1" customWidth="1"/>
    <col min="13574" max="13574" width="19.77734375" style="221" customWidth="1"/>
    <col min="13575" max="13575" width="16.77734375" style="221" customWidth="1"/>
    <col min="13576" max="13576" width="18.109375" style="221" customWidth="1"/>
    <col min="13577" max="13577" width="19.109375" style="221" customWidth="1"/>
    <col min="13578" max="13578" width="19" style="221" customWidth="1"/>
    <col min="13579" max="13579" width="18" style="221" customWidth="1"/>
    <col min="13580" max="13580" width="17.44140625" style="221" customWidth="1"/>
    <col min="13581" max="13581" width="15.88671875" style="221" customWidth="1"/>
    <col min="13582" max="13586" width="17.77734375" style="221" customWidth="1"/>
    <col min="13587" max="13590" width="18.109375" style="221" customWidth="1"/>
    <col min="13591" max="13601" width="17.77734375" style="221" customWidth="1"/>
    <col min="13602" max="13612" width="15.5546875" style="221" customWidth="1"/>
    <col min="13613" max="13613" width="6.44140625" style="221" customWidth="1"/>
    <col min="13614" max="13614" width="24.77734375" style="221" customWidth="1"/>
    <col min="13615" max="13633" width="12.109375" style="221" customWidth="1"/>
    <col min="13634" max="13634" width="6.44140625" style="221" customWidth="1"/>
    <col min="13635" max="13635" width="24.77734375" style="221" customWidth="1"/>
    <col min="13636" max="13640" width="12.109375" style="221" customWidth="1"/>
    <col min="13641" max="13641" width="24.77734375" style="221" customWidth="1"/>
    <col min="13642" max="13737" width="12.109375" style="221" customWidth="1"/>
    <col min="13738" max="13738" width="24.77734375" style="221" customWidth="1"/>
    <col min="13739" max="13824" width="9.109375" style="221"/>
    <col min="13825" max="13825" width="61.21875" style="221" customWidth="1"/>
    <col min="13826" max="13826" width="17.109375" style="221" customWidth="1"/>
    <col min="13827" max="13827" width="0" style="221" hidden="1" customWidth="1"/>
    <col min="13828" max="13828" width="19.77734375" style="221" customWidth="1"/>
    <col min="13829" max="13829" width="22.5546875" style="221" bestFit="1" customWidth="1"/>
    <col min="13830" max="13830" width="19.77734375" style="221" customWidth="1"/>
    <col min="13831" max="13831" width="16.77734375" style="221" customWidth="1"/>
    <col min="13832" max="13832" width="18.109375" style="221" customWidth="1"/>
    <col min="13833" max="13833" width="19.109375" style="221" customWidth="1"/>
    <col min="13834" max="13834" width="19" style="221" customWidth="1"/>
    <col min="13835" max="13835" width="18" style="221" customWidth="1"/>
    <col min="13836" max="13836" width="17.44140625" style="221" customWidth="1"/>
    <col min="13837" max="13837" width="15.88671875" style="221" customWidth="1"/>
    <col min="13838" max="13842" width="17.77734375" style="221" customWidth="1"/>
    <col min="13843" max="13846" width="18.109375" style="221" customWidth="1"/>
    <col min="13847" max="13857" width="17.77734375" style="221" customWidth="1"/>
    <col min="13858" max="13868" width="15.5546875" style="221" customWidth="1"/>
    <col min="13869" max="13869" width="6.44140625" style="221" customWidth="1"/>
    <col min="13870" max="13870" width="24.77734375" style="221" customWidth="1"/>
    <col min="13871" max="13889" width="12.109375" style="221" customWidth="1"/>
    <col min="13890" max="13890" width="6.44140625" style="221" customWidth="1"/>
    <col min="13891" max="13891" width="24.77734375" style="221" customWidth="1"/>
    <col min="13892" max="13896" width="12.109375" style="221" customWidth="1"/>
    <col min="13897" max="13897" width="24.77734375" style="221" customWidth="1"/>
    <col min="13898" max="13993" width="12.109375" style="221" customWidth="1"/>
    <col min="13994" max="13994" width="24.77734375" style="221" customWidth="1"/>
    <col min="13995" max="14080" width="9.109375" style="221"/>
    <col min="14081" max="14081" width="61.21875" style="221" customWidth="1"/>
    <col min="14082" max="14082" width="17.109375" style="221" customWidth="1"/>
    <col min="14083" max="14083" width="0" style="221" hidden="1" customWidth="1"/>
    <col min="14084" max="14084" width="19.77734375" style="221" customWidth="1"/>
    <col min="14085" max="14085" width="22.5546875" style="221" bestFit="1" customWidth="1"/>
    <col min="14086" max="14086" width="19.77734375" style="221" customWidth="1"/>
    <col min="14087" max="14087" width="16.77734375" style="221" customWidth="1"/>
    <col min="14088" max="14088" width="18.109375" style="221" customWidth="1"/>
    <col min="14089" max="14089" width="19.109375" style="221" customWidth="1"/>
    <col min="14090" max="14090" width="19" style="221" customWidth="1"/>
    <col min="14091" max="14091" width="18" style="221" customWidth="1"/>
    <col min="14092" max="14092" width="17.44140625" style="221" customWidth="1"/>
    <col min="14093" max="14093" width="15.88671875" style="221" customWidth="1"/>
    <col min="14094" max="14098" width="17.77734375" style="221" customWidth="1"/>
    <col min="14099" max="14102" width="18.109375" style="221" customWidth="1"/>
    <col min="14103" max="14113" width="17.77734375" style="221" customWidth="1"/>
    <col min="14114" max="14124" width="15.5546875" style="221" customWidth="1"/>
    <col min="14125" max="14125" width="6.44140625" style="221" customWidth="1"/>
    <col min="14126" max="14126" width="24.77734375" style="221" customWidth="1"/>
    <col min="14127" max="14145" width="12.109375" style="221" customWidth="1"/>
    <col min="14146" max="14146" width="6.44140625" style="221" customWidth="1"/>
    <col min="14147" max="14147" width="24.77734375" style="221" customWidth="1"/>
    <col min="14148" max="14152" width="12.109375" style="221" customWidth="1"/>
    <col min="14153" max="14153" width="24.77734375" style="221" customWidth="1"/>
    <col min="14154" max="14249" width="12.109375" style="221" customWidth="1"/>
    <col min="14250" max="14250" width="24.77734375" style="221" customWidth="1"/>
    <col min="14251" max="14336" width="9.109375" style="221"/>
    <col min="14337" max="14337" width="61.21875" style="221" customWidth="1"/>
    <col min="14338" max="14338" width="17.109375" style="221" customWidth="1"/>
    <col min="14339" max="14339" width="0" style="221" hidden="1" customWidth="1"/>
    <col min="14340" max="14340" width="19.77734375" style="221" customWidth="1"/>
    <col min="14341" max="14341" width="22.5546875" style="221" bestFit="1" customWidth="1"/>
    <col min="14342" max="14342" width="19.77734375" style="221" customWidth="1"/>
    <col min="14343" max="14343" width="16.77734375" style="221" customWidth="1"/>
    <col min="14344" max="14344" width="18.109375" style="221" customWidth="1"/>
    <col min="14345" max="14345" width="19.109375" style="221" customWidth="1"/>
    <col min="14346" max="14346" width="19" style="221" customWidth="1"/>
    <col min="14347" max="14347" width="18" style="221" customWidth="1"/>
    <col min="14348" max="14348" width="17.44140625" style="221" customWidth="1"/>
    <col min="14349" max="14349" width="15.88671875" style="221" customWidth="1"/>
    <col min="14350" max="14354" width="17.77734375" style="221" customWidth="1"/>
    <col min="14355" max="14358" width="18.109375" style="221" customWidth="1"/>
    <col min="14359" max="14369" width="17.77734375" style="221" customWidth="1"/>
    <col min="14370" max="14380" width="15.5546875" style="221" customWidth="1"/>
    <col min="14381" max="14381" width="6.44140625" style="221" customWidth="1"/>
    <col min="14382" max="14382" width="24.77734375" style="221" customWidth="1"/>
    <col min="14383" max="14401" width="12.109375" style="221" customWidth="1"/>
    <col min="14402" max="14402" width="6.44140625" style="221" customWidth="1"/>
    <col min="14403" max="14403" width="24.77734375" style="221" customWidth="1"/>
    <col min="14404" max="14408" width="12.109375" style="221" customWidth="1"/>
    <col min="14409" max="14409" width="24.77734375" style="221" customWidth="1"/>
    <col min="14410" max="14505" width="12.109375" style="221" customWidth="1"/>
    <col min="14506" max="14506" width="24.77734375" style="221" customWidth="1"/>
    <col min="14507" max="14592" width="9.109375" style="221"/>
    <col min="14593" max="14593" width="61.21875" style="221" customWidth="1"/>
    <col min="14594" max="14594" width="17.109375" style="221" customWidth="1"/>
    <col min="14595" max="14595" width="0" style="221" hidden="1" customWidth="1"/>
    <col min="14596" max="14596" width="19.77734375" style="221" customWidth="1"/>
    <col min="14597" max="14597" width="22.5546875" style="221" bestFit="1" customWidth="1"/>
    <col min="14598" max="14598" width="19.77734375" style="221" customWidth="1"/>
    <col min="14599" max="14599" width="16.77734375" style="221" customWidth="1"/>
    <col min="14600" max="14600" width="18.109375" style="221" customWidth="1"/>
    <col min="14601" max="14601" width="19.109375" style="221" customWidth="1"/>
    <col min="14602" max="14602" width="19" style="221" customWidth="1"/>
    <col min="14603" max="14603" width="18" style="221" customWidth="1"/>
    <col min="14604" max="14604" width="17.44140625" style="221" customWidth="1"/>
    <col min="14605" max="14605" width="15.88671875" style="221" customWidth="1"/>
    <col min="14606" max="14610" width="17.77734375" style="221" customWidth="1"/>
    <col min="14611" max="14614" width="18.109375" style="221" customWidth="1"/>
    <col min="14615" max="14625" width="17.77734375" style="221" customWidth="1"/>
    <col min="14626" max="14636" width="15.5546875" style="221" customWidth="1"/>
    <col min="14637" max="14637" width="6.44140625" style="221" customWidth="1"/>
    <col min="14638" max="14638" width="24.77734375" style="221" customWidth="1"/>
    <col min="14639" max="14657" width="12.109375" style="221" customWidth="1"/>
    <col min="14658" max="14658" width="6.44140625" style="221" customWidth="1"/>
    <col min="14659" max="14659" width="24.77734375" style="221" customWidth="1"/>
    <col min="14660" max="14664" width="12.109375" style="221" customWidth="1"/>
    <col min="14665" max="14665" width="24.77734375" style="221" customWidth="1"/>
    <col min="14666" max="14761" width="12.109375" style="221" customWidth="1"/>
    <col min="14762" max="14762" width="24.77734375" style="221" customWidth="1"/>
    <col min="14763" max="14848" width="9.109375" style="221"/>
    <col min="14849" max="14849" width="61.21875" style="221" customWidth="1"/>
    <col min="14850" max="14850" width="17.109375" style="221" customWidth="1"/>
    <col min="14851" max="14851" width="0" style="221" hidden="1" customWidth="1"/>
    <col min="14852" max="14852" width="19.77734375" style="221" customWidth="1"/>
    <col min="14853" max="14853" width="22.5546875" style="221" bestFit="1" customWidth="1"/>
    <col min="14854" max="14854" width="19.77734375" style="221" customWidth="1"/>
    <col min="14855" max="14855" width="16.77734375" style="221" customWidth="1"/>
    <col min="14856" max="14856" width="18.109375" style="221" customWidth="1"/>
    <col min="14857" max="14857" width="19.109375" style="221" customWidth="1"/>
    <col min="14858" max="14858" width="19" style="221" customWidth="1"/>
    <col min="14859" max="14859" width="18" style="221" customWidth="1"/>
    <col min="14860" max="14860" width="17.44140625" style="221" customWidth="1"/>
    <col min="14861" max="14861" width="15.88671875" style="221" customWidth="1"/>
    <col min="14862" max="14866" width="17.77734375" style="221" customWidth="1"/>
    <col min="14867" max="14870" width="18.109375" style="221" customWidth="1"/>
    <col min="14871" max="14881" width="17.77734375" style="221" customWidth="1"/>
    <col min="14882" max="14892" width="15.5546875" style="221" customWidth="1"/>
    <col min="14893" max="14893" width="6.44140625" style="221" customWidth="1"/>
    <col min="14894" max="14894" width="24.77734375" style="221" customWidth="1"/>
    <col min="14895" max="14913" width="12.109375" style="221" customWidth="1"/>
    <col min="14914" max="14914" width="6.44140625" style="221" customWidth="1"/>
    <col min="14915" max="14915" width="24.77734375" style="221" customWidth="1"/>
    <col min="14916" max="14920" width="12.109375" style="221" customWidth="1"/>
    <col min="14921" max="14921" width="24.77734375" style="221" customWidth="1"/>
    <col min="14922" max="15017" width="12.109375" style="221" customWidth="1"/>
    <col min="15018" max="15018" width="24.77734375" style="221" customWidth="1"/>
    <col min="15019" max="15104" width="9.109375" style="221"/>
    <col min="15105" max="15105" width="61.21875" style="221" customWidth="1"/>
    <col min="15106" max="15106" width="17.109375" style="221" customWidth="1"/>
    <col min="15107" max="15107" width="0" style="221" hidden="1" customWidth="1"/>
    <col min="15108" max="15108" width="19.77734375" style="221" customWidth="1"/>
    <col min="15109" max="15109" width="22.5546875" style="221" bestFit="1" customWidth="1"/>
    <col min="15110" max="15110" width="19.77734375" style="221" customWidth="1"/>
    <col min="15111" max="15111" width="16.77734375" style="221" customWidth="1"/>
    <col min="15112" max="15112" width="18.109375" style="221" customWidth="1"/>
    <col min="15113" max="15113" width="19.109375" style="221" customWidth="1"/>
    <col min="15114" max="15114" width="19" style="221" customWidth="1"/>
    <col min="15115" max="15115" width="18" style="221" customWidth="1"/>
    <col min="15116" max="15116" width="17.44140625" style="221" customWidth="1"/>
    <col min="15117" max="15117" width="15.88671875" style="221" customWidth="1"/>
    <col min="15118" max="15122" width="17.77734375" style="221" customWidth="1"/>
    <col min="15123" max="15126" width="18.109375" style="221" customWidth="1"/>
    <col min="15127" max="15137" width="17.77734375" style="221" customWidth="1"/>
    <col min="15138" max="15148" width="15.5546875" style="221" customWidth="1"/>
    <col min="15149" max="15149" width="6.44140625" style="221" customWidth="1"/>
    <col min="15150" max="15150" width="24.77734375" style="221" customWidth="1"/>
    <col min="15151" max="15169" width="12.109375" style="221" customWidth="1"/>
    <col min="15170" max="15170" width="6.44140625" style="221" customWidth="1"/>
    <col min="15171" max="15171" width="24.77734375" style="221" customWidth="1"/>
    <col min="15172" max="15176" width="12.109375" style="221" customWidth="1"/>
    <col min="15177" max="15177" width="24.77734375" style="221" customWidth="1"/>
    <col min="15178" max="15273" width="12.109375" style="221" customWidth="1"/>
    <col min="15274" max="15274" width="24.77734375" style="221" customWidth="1"/>
    <col min="15275" max="15360" width="9.109375" style="221"/>
    <col min="15361" max="15361" width="61.21875" style="221" customWidth="1"/>
    <col min="15362" max="15362" width="17.109375" style="221" customWidth="1"/>
    <col min="15363" max="15363" width="0" style="221" hidden="1" customWidth="1"/>
    <col min="15364" max="15364" width="19.77734375" style="221" customWidth="1"/>
    <col min="15365" max="15365" width="22.5546875" style="221" bestFit="1" customWidth="1"/>
    <col min="15366" max="15366" width="19.77734375" style="221" customWidth="1"/>
    <col min="15367" max="15367" width="16.77734375" style="221" customWidth="1"/>
    <col min="15368" max="15368" width="18.109375" style="221" customWidth="1"/>
    <col min="15369" max="15369" width="19.109375" style="221" customWidth="1"/>
    <col min="15370" max="15370" width="19" style="221" customWidth="1"/>
    <col min="15371" max="15371" width="18" style="221" customWidth="1"/>
    <col min="15372" max="15372" width="17.44140625" style="221" customWidth="1"/>
    <col min="15373" max="15373" width="15.88671875" style="221" customWidth="1"/>
    <col min="15374" max="15378" width="17.77734375" style="221" customWidth="1"/>
    <col min="15379" max="15382" width="18.109375" style="221" customWidth="1"/>
    <col min="15383" max="15393" width="17.77734375" style="221" customWidth="1"/>
    <col min="15394" max="15404" width="15.5546875" style="221" customWidth="1"/>
    <col min="15405" max="15405" width="6.44140625" style="221" customWidth="1"/>
    <col min="15406" max="15406" width="24.77734375" style="221" customWidth="1"/>
    <col min="15407" max="15425" width="12.109375" style="221" customWidth="1"/>
    <col min="15426" max="15426" width="6.44140625" style="221" customWidth="1"/>
    <col min="15427" max="15427" width="24.77734375" style="221" customWidth="1"/>
    <col min="15428" max="15432" width="12.109375" style="221" customWidth="1"/>
    <col min="15433" max="15433" width="24.77734375" style="221" customWidth="1"/>
    <col min="15434" max="15529" width="12.109375" style="221" customWidth="1"/>
    <col min="15530" max="15530" width="24.77734375" style="221" customWidth="1"/>
    <col min="15531" max="15616" width="9.109375" style="221"/>
    <col min="15617" max="15617" width="61.21875" style="221" customWidth="1"/>
    <col min="15618" max="15618" width="17.109375" style="221" customWidth="1"/>
    <col min="15619" max="15619" width="0" style="221" hidden="1" customWidth="1"/>
    <col min="15620" max="15620" width="19.77734375" style="221" customWidth="1"/>
    <col min="15621" max="15621" width="22.5546875" style="221" bestFit="1" customWidth="1"/>
    <col min="15622" max="15622" width="19.77734375" style="221" customWidth="1"/>
    <col min="15623" max="15623" width="16.77734375" style="221" customWidth="1"/>
    <col min="15624" max="15624" width="18.109375" style="221" customWidth="1"/>
    <col min="15625" max="15625" width="19.109375" style="221" customWidth="1"/>
    <col min="15626" max="15626" width="19" style="221" customWidth="1"/>
    <col min="15627" max="15627" width="18" style="221" customWidth="1"/>
    <col min="15628" max="15628" width="17.44140625" style="221" customWidth="1"/>
    <col min="15629" max="15629" width="15.88671875" style="221" customWidth="1"/>
    <col min="15630" max="15634" width="17.77734375" style="221" customWidth="1"/>
    <col min="15635" max="15638" width="18.109375" style="221" customWidth="1"/>
    <col min="15639" max="15649" width="17.77734375" style="221" customWidth="1"/>
    <col min="15650" max="15660" width="15.5546875" style="221" customWidth="1"/>
    <col min="15661" max="15661" width="6.44140625" style="221" customWidth="1"/>
    <col min="15662" max="15662" width="24.77734375" style="221" customWidth="1"/>
    <col min="15663" max="15681" width="12.109375" style="221" customWidth="1"/>
    <col min="15682" max="15682" width="6.44140625" style="221" customWidth="1"/>
    <col min="15683" max="15683" width="24.77734375" style="221" customWidth="1"/>
    <col min="15684" max="15688" width="12.109375" style="221" customWidth="1"/>
    <col min="15689" max="15689" width="24.77734375" style="221" customWidth="1"/>
    <col min="15690" max="15785" width="12.109375" style="221" customWidth="1"/>
    <col min="15786" max="15786" width="24.77734375" style="221" customWidth="1"/>
    <col min="15787" max="15872" width="9.109375" style="221"/>
    <col min="15873" max="15873" width="61.21875" style="221" customWidth="1"/>
    <col min="15874" max="15874" width="17.109375" style="221" customWidth="1"/>
    <col min="15875" max="15875" width="0" style="221" hidden="1" customWidth="1"/>
    <col min="15876" max="15876" width="19.77734375" style="221" customWidth="1"/>
    <col min="15877" max="15877" width="22.5546875" style="221" bestFit="1" customWidth="1"/>
    <col min="15878" max="15878" width="19.77734375" style="221" customWidth="1"/>
    <col min="15879" max="15879" width="16.77734375" style="221" customWidth="1"/>
    <col min="15880" max="15880" width="18.109375" style="221" customWidth="1"/>
    <col min="15881" max="15881" width="19.109375" style="221" customWidth="1"/>
    <col min="15882" max="15882" width="19" style="221" customWidth="1"/>
    <col min="15883" max="15883" width="18" style="221" customWidth="1"/>
    <col min="15884" max="15884" width="17.44140625" style="221" customWidth="1"/>
    <col min="15885" max="15885" width="15.88671875" style="221" customWidth="1"/>
    <col min="15886" max="15890" width="17.77734375" style="221" customWidth="1"/>
    <col min="15891" max="15894" width="18.109375" style="221" customWidth="1"/>
    <col min="15895" max="15905" width="17.77734375" style="221" customWidth="1"/>
    <col min="15906" max="15916" width="15.5546875" style="221" customWidth="1"/>
    <col min="15917" max="15917" width="6.44140625" style="221" customWidth="1"/>
    <col min="15918" max="15918" width="24.77734375" style="221" customWidth="1"/>
    <col min="15919" max="15937" width="12.109375" style="221" customWidth="1"/>
    <col min="15938" max="15938" width="6.44140625" style="221" customWidth="1"/>
    <col min="15939" max="15939" width="24.77734375" style="221" customWidth="1"/>
    <col min="15940" max="15944" width="12.109375" style="221" customWidth="1"/>
    <col min="15945" max="15945" width="24.77734375" style="221" customWidth="1"/>
    <col min="15946" max="16041" width="12.109375" style="221" customWidth="1"/>
    <col min="16042" max="16042" width="24.77734375" style="221" customWidth="1"/>
    <col min="16043" max="16128" width="9.109375" style="221"/>
    <col min="16129" max="16129" width="61.21875" style="221" customWidth="1"/>
    <col min="16130" max="16130" width="17.109375" style="221" customWidth="1"/>
    <col min="16131" max="16131" width="0" style="221" hidden="1" customWidth="1"/>
    <col min="16132" max="16132" width="19.77734375" style="221" customWidth="1"/>
    <col min="16133" max="16133" width="22.5546875" style="221" bestFit="1" customWidth="1"/>
    <col min="16134" max="16134" width="19.77734375" style="221" customWidth="1"/>
    <col min="16135" max="16135" width="16.77734375" style="221" customWidth="1"/>
    <col min="16136" max="16136" width="18.109375" style="221" customWidth="1"/>
    <col min="16137" max="16137" width="19.109375" style="221" customWidth="1"/>
    <col min="16138" max="16138" width="19" style="221" customWidth="1"/>
    <col min="16139" max="16139" width="18" style="221" customWidth="1"/>
    <col min="16140" max="16140" width="17.44140625" style="221" customWidth="1"/>
    <col min="16141" max="16141" width="15.88671875" style="221" customWidth="1"/>
    <col min="16142" max="16146" width="17.77734375" style="221" customWidth="1"/>
    <col min="16147" max="16150" width="18.109375" style="221" customWidth="1"/>
    <col min="16151" max="16161" width="17.77734375" style="221" customWidth="1"/>
    <col min="16162" max="16172" width="15.5546875" style="221" customWidth="1"/>
    <col min="16173" max="16173" width="6.44140625" style="221" customWidth="1"/>
    <col min="16174" max="16174" width="24.77734375" style="221" customWidth="1"/>
    <col min="16175" max="16193" width="12.109375" style="221" customWidth="1"/>
    <col min="16194" max="16194" width="6.44140625" style="221" customWidth="1"/>
    <col min="16195" max="16195" width="24.77734375" style="221" customWidth="1"/>
    <col min="16196" max="16200" width="12.109375" style="221" customWidth="1"/>
    <col min="16201" max="16201" width="24.77734375" style="221" customWidth="1"/>
    <col min="16202" max="16297" width="12.109375" style="221" customWidth="1"/>
    <col min="16298" max="16298" width="24.77734375" style="221" customWidth="1"/>
    <col min="16299" max="16384" width="9.109375" style="221"/>
  </cols>
  <sheetData>
    <row r="1" spans="1:193" x14ac:dyDescent="0.3">
      <c r="A1" s="385"/>
      <c r="B1" s="217" t="s">
        <v>311</v>
      </c>
      <c r="C1" s="218"/>
      <c r="D1" s="379"/>
      <c r="E1" s="387"/>
      <c r="F1" s="387"/>
      <c r="G1" s="387"/>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388" t="s">
        <v>220</v>
      </c>
      <c r="AH1" s="218"/>
      <c r="AI1" s="218"/>
      <c r="AJ1" s="218"/>
      <c r="AK1" s="218"/>
      <c r="AL1" s="218"/>
      <c r="AM1" s="218"/>
      <c r="AN1" s="218"/>
      <c r="AO1" s="218"/>
      <c r="AP1" s="218"/>
      <c r="AQ1" s="218"/>
      <c r="AR1" s="218"/>
      <c r="AS1" s="218"/>
      <c r="AT1" s="218"/>
      <c r="AU1" s="218"/>
      <c r="AV1" s="218"/>
      <c r="AW1" s="220"/>
      <c r="AX1" s="218"/>
      <c r="AY1" s="218"/>
      <c r="AZ1" s="218"/>
      <c r="BA1" s="218"/>
      <c r="BB1" s="218"/>
      <c r="BC1" s="218"/>
      <c r="BD1" s="218"/>
      <c r="BE1" s="218"/>
      <c r="BF1" s="218"/>
      <c r="BG1" s="218"/>
      <c r="BH1" s="218"/>
      <c r="BI1" s="218"/>
      <c r="BJ1" s="218"/>
      <c r="BK1" s="218"/>
      <c r="BL1" s="218"/>
      <c r="BM1" s="218"/>
      <c r="BN1" s="218"/>
      <c r="BO1" s="218"/>
      <c r="BP1" s="218"/>
      <c r="BQ1" s="218"/>
      <c r="BR1" s="220"/>
      <c r="BS1" s="218"/>
      <c r="BT1" s="218"/>
      <c r="BU1" s="218"/>
      <c r="BV1" s="218"/>
      <c r="BW1" s="218"/>
      <c r="BX1" s="218"/>
      <c r="BY1" s="218"/>
      <c r="BZ1" s="218"/>
      <c r="CA1" s="218"/>
      <c r="CB1" s="218"/>
      <c r="CC1" s="218"/>
      <c r="CD1" s="218"/>
      <c r="CE1" s="218"/>
      <c r="CF1" s="218"/>
      <c r="CG1" s="218"/>
      <c r="CH1" s="218"/>
      <c r="CI1" s="218"/>
      <c r="CJ1" s="218"/>
      <c r="CK1" s="218"/>
      <c r="CL1" s="218"/>
      <c r="CM1" s="218"/>
      <c r="CN1" s="218"/>
      <c r="CO1" s="218"/>
      <c r="CP1" s="218"/>
      <c r="CQ1" s="218"/>
      <c r="CR1" s="218"/>
      <c r="CS1" s="218"/>
      <c r="CT1" s="218"/>
      <c r="CU1" s="218"/>
      <c r="CV1" s="218"/>
    </row>
    <row r="2" spans="1:193" ht="24" customHeight="1" x14ac:dyDescent="0.3">
      <c r="A2" s="386"/>
      <c r="B2" s="389" t="str">
        <f>IF(B97=B116,"In Balance","Out of Balance")</f>
        <v>In Balance</v>
      </c>
      <c r="C2" s="218"/>
      <c r="D2" s="379"/>
      <c r="E2" s="387"/>
      <c r="F2" s="387"/>
      <c r="G2" s="387"/>
      <c r="H2" s="222" t="str">
        <f>PERSONNEL!N1</f>
        <v>MOBILITY MANAGEMENT #1</v>
      </c>
      <c r="I2" s="222" t="str">
        <f>PERSONNEL!R1</f>
        <v>MOBILITY MANAGEMENT #2</v>
      </c>
      <c r="J2" s="222" t="str">
        <f>PERSONNEL!V1</f>
        <v>MOBILITY MANAGEMENT #3</v>
      </c>
      <c r="K2" s="222" t="str">
        <f>PERSONNEL!Z1</f>
        <v>TRIPS #4</v>
      </c>
      <c r="L2" s="222" t="str">
        <f>PERSONNEL!AD1</f>
        <v>TRIPS #5</v>
      </c>
      <c r="M2" s="222" t="str">
        <f>PERSONNEL!AH1</f>
        <v>TRIPS #6</v>
      </c>
      <c r="N2" s="222" t="s">
        <v>184</v>
      </c>
      <c r="O2" s="222" t="s">
        <v>185</v>
      </c>
      <c r="P2" s="222" t="s">
        <v>186</v>
      </c>
      <c r="Q2" s="222" t="s">
        <v>187</v>
      </c>
      <c r="R2" s="222" t="s">
        <v>188</v>
      </c>
      <c r="S2" s="222" t="s">
        <v>189</v>
      </c>
      <c r="T2" s="222" t="s">
        <v>190</v>
      </c>
      <c r="U2" s="222" t="s">
        <v>191</v>
      </c>
      <c r="V2" s="222" t="s">
        <v>192</v>
      </c>
      <c r="W2" s="222" t="s">
        <v>193</v>
      </c>
      <c r="X2" s="222" t="s">
        <v>194</v>
      </c>
      <c r="Y2" s="222" t="s">
        <v>195</v>
      </c>
      <c r="Z2" s="222" t="s">
        <v>196</v>
      </c>
      <c r="AA2" s="222" t="s">
        <v>197</v>
      </c>
      <c r="AB2" s="222" t="s">
        <v>198</v>
      </c>
      <c r="AC2" s="222" t="s">
        <v>199</v>
      </c>
      <c r="AD2" s="222" t="s">
        <v>200</v>
      </c>
      <c r="AE2" s="222" t="s">
        <v>201</v>
      </c>
      <c r="AF2" s="222" t="s">
        <v>202</v>
      </c>
      <c r="AG2" s="388"/>
    </row>
    <row r="3" spans="1:193" ht="18.75" customHeight="1" x14ac:dyDescent="0.3">
      <c r="A3" s="386"/>
      <c r="B3" s="389"/>
      <c r="C3" s="218"/>
      <c r="D3" s="379"/>
      <c r="E3" s="387"/>
      <c r="F3" s="387"/>
      <c r="G3" s="387"/>
      <c r="H3" s="378" t="str">
        <f>PERSONNEL!N2</f>
        <v>HCBS - Transportation - Ind</v>
      </c>
      <c r="I3" s="378" t="str">
        <f>PERSONNEL!R2</f>
        <v>HCBS - Transportation - Voucher</v>
      </c>
      <c r="J3" s="378" t="str">
        <f>PERSONNEL!V2</f>
        <v>HCBS - Transportation Fixed Route</v>
      </c>
      <c r="K3" s="378" t="str">
        <f>PERSONNEL!Z2</f>
        <v>HCBS - Transportation - Ind</v>
      </c>
      <c r="L3" s="378" t="str">
        <f>PERSONNEL!AD2</f>
        <v>HCBS - Transportation - Voucher</v>
      </c>
      <c r="M3" s="378" t="str">
        <f>PERSONNEL!AH2</f>
        <v>HCBS - Transportation Fixed Route</v>
      </c>
      <c r="N3" s="378" t="e">
        <f>'[1]UCM - PERSONNEL'!AL2</f>
        <v>#REF!</v>
      </c>
      <c r="O3" s="378" t="e">
        <f>'[1]UCM - PERSONNEL'!AP2</f>
        <v>#REF!</v>
      </c>
      <c r="P3" s="378" t="e">
        <f>'[2] PERSONNEL'!AT2</f>
        <v>#REF!</v>
      </c>
      <c r="Q3" s="378" t="str">
        <f>'[1]UCM - PERSONNEL'!AX2</f>
        <v>Choose a Service</v>
      </c>
      <c r="R3" s="378" t="str">
        <f>'[1]UCM - PERSONNEL'!BB2</f>
        <v>Choose a Service</v>
      </c>
      <c r="S3" s="378" t="e">
        <f>[1]PERSONNEL!BF2</f>
        <v>#REF!</v>
      </c>
      <c r="T3" s="378" t="str">
        <f>PERSONNEL!BJ2</f>
        <v>Choose a Service</v>
      </c>
      <c r="U3" s="378" t="str">
        <f>PERSONNEL!BN2</f>
        <v>Choose a Service</v>
      </c>
      <c r="V3" s="378" t="str">
        <f>PERSONNEL!BR2</f>
        <v>Choose a Service</v>
      </c>
      <c r="W3" s="378" t="str">
        <f>PERSONNEL!BV2</f>
        <v>Choose a Service</v>
      </c>
      <c r="X3" s="378" t="str">
        <f>PERSONNEL!BZ2</f>
        <v>Choose a Service</v>
      </c>
      <c r="Y3" s="378" t="str">
        <f>PERSONNEL!CD2</f>
        <v>Choose a Service</v>
      </c>
      <c r="Z3" s="378" t="str">
        <f>PERSONNEL!CH2</f>
        <v>Choose a Service</v>
      </c>
      <c r="AA3" s="378" t="str">
        <f>PERSONNEL!CL2</f>
        <v>Choose a Service</v>
      </c>
      <c r="AB3" s="378" t="str">
        <f>PERSONNEL!CP2</f>
        <v>Choose a Service</v>
      </c>
      <c r="AC3" s="378" t="str">
        <f>PERSONNEL!CT2</f>
        <v>Choose a Service</v>
      </c>
      <c r="AD3" s="378" t="str">
        <f>PERSONNEL!CX2</f>
        <v>Choose a Service</v>
      </c>
      <c r="AE3" s="378" t="str">
        <f>PERSONNEL!DB2</f>
        <v>Choose a Service</v>
      </c>
      <c r="AF3" s="378" t="str">
        <f>PERSONNEL!DF2</f>
        <v>Choose a Service</v>
      </c>
      <c r="AG3" s="378" t="s">
        <v>220</v>
      </c>
    </row>
    <row r="4" spans="1:193" ht="18" customHeight="1" x14ac:dyDescent="0.3">
      <c r="A4" s="223"/>
      <c r="B4" s="381" t="str">
        <f>IF(B108=0,"Enter Bldg Space, Line 108"," ")</f>
        <v>Enter Bldg Space, Line 108</v>
      </c>
      <c r="C4" s="218"/>
      <c r="D4" s="382" t="s">
        <v>312</v>
      </c>
      <c r="E4" s="382" t="s">
        <v>313</v>
      </c>
      <c r="F4" s="382" t="s">
        <v>314</v>
      </c>
      <c r="G4" s="382" t="s">
        <v>315</v>
      </c>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row>
    <row r="5" spans="1:193" ht="18" customHeight="1" x14ac:dyDescent="0.3">
      <c r="A5" s="224" t="str">
        <f>PERSONNEL!A1</f>
        <v xml:space="preserve">Enter Provider Name: </v>
      </c>
      <c r="B5" s="381"/>
      <c r="C5" s="217"/>
      <c r="D5" s="383"/>
      <c r="E5" s="383"/>
      <c r="F5" s="383"/>
      <c r="G5" s="383"/>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row>
    <row r="6" spans="1:193" ht="39.75" customHeight="1" thickBot="1" x14ac:dyDescent="0.35">
      <c r="A6" s="225" t="s">
        <v>316</v>
      </c>
      <c r="B6" s="226"/>
      <c r="C6" s="227"/>
      <c r="D6" s="384"/>
      <c r="E6" s="384"/>
      <c r="F6" s="384"/>
      <c r="G6" s="384"/>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row>
    <row r="7" spans="1:193" ht="17.25" customHeight="1" x14ac:dyDescent="0.3">
      <c r="A7" s="218"/>
      <c r="B7" s="217"/>
      <c r="C7" s="217"/>
      <c r="D7" s="58"/>
      <c r="E7" s="58"/>
      <c r="F7" s="58"/>
      <c r="G7" s="58"/>
      <c r="H7" s="51"/>
      <c r="I7" s="51"/>
      <c r="J7" s="51"/>
      <c r="K7" s="51"/>
      <c r="L7" s="51"/>
      <c r="M7" s="51"/>
      <c r="N7" s="51"/>
      <c r="O7" s="51"/>
      <c r="P7" s="51"/>
      <c r="Q7" s="51"/>
      <c r="R7" s="51"/>
      <c r="S7" s="51"/>
      <c r="T7" s="51"/>
      <c r="U7" s="51"/>
      <c r="V7" s="51"/>
      <c r="W7" s="51"/>
      <c r="X7" s="51"/>
      <c r="Y7" s="51"/>
      <c r="Z7" s="51"/>
      <c r="AA7" s="51"/>
      <c r="AB7" s="51"/>
      <c r="AC7" s="51"/>
      <c r="AD7" s="51"/>
      <c r="AE7" s="51"/>
      <c r="AF7" s="51"/>
      <c r="AG7" s="51"/>
    </row>
    <row r="8" spans="1:193" x14ac:dyDescent="0.3">
      <c r="A8" s="228" t="s">
        <v>317</v>
      </c>
      <c r="B8" s="229">
        <f>PERSONNEL!F44</f>
        <v>0</v>
      </c>
      <c r="C8" s="229"/>
      <c r="D8" s="229">
        <f>D$9*$B$8</f>
        <v>0</v>
      </c>
      <c r="E8" s="229">
        <f>E$9*$B$8</f>
        <v>0</v>
      </c>
      <c r="F8" s="230"/>
      <c r="G8" s="231"/>
      <c r="H8" s="229">
        <f t="shared" ref="H8:AG8" si="0">H$9*$B$8</f>
        <v>0</v>
      </c>
      <c r="I8" s="229">
        <f t="shared" si="0"/>
        <v>0</v>
      </c>
      <c r="J8" s="229">
        <f t="shared" si="0"/>
        <v>0</v>
      </c>
      <c r="K8" s="229">
        <f t="shared" si="0"/>
        <v>0</v>
      </c>
      <c r="L8" s="229">
        <f t="shared" si="0"/>
        <v>0</v>
      </c>
      <c r="M8" s="229">
        <f t="shared" si="0"/>
        <v>0</v>
      </c>
      <c r="N8" s="229">
        <f t="shared" si="0"/>
        <v>0</v>
      </c>
      <c r="O8" s="229">
        <f t="shared" si="0"/>
        <v>0</v>
      </c>
      <c r="P8" s="229">
        <f t="shared" si="0"/>
        <v>0</v>
      </c>
      <c r="Q8" s="229">
        <f t="shared" si="0"/>
        <v>0</v>
      </c>
      <c r="R8" s="229">
        <f t="shared" si="0"/>
        <v>0</v>
      </c>
      <c r="S8" s="229">
        <f t="shared" si="0"/>
        <v>0</v>
      </c>
      <c r="T8" s="229">
        <f t="shared" si="0"/>
        <v>0</v>
      </c>
      <c r="U8" s="229">
        <f t="shared" si="0"/>
        <v>0</v>
      </c>
      <c r="V8" s="229">
        <f t="shared" si="0"/>
        <v>0</v>
      </c>
      <c r="W8" s="229">
        <f t="shared" si="0"/>
        <v>0</v>
      </c>
      <c r="X8" s="229">
        <f t="shared" si="0"/>
        <v>0</v>
      </c>
      <c r="Y8" s="229">
        <f t="shared" si="0"/>
        <v>0</v>
      </c>
      <c r="Z8" s="229">
        <f t="shared" si="0"/>
        <v>0</v>
      </c>
      <c r="AA8" s="229">
        <f t="shared" si="0"/>
        <v>0</v>
      </c>
      <c r="AB8" s="229">
        <f t="shared" si="0"/>
        <v>0</v>
      </c>
      <c r="AC8" s="229">
        <f t="shared" si="0"/>
        <v>0</v>
      </c>
      <c r="AD8" s="229">
        <f t="shared" si="0"/>
        <v>0</v>
      </c>
      <c r="AE8" s="229">
        <f t="shared" si="0"/>
        <v>0</v>
      </c>
      <c r="AF8" s="229">
        <f t="shared" si="0"/>
        <v>0</v>
      </c>
      <c r="AG8" s="229">
        <f t="shared" si="0"/>
        <v>0</v>
      </c>
    </row>
    <row r="9" spans="1:193" s="235" customFormat="1" ht="31.2" x14ac:dyDescent="0.3">
      <c r="A9" s="232" t="s">
        <v>318</v>
      </c>
      <c r="B9" s="233">
        <f>SUM(D9:AG9)</f>
        <v>0</v>
      </c>
      <c r="C9" s="233"/>
      <c r="D9" s="233">
        <f>PERSONNEL!J45</f>
        <v>0</v>
      </c>
      <c r="E9" s="233">
        <f>PERSONNEL!M45</f>
        <v>0</v>
      </c>
      <c r="F9" s="234"/>
      <c r="G9" s="234"/>
      <c r="H9" s="233">
        <f>PERSONNEL!Q45</f>
        <v>0</v>
      </c>
      <c r="I9" s="233">
        <f>PERSONNEL!U45</f>
        <v>0</v>
      </c>
      <c r="J9" s="233">
        <f>PERSONNEL!Y45</f>
        <v>0</v>
      </c>
      <c r="K9" s="233">
        <f>PERSONNEL!AC45</f>
        <v>0</v>
      </c>
      <c r="L9" s="233">
        <f>PERSONNEL!AG45</f>
        <v>0</v>
      </c>
      <c r="M9" s="233">
        <f>PERSONNEL!AK45</f>
        <v>0</v>
      </c>
      <c r="N9" s="233">
        <f>PERSONNEL!AO45</f>
        <v>0</v>
      </c>
      <c r="O9" s="233">
        <f>PERSONNEL!AS45</f>
        <v>0</v>
      </c>
      <c r="P9" s="233">
        <f>PERSONNEL!AW45</f>
        <v>0</v>
      </c>
      <c r="Q9" s="233">
        <f>PERSONNEL!BA45</f>
        <v>0</v>
      </c>
      <c r="R9" s="233">
        <f>PERSONNEL!BE45</f>
        <v>0</v>
      </c>
      <c r="S9" s="233">
        <f>PERSONNEL!BI45</f>
        <v>0</v>
      </c>
      <c r="T9" s="233">
        <f>PERSONNEL!BM45</f>
        <v>0</v>
      </c>
      <c r="U9" s="233">
        <f>PERSONNEL!BQ45</f>
        <v>0</v>
      </c>
      <c r="V9" s="233">
        <f>PERSONNEL!BU45</f>
        <v>0</v>
      </c>
      <c r="W9" s="233">
        <f>PERSONNEL!BY45</f>
        <v>0</v>
      </c>
      <c r="X9" s="233">
        <f>PERSONNEL!CC45</f>
        <v>0</v>
      </c>
      <c r="Y9" s="233">
        <f>PERSONNEL!CQ45</f>
        <v>0</v>
      </c>
      <c r="Z9" s="233">
        <f>PERSONNEL!CK45</f>
        <v>0</v>
      </c>
      <c r="AA9" s="233">
        <f>PERSONNEL!CO45</f>
        <v>0</v>
      </c>
      <c r="AB9" s="233">
        <f>PERSONNEL!CS45</f>
        <v>0</v>
      </c>
      <c r="AC9" s="233">
        <f>PERSONNEL!CW45</f>
        <v>0</v>
      </c>
      <c r="AD9" s="233">
        <f>PERSONNEL!DA45</f>
        <v>0</v>
      </c>
      <c r="AE9" s="233">
        <f>PERSONNEL!DE45</f>
        <v>0</v>
      </c>
      <c r="AF9" s="233">
        <f>PERSONNEL!DI45</f>
        <v>0</v>
      </c>
      <c r="AG9" s="233">
        <f>PERSONNEL!DK45</f>
        <v>0</v>
      </c>
    </row>
    <row r="10" spans="1:193" s="235" customFormat="1" ht="31.2" x14ac:dyDescent="0.3">
      <c r="A10" s="236" t="s">
        <v>319</v>
      </c>
      <c r="B10" s="233">
        <f>SUM(D10:AG10)</f>
        <v>1</v>
      </c>
      <c r="C10" s="233"/>
      <c r="D10" s="233">
        <f>PERSONNEL!I49</f>
        <v>0</v>
      </c>
      <c r="E10" s="233">
        <f>PERSONNEL!L49</f>
        <v>0</v>
      </c>
      <c r="F10" s="234"/>
      <c r="G10" s="234"/>
      <c r="H10" s="233">
        <f>PERSONNEL!O49</f>
        <v>0</v>
      </c>
      <c r="I10" s="233">
        <f>PERSONNEL!S49</f>
        <v>0</v>
      </c>
      <c r="J10" s="233">
        <f>PERSONNEL!W49</f>
        <v>0</v>
      </c>
      <c r="K10" s="233">
        <f>PERSONNEL!AA49</f>
        <v>0</v>
      </c>
      <c r="L10" s="233">
        <f>PERSONNEL!AE49</f>
        <v>0</v>
      </c>
      <c r="M10" s="233">
        <f>PERSONNEL!AI49</f>
        <v>0</v>
      </c>
      <c r="N10" s="233">
        <f>PERSONNEL!AM49</f>
        <v>0</v>
      </c>
      <c r="O10" s="233">
        <f>PERSONNEL!AQ49</f>
        <v>0</v>
      </c>
      <c r="P10" s="233">
        <f>PERSONNEL!AU49</f>
        <v>0</v>
      </c>
      <c r="Q10" s="233">
        <f>PERSONNEL!AY49</f>
        <v>0</v>
      </c>
      <c r="R10" s="233">
        <f>PERSONNEL!BC49</f>
        <v>0</v>
      </c>
      <c r="S10" s="233">
        <f>PERSONNEL!BG49</f>
        <v>0</v>
      </c>
      <c r="T10" s="233">
        <f>PERSONNEL!BK49</f>
        <v>0</v>
      </c>
      <c r="U10" s="233">
        <f>PERSONNEL!BO49</f>
        <v>0</v>
      </c>
      <c r="V10" s="233">
        <f>PERSONNEL!BS49</f>
        <v>0</v>
      </c>
      <c r="W10" s="233">
        <f>PERSONNEL!BW49</f>
        <v>0</v>
      </c>
      <c r="X10" s="233">
        <f>PERSONNEL!CA49</f>
        <v>0</v>
      </c>
      <c r="Y10" s="233">
        <f>PERSONNEL!CE49</f>
        <v>0</v>
      </c>
      <c r="Z10" s="233">
        <f>PERSONNEL!CI49</f>
        <v>0</v>
      </c>
      <c r="AA10" s="233">
        <f>PERSONNEL!CM49</f>
        <v>0</v>
      </c>
      <c r="AB10" s="233">
        <f>PERSONNEL!CQ49</f>
        <v>0</v>
      </c>
      <c r="AC10" s="233">
        <f>PERSONNEL!CU49</f>
        <v>0</v>
      </c>
      <c r="AD10" s="233">
        <f>PERSONNEL!CY49</f>
        <v>0</v>
      </c>
      <c r="AE10" s="233">
        <f>PERSONNEL!DC49</f>
        <v>0</v>
      </c>
      <c r="AF10" s="233">
        <f>PERSONNEL!DG49</f>
        <v>0</v>
      </c>
      <c r="AG10" s="233">
        <f>PERSONNEL!DJ49</f>
        <v>1</v>
      </c>
    </row>
    <row r="11" spans="1:193" ht="21.75" customHeight="1" x14ac:dyDescent="0.3">
      <c r="A11" s="237"/>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row>
    <row r="12" spans="1:193" ht="34.799999999999997" x14ac:dyDescent="0.3">
      <c r="A12" s="228" t="s">
        <v>320</v>
      </c>
      <c r="B12" s="238">
        <f>+SUM(B13:B15)</f>
        <v>0</v>
      </c>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row>
    <row r="13" spans="1:193" s="235" customFormat="1" ht="15.6" x14ac:dyDescent="0.3">
      <c r="A13" s="239" t="s">
        <v>321</v>
      </c>
      <c r="B13" s="240">
        <v>0</v>
      </c>
      <c r="C13" s="241"/>
      <c r="D13" s="242">
        <f>IF($B13-SUM($H13:$AG13)&lt;0,"Over Allocated",(+$B13-SUM($H13:$AG13)))</f>
        <v>0</v>
      </c>
      <c r="E13" s="243"/>
      <c r="F13" s="241"/>
      <c r="G13" s="241"/>
      <c r="H13" s="240">
        <v>0</v>
      </c>
      <c r="I13" s="240">
        <v>0</v>
      </c>
      <c r="J13" s="240">
        <v>0</v>
      </c>
      <c r="K13" s="240">
        <v>0</v>
      </c>
      <c r="L13" s="240">
        <v>0</v>
      </c>
      <c r="M13" s="240">
        <v>0</v>
      </c>
      <c r="N13" s="240">
        <v>0</v>
      </c>
      <c r="O13" s="240">
        <v>0</v>
      </c>
      <c r="P13" s="240">
        <v>0</v>
      </c>
      <c r="Q13" s="240">
        <v>0</v>
      </c>
      <c r="R13" s="240">
        <v>0</v>
      </c>
      <c r="S13" s="240">
        <v>0</v>
      </c>
      <c r="T13" s="240">
        <v>0</v>
      </c>
      <c r="U13" s="240">
        <v>0</v>
      </c>
      <c r="V13" s="240">
        <v>0</v>
      </c>
      <c r="W13" s="240">
        <v>0</v>
      </c>
      <c r="X13" s="240">
        <v>0</v>
      </c>
      <c r="Y13" s="240">
        <v>0</v>
      </c>
      <c r="Z13" s="240">
        <v>0</v>
      </c>
      <c r="AA13" s="240">
        <v>0</v>
      </c>
      <c r="AB13" s="240">
        <v>0</v>
      </c>
      <c r="AC13" s="240">
        <v>0</v>
      </c>
      <c r="AD13" s="240">
        <v>0</v>
      </c>
      <c r="AE13" s="240">
        <v>0</v>
      </c>
      <c r="AF13" s="240">
        <v>0</v>
      </c>
      <c r="AG13" s="240">
        <v>0</v>
      </c>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244"/>
      <c r="BK13" s="244"/>
      <c r="BL13" s="244"/>
      <c r="BM13" s="244"/>
      <c r="BN13" s="244"/>
      <c r="BO13" s="244"/>
      <c r="BP13" s="244"/>
      <c r="BQ13" s="244"/>
      <c r="BR13" s="244"/>
      <c r="BS13" s="244"/>
      <c r="BT13" s="244"/>
      <c r="BU13" s="244"/>
      <c r="BV13" s="244"/>
      <c r="BW13" s="244"/>
      <c r="BX13" s="244"/>
      <c r="BY13" s="244"/>
      <c r="BZ13" s="244"/>
      <c r="CA13" s="244"/>
      <c r="CB13" s="244"/>
      <c r="CC13" s="244"/>
      <c r="CD13" s="244"/>
      <c r="CE13" s="244"/>
      <c r="CF13" s="244"/>
      <c r="CG13" s="244"/>
      <c r="CH13" s="244"/>
      <c r="CI13" s="244"/>
      <c r="CJ13" s="244"/>
      <c r="CK13" s="244"/>
      <c r="CL13" s="244"/>
      <c r="CM13" s="244"/>
      <c r="CN13" s="244"/>
      <c r="CO13" s="244"/>
      <c r="CP13" s="244"/>
      <c r="CQ13" s="244"/>
      <c r="CR13" s="244"/>
      <c r="CS13" s="244"/>
      <c r="CT13" s="244"/>
      <c r="CU13" s="244"/>
      <c r="CV13" s="244"/>
      <c r="CW13" s="244"/>
      <c r="CX13" s="244"/>
      <c r="CY13" s="244"/>
      <c r="CZ13" s="244"/>
      <c r="DA13" s="244"/>
      <c r="DB13" s="244"/>
      <c r="DC13" s="244"/>
      <c r="DD13" s="244"/>
      <c r="DE13" s="244"/>
      <c r="DF13" s="244"/>
      <c r="DG13" s="244"/>
      <c r="DH13" s="244"/>
      <c r="DI13" s="244"/>
      <c r="DJ13" s="244"/>
      <c r="DK13" s="244"/>
      <c r="DL13" s="244"/>
      <c r="DM13" s="244"/>
      <c r="DN13" s="244"/>
      <c r="DO13" s="244"/>
      <c r="DP13" s="244"/>
      <c r="DQ13" s="244"/>
      <c r="DR13" s="244"/>
      <c r="DS13" s="244"/>
      <c r="DT13" s="244"/>
      <c r="DU13" s="244"/>
      <c r="DV13" s="244"/>
      <c r="DW13" s="244"/>
      <c r="DX13" s="244"/>
      <c r="DY13" s="244"/>
      <c r="DZ13" s="244"/>
      <c r="EA13" s="244"/>
      <c r="EB13" s="244"/>
      <c r="EC13" s="244"/>
      <c r="ED13" s="244"/>
      <c r="EE13" s="244"/>
      <c r="EF13" s="244"/>
      <c r="EG13" s="244"/>
      <c r="EH13" s="244"/>
      <c r="EI13" s="244"/>
      <c r="EJ13" s="244"/>
      <c r="EK13" s="244"/>
      <c r="EL13" s="244"/>
      <c r="EM13" s="244"/>
      <c r="EN13" s="244"/>
      <c r="EO13" s="244"/>
      <c r="EP13" s="244"/>
      <c r="EQ13" s="244"/>
      <c r="ER13" s="244"/>
      <c r="ES13" s="244"/>
      <c r="ET13" s="244"/>
      <c r="EU13" s="244"/>
      <c r="EV13" s="244"/>
      <c r="EW13" s="244"/>
      <c r="EX13" s="244"/>
      <c r="EY13" s="244"/>
      <c r="EZ13" s="244"/>
      <c r="FA13" s="244"/>
      <c r="FB13" s="244"/>
      <c r="FC13" s="244"/>
      <c r="FD13" s="244"/>
      <c r="FE13" s="244"/>
      <c r="FF13" s="244"/>
      <c r="FG13" s="244"/>
      <c r="FH13" s="244"/>
      <c r="FI13" s="244"/>
      <c r="FJ13" s="244"/>
      <c r="FK13" s="244"/>
      <c r="FL13" s="244"/>
      <c r="FM13" s="244"/>
      <c r="FN13" s="244"/>
      <c r="FO13" s="244"/>
      <c r="FP13" s="244"/>
      <c r="FQ13" s="244"/>
      <c r="FR13" s="244"/>
      <c r="FS13" s="244"/>
      <c r="FT13" s="244"/>
      <c r="FU13" s="244"/>
      <c r="FV13" s="244"/>
      <c r="FW13" s="244"/>
      <c r="FX13" s="244"/>
      <c r="FY13" s="244"/>
      <c r="FZ13" s="244"/>
      <c r="GA13" s="244"/>
      <c r="GB13" s="244"/>
      <c r="GC13" s="244"/>
      <c r="GD13" s="244"/>
      <c r="GE13" s="244"/>
      <c r="GF13" s="244"/>
      <c r="GG13" s="244"/>
      <c r="GH13" s="244"/>
      <c r="GI13" s="244"/>
      <c r="GJ13" s="244"/>
      <c r="GK13" s="244"/>
    </row>
    <row r="14" spans="1:193" s="235" customFormat="1" ht="15.6" x14ac:dyDescent="0.3">
      <c r="A14" s="239" t="s">
        <v>322</v>
      </c>
      <c r="B14" s="240">
        <v>0</v>
      </c>
      <c r="C14" s="241"/>
      <c r="D14" s="242">
        <f>IF($B14-SUM($H14:$AG14)&lt;0,"Over Allocated",(+$B14-SUM($H14:$AG14)))</f>
        <v>0</v>
      </c>
      <c r="E14" s="243"/>
      <c r="F14" s="241"/>
      <c r="G14" s="241"/>
      <c r="H14" s="240">
        <v>0</v>
      </c>
      <c r="I14" s="240">
        <v>0</v>
      </c>
      <c r="J14" s="240">
        <v>0</v>
      </c>
      <c r="K14" s="240">
        <v>0</v>
      </c>
      <c r="L14" s="240">
        <v>0</v>
      </c>
      <c r="M14" s="240">
        <v>0</v>
      </c>
      <c r="N14" s="240">
        <v>0</v>
      </c>
      <c r="O14" s="240">
        <v>0</v>
      </c>
      <c r="P14" s="240">
        <v>0</v>
      </c>
      <c r="Q14" s="240">
        <v>0</v>
      </c>
      <c r="R14" s="240">
        <v>0</v>
      </c>
      <c r="S14" s="240">
        <v>0</v>
      </c>
      <c r="T14" s="240">
        <v>0</v>
      </c>
      <c r="U14" s="240">
        <v>0</v>
      </c>
      <c r="V14" s="240">
        <v>0</v>
      </c>
      <c r="W14" s="240">
        <v>0</v>
      </c>
      <c r="X14" s="240">
        <v>0</v>
      </c>
      <c r="Y14" s="240">
        <v>0</v>
      </c>
      <c r="Z14" s="240">
        <v>0</v>
      </c>
      <c r="AA14" s="240">
        <v>0</v>
      </c>
      <c r="AB14" s="240">
        <v>0</v>
      </c>
      <c r="AC14" s="240">
        <v>0</v>
      </c>
      <c r="AD14" s="240">
        <v>0</v>
      </c>
      <c r="AE14" s="240">
        <v>0</v>
      </c>
      <c r="AF14" s="240">
        <v>0</v>
      </c>
      <c r="AG14" s="240">
        <v>0</v>
      </c>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c r="BR14" s="244"/>
      <c r="BS14" s="244"/>
      <c r="BT14" s="244"/>
      <c r="BU14" s="244"/>
      <c r="BV14" s="244"/>
      <c r="BW14" s="244"/>
      <c r="BX14" s="244"/>
      <c r="BY14" s="244"/>
      <c r="BZ14" s="244"/>
      <c r="CA14" s="244"/>
      <c r="CB14" s="244"/>
      <c r="CC14" s="244"/>
      <c r="CD14" s="244"/>
      <c r="CE14" s="244"/>
      <c r="CF14" s="244"/>
      <c r="CG14" s="244"/>
      <c r="CH14" s="244"/>
      <c r="CI14" s="244"/>
      <c r="CJ14" s="244"/>
      <c r="CK14" s="244"/>
      <c r="CL14" s="244"/>
      <c r="CM14" s="244"/>
      <c r="CN14" s="244"/>
      <c r="CO14" s="244"/>
      <c r="CP14" s="244"/>
      <c r="CQ14" s="244"/>
      <c r="CR14" s="244"/>
      <c r="CS14" s="244"/>
      <c r="CT14" s="244"/>
      <c r="CU14" s="244"/>
      <c r="CV14" s="244"/>
      <c r="CW14" s="244"/>
      <c r="CX14" s="244"/>
      <c r="CY14" s="244"/>
      <c r="CZ14" s="244"/>
      <c r="DA14" s="244"/>
      <c r="DB14" s="244"/>
      <c r="DC14" s="244"/>
      <c r="DD14" s="244"/>
      <c r="DE14" s="244"/>
      <c r="DF14" s="244"/>
      <c r="DG14" s="244"/>
      <c r="DH14" s="244"/>
      <c r="DI14" s="244"/>
      <c r="DJ14" s="244"/>
      <c r="DK14" s="244"/>
      <c r="DL14" s="244"/>
      <c r="DM14" s="244"/>
      <c r="DN14" s="244"/>
      <c r="DO14" s="244"/>
      <c r="DP14" s="244"/>
      <c r="DQ14" s="244"/>
      <c r="DR14" s="244"/>
      <c r="DS14" s="244"/>
      <c r="DT14" s="244"/>
      <c r="DU14" s="244"/>
      <c r="DV14" s="244"/>
      <c r="DW14" s="244"/>
      <c r="DX14" s="244"/>
      <c r="DY14" s="244"/>
      <c r="DZ14" s="244"/>
      <c r="EA14" s="244"/>
      <c r="EB14" s="244"/>
      <c r="EC14" s="244"/>
      <c r="ED14" s="244"/>
      <c r="EE14" s="244"/>
      <c r="EF14" s="244"/>
      <c r="EG14" s="244"/>
      <c r="EH14" s="244"/>
      <c r="EI14" s="244"/>
      <c r="EJ14" s="244"/>
      <c r="EK14" s="244"/>
      <c r="EL14" s="244"/>
      <c r="EM14" s="244"/>
      <c r="EN14" s="244"/>
      <c r="EO14" s="244"/>
      <c r="EP14" s="244"/>
      <c r="EQ14" s="244"/>
      <c r="ER14" s="244"/>
      <c r="ES14" s="244"/>
      <c r="ET14" s="244"/>
      <c r="EU14" s="244"/>
      <c r="EV14" s="244"/>
      <c r="EW14" s="244"/>
      <c r="EX14" s="244"/>
      <c r="EY14" s="244"/>
      <c r="EZ14" s="244"/>
      <c r="FA14" s="244"/>
      <c r="FB14" s="244"/>
      <c r="FC14" s="244"/>
      <c r="FD14" s="244"/>
      <c r="FE14" s="244"/>
      <c r="FF14" s="244"/>
      <c r="FG14" s="244"/>
      <c r="FH14" s="244"/>
      <c r="FI14" s="244"/>
      <c r="FJ14" s="244"/>
      <c r="FK14" s="244"/>
      <c r="FL14" s="244"/>
      <c r="FM14" s="244"/>
      <c r="FN14" s="244"/>
      <c r="FO14" s="244"/>
      <c r="FP14" s="244"/>
      <c r="FQ14" s="244"/>
      <c r="FR14" s="244"/>
      <c r="FS14" s="244"/>
      <c r="FT14" s="244"/>
      <c r="FU14" s="244"/>
      <c r="FV14" s="244"/>
      <c r="FW14" s="244"/>
      <c r="FX14" s="244"/>
      <c r="FY14" s="244"/>
      <c r="FZ14" s="244"/>
      <c r="GA14" s="244"/>
      <c r="GB14" s="244"/>
      <c r="GC14" s="244"/>
      <c r="GD14" s="244"/>
      <c r="GE14" s="244"/>
      <c r="GF14" s="244"/>
      <c r="GG14" s="244"/>
      <c r="GH14" s="244"/>
      <c r="GI14" s="244"/>
      <c r="GJ14" s="244"/>
      <c r="GK14" s="244"/>
    </row>
    <row r="15" spans="1:193" s="235" customFormat="1" ht="15.6" x14ac:dyDescent="0.3">
      <c r="A15" s="239" t="s">
        <v>323</v>
      </c>
      <c r="B15" s="240">
        <v>0</v>
      </c>
      <c r="C15" s="241"/>
      <c r="D15" s="242">
        <f>IF($B15-SUM($H15:$AG15)&lt;0,"Over Allocated",(+$B15-SUM($H15:$AG15)))</f>
        <v>0</v>
      </c>
      <c r="E15" s="243"/>
      <c r="F15" s="241"/>
      <c r="G15" s="241"/>
      <c r="H15" s="240">
        <v>0</v>
      </c>
      <c r="I15" s="240">
        <v>0</v>
      </c>
      <c r="J15" s="240">
        <v>0</v>
      </c>
      <c r="K15" s="240">
        <v>0</v>
      </c>
      <c r="L15" s="240">
        <v>0</v>
      </c>
      <c r="M15" s="240">
        <v>0</v>
      </c>
      <c r="N15" s="240">
        <v>0</v>
      </c>
      <c r="O15" s="240">
        <v>0</v>
      </c>
      <c r="P15" s="240">
        <v>0</v>
      </c>
      <c r="Q15" s="240">
        <v>0</v>
      </c>
      <c r="R15" s="240">
        <v>0</v>
      </c>
      <c r="S15" s="240">
        <v>0</v>
      </c>
      <c r="T15" s="240">
        <v>0</v>
      </c>
      <c r="U15" s="240">
        <v>0</v>
      </c>
      <c r="V15" s="240">
        <v>0</v>
      </c>
      <c r="W15" s="240">
        <v>0</v>
      </c>
      <c r="X15" s="240">
        <v>0</v>
      </c>
      <c r="Y15" s="240">
        <v>0</v>
      </c>
      <c r="Z15" s="240">
        <v>0</v>
      </c>
      <c r="AA15" s="240">
        <v>0</v>
      </c>
      <c r="AB15" s="240">
        <v>0</v>
      </c>
      <c r="AC15" s="240">
        <v>0</v>
      </c>
      <c r="AD15" s="240">
        <v>0</v>
      </c>
      <c r="AE15" s="240">
        <v>0</v>
      </c>
      <c r="AF15" s="240">
        <v>0</v>
      </c>
      <c r="AG15" s="240">
        <v>0</v>
      </c>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4"/>
      <c r="BL15" s="244"/>
      <c r="BM15" s="244"/>
      <c r="BN15" s="244"/>
      <c r="BO15" s="244"/>
      <c r="BP15" s="244"/>
      <c r="BQ15" s="244"/>
      <c r="BR15" s="244"/>
      <c r="BS15" s="244"/>
      <c r="BT15" s="244"/>
      <c r="BU15" s="244"/>
      <c r="BV15" s="244"/>
      <c r="BW15" s="244"/>
      <c r="BX15" s="244"/>
      <c r="BY15" s="244"/>
      <c r="BZ15" s="244"/>
      <c r="CA15" s="244"/>
      <c r="CB15" s="244"/>
      <c r="CC15" s="244"/>
      <c r="CD15" s="244"/>
      <c r="CE15" s="244"/>
      <c r="CF15" s="244"/>
      <c r="CG15" s="244"/>
      <c r="CH15" s="244"/>
      <c r="CI15" s="244"/>
      <c r="CJ15" s="244"/>
      <c r="CK15" s="244"/>
      <c r="CL15" s="244"/>
      <c r="CM15" s="244"/>
      <c r="CN15" s="244"/>
      <c r="CO15" s="244"/>
      <c r="CP15" s="244"/>
      <c r="CQ15" s="244"/>
      <c r="CR15" s="244"/>
      <c r="CS15" s="244"/>
      <c r="CT15" s="244"/>
      <c r="CU15" s="244"/>
      <c r="CV15" s="244"/>
      <c r="CW15" s="244"/>
      <c r="CX15" s="244"/>
      <c r="CY15" s="244"/>
      <c r="CZ15" s="244"/>
      <c r="DA15" s="244"/>
      <c r="DB15" s="244"/>
      <c r="DC15" s="244"/>
      <c r="DD15" s="244"/>
      <c r="DE15" s="244"/>
      <c r="DF15" s="244"/>
      <c r="DG15" s="244"/>
      <c r="DH15" s="244"/>
      <c r="DI15" s="244"/>
      <c r="DJ15" s="244"/>
      <c r="DK15" s="244"/>
      <c r="DL15" s="244"/>
      <c r="DM15" s="244"/>
      <c r="DN15" s="244"/>
      <c r="DO15" s="244"/>
      <c r="DP15" s="244"/>
      <c r="DQ15" s="244"/>
      <c r="DR15" s="244"/>
      <c r="DS15" s="244"/>
      <c r="DT15" s="244"/>
      <c r="DU15" s="244"/>
      <c r="DV15" s="244"/>
      <c r="DW15" s="244"/>
      <c r="DX15" s="244"/>
      <c r="DY15" s="244"/>
      <c r="DZ15" s="244"/>
      <c r="EA15" s="244"/>
      <c r="EB15" s="244"/>
      <c r="EC15" s="244"/>
      <c r="ED15" s="244"/>
      <c r="EE15" s="244"/>
      <c r="EF15" s="244"/>
      <c r="EG15" s="244"/>
      <c r="EH15" s="244"/>
      <c r="EI15" s="244"/>
      <c r="EJ15" s="244"/>
      <c r="EK15" s="244"/>
      <c r="EL15" s="244"/>
      <c r="EM15" s="244"/>
      <c r="EN15" s="244"/>
      <c r="EO15" s="244"/>
      <c r="EP15" s="244"/>
      <c r="EQ15" s="244"/>
      <c r="ER15" s="244"/>
      <c r="ES15" s="244"/>
      <c r="ET15" s="244"/>
      <c r="EU15" s="244"/>
      <c r="EV15" s="244"/>
      <c r="EW15" s="244"/>
      <c r="EX15" s="244"/>
      <c r="EY15" s="244"/>
      <c r="EZ15" s="244"/>
      <c r="FA15" s="244"/>
      <c r="FB15" s="244"/>
      <c r="FC15" s="244"/>
      <c r="FD15" s="244"/>
      <c r="FE15" s="244"/>
      <c r="FF15" s="244"/>
      <c r="FG15" s="244"/>
      <c r="FH15" s="244"/>
      <c r="FI15" s="244"/>
      <c r="FJ15" s="244"/>
      <c r="FK15" s="244"/>
      <c r="FL15" s="244"/>
      <c r="FM15" s="244"/>
      <c r="FN15" s="244"/>
      <c r="FO15" s="244"/>
      <c r="FP15" s="244"/>
      <c r="FQ15" s="244"/>
      <c r="FR15" s="244"/>
      <c r="FS15" s="244"/>
      <c r="FT15" s="244"/>
      <c r="FU15" s="244"/>
      <c r="FV15" s="244"/>
      <c r="FW15" s="244"/>
      <c r="FX15" s="244"/>
      <c r="FY15" s="244"/>
      <c r="FZ15" s="244"/>
      <c r="GA15" s="244"/>
      <c r="GB15" s="244"/>
      <c r="GC15" s="244"/>
      <c r="GD15" s="244"/>
      <c r="GE15" s="244"/>
      <c r="GF15" s="244"/>
      <c r="GG15" s="244"/>
      <c r="GH15" s="244"/>
      <c r="GI15" s="244"/>
      <c r="GJ15" s="244"/>
      <c r="GK15" s="244"/>
    </row>
    <row r="16" spans="1:193" ht="21.75" customHeight="1" x14ac:dyDescent="0.3">
      <c r="A16" s="237"/>
      <c r="B16" s="229"/>
      <c r="C16" s="229"/>
      <c r="D16" s="229"/>
      <c r="E16" s="229"/>
      <c r="F16" s="229"/>
      <c r="G16" s="229"/>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row>
    <row r="17" spans="1:193" ht="34.799999999999997" x14ac:dyDescent="0.3">
      <c r="A17" s="246" t="s">
        <v>324</v>
      </c>
      <c r="B17" s="238">
        <f>+SUM(B18:B21)</f>
        <v>0</v>
      </c>
      <c r="C17" s="229"/>
      <c r="D17" s="229"/>
      <c r="E17" s="229"/>
      <c r="F17" s="229"/>
      <c r="G17" s="229"/>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row>
    <row r="18" spans="1:193" s="235" customFormat="1" ht="15.6" x14ac:dyDescent="0.3">
      <c r="A18" s="239" t="s">
        <v>325</v>
      </c>
      <c r="B18" s="240">
        <v>0</v>
      </c>
      <c r="C18" s="241"/>
      <c r="D18" s="247" t="str">
        <f>IF(B18=SUM(F18:AG18)," ","expense not correctly distributed")</f>
        <v xml:space="preserve"> </v>
      </c>
      <c r="E18" s="243"/>
      <c r="F18" s="248" t="str">
        <f>IF(SUM(PERSONNEL!B$33:B$42)=0,"no driver personnel",+B18-SUM(G18:AG18))</f>
        <v>no driver personnel</v>
      </c>
      <c r="G18" s="241"/>
      <c r="H18" s="240">
        <v>0</v>
      </c>
      <c r="I18" s="240">
        <v>0</v>
      </c>
      <c r="J18" s="240">
        <v>0</v>
      </c>
      <c r="K18" s="240">
        <v>0</v>
      </c>
      <c r="L18" s="240">
        <v>0</v>
      </c>
      <c r="M18" s="240">
        <v>0</v>
      </c>
      <c r="N18" s="240">
        <v>0</v>
      </c>
      <c r="O18" s="240">
        <v>0</v>
      </c>
      <c r="P18" s="240">
        <v>0</v>
      </c>
      <c r="Q18" s="240">
        <v>0</v>
      </c>
      <c r="R18" s="240">
        <v>0</v>
      </c>
      <c r="S18" s="240">
        <v>0</v>
      </c>
      <c r="T18" s="240">
        <v>0</v>
      </c>
      <c r="U18" s="240">
        <v>0</v>
      </c>
      <c r="V18" s="240">
        <v>0</v>
      </c>
      <c r="W18" s="240">
        <v>0</v>
      </c>
      <c r="X18" s="240">
        <v>0</v>
      </c>
      <c r="Y18" s="240">
        <v>0</v>
      </c>
      <c r="Z18" s="240">
        <v>0</v>
      </c>
      <c r="AA18" s="240">
        <v>0</v>
      </c>
      <c r="AB18" s="240">
        <v>0</v>
      </c>
      <c r="AC18" s="240">
        <v>0</v>
      </c>
      <c r="AD18" s="240">
        <v>0</v>
      </c>
      <c r="AE18" s="240">
        <v>0</v>
      </c>
      <c r="AF18" s="240">
        <v>0</v>
      </c>
      <c r="AG18" s="240">
        <v>0</v>
      </c>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c r="DM18" s="244"/>
      <c r="DN18" s="244"/>
      <c r="DO18" s="244"/>
      <c r="DP18" s="244"/>
      <c r="DQ18" s="244"/>
      <c r="DR18" s="244"/>
      <c r="DS18" s="244"/>
      <c r="DT18" s="244"/>
      <c r="DU18" s="244"/>
      <c r="DV18" s="244"/>
      <c r="DW18" s="244"/>
      <c r="DX18" s="244"/>
      <c r="DY18" s="244"/>
      <c r="DZ18" s="244"/>
      <c r="EA18" s="244"/>
      <c r="EB18" s="244"/>
      <c r="EC18" s="244"/>
      <c r="ED18" s="244"/>
      <c r="EE18" s="244"/>
      <c r="EF18" s="244"/>
      <c r="EG18" s="244"/>
      <c r="EH18" s="244"/>
      <c r="EI18" s="244"/>
      <c r="EJ18" s="244"/>
      <c r="EK18" s="244"/>
      <c r="EL18" s="244"/>
      <c r="EM18" s="244"/>
      <c r="EN18" s="244"/>
      <c r="EO18" s="244"/>
      <c r="EP18" s="244"/>
      <c r="EQ18" s="244"/>
      <c r="ER18" s="244"/>
      <c r="ES18" s="244"/>
      <c r="ET18" s="244"/>
      <c r="EU18" s="244"/>
      <c r="EV18" s="244"/>
      <c r="EW18" s="244"/>
      <c r="EX18" s="244"/>
      <c r="EY18" s="244"/>
      <c r="EZ18" s="244"/>
      <c r="FA18" s="244"/>
      <c r="FB18" s="244"/>
      <c r="FC18" s="244"/>
      <c r="FD18" s="244"/>
      <c r="FE18" s="244"/>
      <c r="FF18" s="244"/>
      <c r="FG18" s="244"/>
      <c r="FH18" s="244"/>
      <c r="FI18" s="244"/>
      <c r="FJ18" s="244"/>
      <c r="FK18" s="244"/>
      <c r="FL18" s="244"/>
      <c r="FM18" s="244"/>
      <c r="FN18" s="244"/>
      <c r="FO18" s="244"/>
      <c r="FP18" s="244"/>
      <c r="FQ18" s="244"/>
      <c r="FR18" s="244"/>
      <c r="FS18" s="244"/>
      <c r="FT18" s="244"/>
      <c r="FU18" s="244"/>
      <c r="FV18" s="244"/>
      <c r="FW18" s="244"/>
      <c r="FX18" s="244"/>
      <c r="FY18" s="244"/>
      <c r="FZ18" s="244"/>
      <c r="GA18" s="244"/>
      <c r="GB18" s="244"/>
      <c r="GC18" s="244"/>
      <c r="GD18" s="244"/>
      <c r="GE18" s="244"/>
      <c r="GF18" s="244"/>
      <c r="GG18" s="244"/>
      <c r="GH18" s="244"/>
      <c r="GI18" s="244"/>
      <c r="GJ18" s="244"/>
      <c r="GK18" s="244"/>
    </row>
    <row r="19" spans="1:193" s="235" customFormat="1" ht="15.6" x14ac:dyDescent="0.3">
      <c r="A19" s="239" t="s">
        <v>326</v>
      </c>
      <c r="B19" s="240">
        <v>0</v>
      </c>
      <c r="C19" s="241"/>
      <c r="D19" s="247" t="str">
        <f>IF(B19=SUM(F19:AG19)," ","expense not correctly distributed")</f>
        <v xml:space="preserve"> </v>
      </c>
      <c r="E19" s="243"/>
      <c r="F19" s="248" t="str">
        <f>IF(SUM(PERSONNEL!B$33:B$42)=0,"no driver personnel",+B19-SUM(G19:AG19))</f>
        <v>no driver personnel</v>
      </c>
      <c r="G19" s="241"/>
      <c r="H19" s="240">
        <v>0</v>
      </c>
      <c r="I19" s="240">
        <v>0</v>
      </c>
      <c r="J19" s="240">
        <v>0</v>
      </c>
      <c r="K19" s="240">
        <v>0</v>
      </c>
      <c r="L19" s="240">
        <v>0</v>
      </c>
      <c r="M19" s="240">
        <v>0</v>
      </c>
      <c r="N19" s="240">
        <v>0</v>
      </c>
      <c r="O19" s="240">
        <v>0</v>
      </c>
      <c r="P19" s="240">
        <v>0</v>
      </c>
      <c r="Q19" s="240">
        <v>0</v>
      </c>
      <c r="R19" s="240">
        <v>0</v>
      </c>
      <c r="S19" s="240">
        <v>0</v>
      </c>
      <c r="T19" s="240">
        <v>0</v>
      </c>
      <c r="U19" s="240">
        <v>0</v>
      </c>
      <c r="V19" s="240">
        <v>0</v>
      </c>
      <c r="W19" s="240">
        <v>0</v>
      </c>
      <c r="X19" s="240">
        <v>0</v>
      </c>
      <c r="Y19" s="240">
        <v>0</v>
      </c>
      <c r="Z19" s="240">
        <v>0</v>
      </c>
      <c r="AA19" s="240">
        <v>0</v>
      </c>
      <c r="AB19" s="240">
        <v>0</v>
      </c>
      <c r="AC19" s="240">
        <v>0</v>
      </c>
      <c r="AD19" s="240">
        <v>0</v>
      </c>
      <c r="AE19" s="240">
        <v>0</v>
      </c>
      <c r="AF19" s="240">
        <v>0</v>
      </c>
      <c r="AG19" s="240">
        <v>0</v>
      </c>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244"/>
      <c r="DJ19" s="244"/>
      <c r="DK19" s="244"/>
      <c r="DL19" s="244"/>
      <c r="DM19" s="244"/>
      <c r="DN19" s="244"/>
      <c r="DO19" s="244"/>
      <c r="DP19" s="244"/>
      <c r="DQ19" s="244"/>
      <c r="DR19" s="244"/>
      <c r="DS19" s="244"/>
      <c r="DT19" s="244"/>
      <c r="DU19" s="244"/>
      <c r="DV19" s="244"/>
      <c r="DW19" s="244"/>
      <c r="DX19" s="244"/>
      <c r="DY19" s="244"/>
      <c r="DZ19" s="244"/>
      <c r="EA19" s="244"/>
      <c r="EB19" s="244"/>
      <c r="EC19" s="244"/>
      <c r="ED19" s="244"/>
      <c r="EE19" s="244"/>
      <c r="EF19" s="244"/>
      <c r="EG19" s="244"/>
      <c r="EH19" s="244"/>
      <c r="EI19" s="244"/>
      <c r="EJ19" s="244"/>
      <c r="EK19" s="244"/>
      <c r="EL19" s="244"/>
      <c r="EM19" s="244"/>
      <c r="EN19" s="244"/>
      <c r="EO19" s="244"/>
      <c r="EP19" s="244"/>
      <c r="EQ19" s="244"/>
      <c r="ER19" s="244"/>
      <c r="ES19" s="244"/>
      <c r="ET19" s="244"/>
      <c r="EU19" s="244"/>
      <c r="EV19" s="244"/>
      <c r="EW19" s="244"/>
      <c r="EX19" s="244"/>
      <c r="EY19" s="244"/>
      <c r="EZ19" s="244"/>
      <c r="FA19" s="244"/>
      <c r="FB19" s="244"/>
      <c r="FC19" s="244"/>
      <c r="FD19" s="244"/>
      <c r="FE19" s="244"/>
      <c r="FF19" s="244"/>
      <c r="FG19" s="244"/>
      <c r="FH19" s="244"/>
      <c r="FI19" s="244"/>
      <c r="FJ19" s="244"/>
      <c r="FK19" s="244"/>
      <c r="FL19" s="244"/>
      <c r="FM19" s="244"/>
      <c r="FN19" s="244"/>
      <c r="FO19" s="244"/>
      <c r="FP19" s="244"/>
      <c r="FQ19" s="244"/>
      <c r="FR19" s="244"/>
      <c r="FS19" s="244"/>
      <c r="FT19" s="244"/>
      <c r="FU19" s="244"/>
      <c r="FV19" s="244"/>
      <c r="FW19" s="244"/>
      <c r="FX19" s="244"/>
      <c r="FY19" s="244"/>
      <c r="FZ19" s="244"/>
      <c r="GA19" s="244"/>
      <c r="GB19" s="244"/>
      <c r="GC19" s="244"/>
      <c r="GD19" s="244"/>
      <c r="GE19" s="244"/>
      <c r="GF19" s="244"/>
      <c r="GG19" s="244"/>
      <c r="GH19" s="244"/>
      <c r="GI19" s="244"/>
      <c r="GJ19" s="244"/>
      <c r="GK19" s="244"/>
    </row>
    <row r="20" spans="1:193" s="235" customFormat="1" ht="15.6" x14ac:dyDescent="0.3">
      <c r="A20" s="239" t="s">
        <v>327</v>
      </c>
      <c r="B20" s="240">
        <v>0</v>
      </c>
      <c r="C20" s="241"/>
      <c r="D20" s="247" t="str">
        <f>IF(B20=SUM(F20:AG20)," ","expense not correctly distributed")</f>
        <v xml:space="preserve"> </v>
      </c>
      <c r="E20" s="243"/>
      <c r="F20" s="248" t="str">
        <f>IF(SUM(PERSONNEL!B$33:B$42)=0,"no driver personnel",+B20-SUM(G20:AG20))</f>
        <v>no driver personnel</v>
      </c>
      <c r="G20" s="241"/>
      <c r="H20" s="240">
        <v>0</v>
      </c>
      <c r="I20" s="240">
        <v>0</v>
      </c>
      <c r="J20" s="240">
        <v>0</v>
      </c>
      <c r="K20" s="240">
        <v>0</v>
      </c>
      <c r="L20" s="240">
        <v>0</v>
      </c>
      <c r="M20" s="240">
        <v>0</v>
      </c>
      <c r="N20" s="240">
        <v>0</v>
      </c>
      <c r="O20" s="240">
        <v>0</v>
      </c>
      <c r="P20" s="240">
        <v>0</v>
      </c>
      <c r="Q20" s="240">
        <v>0</v>
      </c>
      <c r="R20" s="240">
        <v>0</v>
      </c>
      <c r="S20" s="240">
        <v>0</v>
      </c>
      <c r="T20" s="240">
        <v>0</v>
      </c>
      <c r="U20" s="240">
        <v>0</v>
      </c>
      <c r="V20" s="240">
        <v>0</v>
      </c>
      <c r="W20" s="240">
        <v>0</v>
      </c>
      <c r="X20" s="240">
        <v>0</v>
      </c>
      <c r="Y20" s="240">
        <v>0</v>
      </c>
      <c r="Z20" s="240">
        <v>0</v>
      </c>
      <c r="AA20" s="240">
        <v>0</v>
      </c>
      <c r="AB20" s="240">
        <v>0</v>
      </c>
      <c r="AC20" s="240">
        <v>0</v>
      </c>
      <c r="AD20" s="240">
        <v>0</v>
      </c>
      <c r="AE20" s="240">
        <v>0</v>
      </c>
      <c r="AF20" s="240">
        <v>0</v>
      </c>
      <c r="AG20" s="240">
        <v>0</v>
      </c>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c r="BR20" s="244"/>
      <c r="BS20" s="244"/>
      <c r="BT20" s="244"/>
      <c r="BU20" s="244"/>
      <c r="BV20" s="244"/>
      <c r="BW20" s="244"/>
      <c r="BX20" s="244"/>
      <c r="BY20" s="244"/>
      <c r="BZ20" s="244"/>
      <c r="CA20" s="244"/>
      <c r="CB20" s="244"/>
      <c r="CC20" s="244"/>
      <c r="CD20" s="244"/>
      <c r="CE20" s="244"/>
      <c r="CF20" s="244"/>
      <c r="CG20" s="244"/>
      <c r="CH20" s="244"/>
      <c r="CI20" s="244"/>
      <c r="CJ20" s="244"/>
      <c r="CK20" s="244"/>
      <c r="CL20" s="244"/>
      <c r="CM20" s="244"/>
      <c r="CN20" s="244"/>
      <c r="CO20" s="244"/>
      <c r="CP20" s="244"/>
      <c r="CQ20" s="244"/>
      <c r="CR20" s="244"/>
      <c r="CS20" s="244"/>
      <c r="CT20" s="244"/>
      <c r="CU20" s="244"/>
      <c r="CV20" s="244"/>
      <c r="CW20" s="244"/>
      <c r="CX20" s="244"/>
      <c r="CY20" s="244"/>
      <c r="CZ20" s="244"/>
      <c r="DA20" s="244"/>
      <c r="DB20" s="244"/>
      <c r="DC20" s="244"/>
      <c r="DD20" s="244"/>
      <c r="DE20" s="244"/>
      <c r="DF20" s="244"/>
      <c r="DG20" s="244"/>
      <c r="DH20" s="244"/>
      <c r="DI20" s="244"/>
      <c r="DJ20" s="244"/>
      <c r="DK20" s="244"/>
      <c r="DL20" s="244"/>
      <c r="DM20" s="244"/>
      <c r="DN20" s="244"/>
      <c r="DO20" s="244"/>
      <c r="DP20" s="244"/>
      <c r="DQ20" s="244"/>
      <c r="DR20" s="244"/>
      <c r="DS20" s="244"/>
      <c r="DT20" s="244"/>
      <c r="DU20" s="244"/>
      <c r="DV20" s="244"/>
      <c r="DW20" s="244"/>
      <c r="DX20" s="244"/>
      <c r="DY20" s="244"/>
      <c r="DZ20" s="244"/>
      <c r="EA20" s="244"/>
      <c r="EB20" s="244"/>
      <c r="EC20" s="244"/>
      <c r="ED20" s="244"/>
      <c r="EE20" s="244"/>
      <c r="EF20" s="244"/>
      <c r="EG20" s="244"/>
      <c r="EH20" s="244"/>
      <c r="EI20" s="244"/>
      <c r="EJ20" s="244"/>
      <c r="EK20" s="244"/>
      <c r="EL20" s="244"/>
      <c r="EM20" s="244"/>
      <c r="EN20" s="244"/>
      <c r="EO20" s="244"/>
      <c r="EP20" s="244"/>
      <c r="EQ20" s="244"/>
      <c r="ER20" s="244"/>
      <c r="ES20" s="244"/>
      <c r="ET20" s="244"/>
      <c r="EU20" s="244"/>
      <c r="EV20" s="244"/>
      <c r="EW20" s="244"/>
      <c r="EX20" s="244"/>
      <c r="EY20" s="244"/>
      <c r="EZ20" s="244"/>
      <c r="FA20" s="244"/>
      <c r="FB20" s="244"/>
      <c r="FC20" s="244"/>
      <c r="FD20" s="244"/>
      <c r="FE20" s="244"/>
      <c r="FF20" s="244"/>
      <c r="FG20" s="244"/>
      <c r="FH20" s="244"/>
      <c r="FI20" s="244"/>
      <c r="FJ20" s="244"/>
      <c r="FK20" s="244"/>
      <c r="FL20" s="244"/>
      <c r="FM20" s="244"/>
      <c r="FN20" s="244"/>
      <c r="FO20" s="244"/>
      <c r="FP20" s="244"/>
      <c r="FQ20" s="244"/>
      <c r="FR20" s="244"/>
      <c r="FS20" s="244"/>
      <c r="FT20" s="244"/>
      <c r="FU20" s="244"/>
      <c r="FV20" s="244"/>
      <c r="FW20" s="244"/>
      <c r="FX20" s="244"/>
      <c r="FY20" s="244"/>
      <c r="FZ20" s="244"/>
      <c r="GA20" s="244"/>
      <c r="GB20" s="244"/>
      <c r="GC20" s="244"/>
      <c r="GD20" s="244"/>
      <c r="GE20" s="244"/>
      <c r="GF20" s="244"/>
      <c r="GG20" s="244"/>
      <c r="GH20" s="244"/>
      <c r="GI20" s="244"/>
      <c r="GJ20" s="244"/>
      <c r="GK20" s="244"/>
    </row>
    <row r="21" spans="1:193" s="235" customFormat="1" ht="15.6" x14ac:dyDescent="0.3">
      <c r="A21" s="239" t="s">
        <v>328</v>
      </c>
      <c r="B21" s="240">
        <v>0</v>
      </c>
      <c r="C21" s="241"/>
      <c r="D21" s="247" t="str">
        <f>IF(B21=SUM(F21:AG21)," ","expense not correctly distributed")</f>
        <v xml:space="preserve"> </v>
      </c>
      <c r="E21" s="243"/>
      <c r="F21" s="248" t="str">
        <f>IF(SUM(PERSONNEL!B$33:B$42)=0,"no driver personnel",+B21-SUM(G21:AG21))</f>
        <v>no driver personnel</v>
      </c>
      <c r="G21" s="241"/>
      <c r="H21" s="240">
        <v>0</v>
      </c>
      <c r="I21" s="240">
        <v>0</v>
      </c>
      <c r="J21" s="240">
        <v>0</v>
      </c>
      <c r="K21" s="240">
        <v>0</v>
      </c>
      <c r="L21" s="240">
        <v>0</v>
      </c>
      <c r="M21" s="240">
        <v>0</v>
      </c>
      <c r="N21" s="240">
        <v>0</v>
      </c>
      <c r="O21" s="240">
        <v>0</v>
      </c>
      <c r="P21" s="240">
        <v>0</v>
      </c>
      <c r="Q21" s="240">
        <v>0</v>
      </c>
      <c r="R21" s="240">
        <v>0</v>
      </c>
      <c r="S21" s="240">
        <v>0</v>
      </c>
      <c r="T21" s="240">
        <v>0</v>
      </c>
      <c r="U21" s="240">
        <v>0</v>
      </c>
      <c r="V21" s="240">
        <v>0</v>
      </c>
      <c r="W21" s="240">
        <v>0</v>
      </c>
      <c r="X21" s="240">
        <v>0</v>
      </c>
      <c r="Y21" s="240">
        <v>0</v>
      </c>
      <c r="Z21" s="240">
        <v>0</v>
      </c>
      <c r="AA21" s="240">
        <v>0</v>
      </c>
      <c r="AB21" s="240">
        <v>0</v>
      </c>
      <c r="AC21" s="240">
        <v>0</v>
      </c>
      <c r="AD21" s="240">
        <v>0</v>
      </c>
      <c r="AE21" s="240">
        <v>0</v>
      </c>
      <c r="AF21" s="240">
        <v>0</v>
      </c>
      <c r="AG21" s="240">
        <v>0</v>
      </c>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c r="BN21" s="244"/>
      <c r="BO21" s="244"/>
      <c r="BP21" s="244"/>
      <c r="BQ21" s="244"/>
      <c r="BR21" s="244"/>
      <c r="BS21" s="244"/>
      <c r="BT21" s="244"/>
      <c r="BU21" s="244"/>
      <c r="BV21" s="244"/>
      <c r="BW21" s="244"/>
      <c r="BX21" s="244"/>
      <c r="BY21" s="244"/>
      <c r="BZ21" s="244"/>
      <c r="CA21" s="244"/>
      <c r="CB21" s="244"/>
      <c r="CC21" s="244"/>
      <c r="CD21" s="244"/>
      <c r="CE21" s="244"/>
      <c r="CF21" s="244"/>
      <c r="CG21" s="244"/>
      <c r="CH21" s="244"/>
      <c r="CI21" s="244"/>
      <c r="CJ21" s="244"/>
      <c r="CK21" s="244"/>
      <c r="CL21" s="244"/>
      <c r="CM21" s="244"/>
      <c r="CN21" s="244"/>
      <c r="CO21" s="244"/>
      <c r="CP21" s="244"/>
      <c r="CQ21" s="244"/>
      <c r="CR21" s="244"/>
      <c r="CS21" s="244"/>
      <c r="CT21" s="244"/>
      <c r="CU21" s="244"/>
      <c r="CV21" s="244"/>
      <c r="CW21" s="244"/>
      <c r="CX21" s="244"/>
      <c r="CY21" s="244"/>
      <c r="CZ21" s="244"/>
      <c r="DA21" s="244"/>
      <c r="DB21" s="244"/>
      <c r="DC21" s="244"/>
      <c r="DD21" s="244"/>
      <c r="DE21" s="244"/>
      <c r="DF21" s="244"/>
      <c r="DG21" s="244"/>
      <c r="DH21" s="244"/>
      <c r="DI21" s="244"/>
      <c r="DJ21" s="244"/>
      <c r="DK21" s="244"/>
      <c r="DL21" s="244"/>
      <c r="DM21" s="244"/>
      <c r="DN21" s="244"/>
      <c r="DO21" s="244"/>
      <c r="DP21" s="244"/>
      <c r="DQ21" s="244"/>
      <c r="DR21" s="244"/>
      <c r="DS21" s="244"/>
      <c r="DT21" s="244"/>
      <c r="DU21" s="244"/>
      <c r="DV21" s="244"/>
      <c r="DW21" s="244"/>
      <c r="DX21" s="244"/>
      <c r="DY21" s="244"/>
      <c r="DZ21" s="244"/>
      <c r="EA21" s="244"/>
      <c r="EB21" s="244"/>
      <c r="EC21" s="244"/>
      <c r="ED21" s="244"/>
      <c r="EE21" s="244"/>
      <c r="EF21" s="244"/>
      <c r="EG21" s="244"/>
      <c r="EH21" s="244"/>
      <c r="EI21" s="244"/>
      <c r="EJ21" s="244"/>
      <c r="EK21" s="244"/>
      <c r="EL21" s="244"/>
      <c r="EM21" s="244"/>
      <c r="EN21" s="244"/>
      <c r="EO21" s="244"/>
      <c r="EP21" s="244"/>
      <c r="EQ21" s="244"/>
      <c r="ER21" s="244"/>
      <c r="ES21" s="244"/>
      <c r="ET21" s="244"/>
      <c r="EU21" s="244"/>
      <c r="EV21" s="244"/>
      <c r="EW21" s="244"/>
      <c r="EX21" s="244"/>
      <c r="EY21" s="244"/>
      <c r="EZ21" s="244"/>
      <c r="FA21" s="244"/>
      <c r="FB21" s="244"/>
      <c r="FC21" s="244"/>
      <c r="FD21" s="244"/>
      <c r="FE21" s="244"/>
      <c r="FF21" s="244"/>
      <c r="FG21" s="244"/>
      <c r="FH21" s="244"/>
      <c r="FI21" s="244"/>
      <c r="FJ21" s="244"/>
      <c r="FK21" s="244"/>
      <c r="FL21" s="244"/>
      <c r="FM21" s="244"/>
      <c r="FN21" s="244"/>
      <c r="FO21" s="244"/>
      <c r="FP21" s="244"/>
      <c r="FQ21" s="244"/>
      <c r="FR21" s="244"/>
      <c r="FS21" s="244"/>
      <c r="FT21" s="244"/>
      <c r="FU21" s="244"/>
      <c r="FV21" s="244"/>
      <c r="FW21" s="244"/>
      <c r="FX21" s="244"/>
      <c r="FY21" s="244"/>
      <c r="FZ21" s="244"/>
      <c r="GA21" s="244"/>
      <c r="GB21" s="244"/>
      <c r="GC21" s="244"/>
      <c r="GD21" s="244"/>
      <c r="GE21" s="244"/>
      <c r="GF21" s="244"/>
      <c r="GG21" s="244"/>
      <c r="GH21" s="244"/>
      <c r="GI21" s="244"/>
      <c r="GJ21" s="244"/>
      <c r="GK21" s="244"/>
    </row>
    <row r="22" spans="1:193" ht="21.75" customHeight="1" x14ac:dyDescent="0.3">
      <c r="A22" s="237"/>
      <c r="B22" s="229"/>
      <c r="C22" s="229"/>
      <c r="D22" s="229"/>
      <c r="E22" s="229"/>
      <c r="F22" s="229"/>
      <c r="G22" s="229"/>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row>
    <row r="23" spans="1:193" x14ac:dyDescent="0.3">
      <c r="A23" s="246" t="s">
        <v>329</v>
      </c>
      <c r="B23" s="238">
        <f>+SUM(B24:B30)</f>
        <v>0</v>
      </c>
      <c r="C23" s="229"/>
      <c r="D23" s="229"/>
      <c r="E23" s="229"/>
      <c r="F23" s="229"/>
      <c r="G23" s="229"/>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row>
    <row r="24" spans="1:193" s="235" customFormat="1" ht="15.6" x14ac:dyDescent="0.3">
      <c r="A24" s="239" t="s">
        <v>330</v>
      </c>
      <c r="B24" s="240">
        <v>0</v>
      </c>
      <c r="C24" s="249"/>
      <c r="D24" s="243"/>
      <c r="E24" s="242">
        <f t="shared" ref="E24:E30" si="1">IF($B24-SUM($H24:$AG24)&lt;0,"Over Allocated",(+$B24-SUM($H24:$AG24)))</f>
        <v>0</v>
      </c>
      <c r="F24" s="243"/>
      <c r="G24" s="243"/>
      <c r="H24" s="240">
        <v>0</v>
      </c>
      <c r="I24" s="240">
        <v>0</v>
      </c>
      <c r="J24" s="240">
        <v>0</v>
      </c>
      <c r="K24" s="240">
        <v>0</v>
      </c>
      <c r="L24" s="240">
        <v>0</v>
      </c>
      <c r="M24" s="240">
        <v>0</v>
      </c>
      <c r="N24" s="240">
        <v>0</v>
      </c>
      <c r="O24" s="240">
        <v>0</v>
      </c>
      <c r="P24" s="240">
        <v>0</v>
      </c>
      <c r="Q24" s="240">
        <v>0</v>
      </c>
      <c r="R24" s="240">
        <v>0</v>
      </c>
      <c r="S24" s="240">
        <v>0</v>
      </c>
      <c r="T24" s="240">
        <v>0</v>
      </c>
      <c r="U24" s="240">
        <v>0</v>
      </c>
      <c r="V24" s="240">
        <v>0</v>
      </c>
      <c r="W24" s="240">
        <v>0</v>
      </c>
      <c r="X24" s="240">
        <v>0</v>
      </c>
      <c r="Y24" s="240">
        <v>0</v>
      </c>
      <c r="Z24" s="240">
        <v>0</v>
      </c>
      <c r="AA24" s="240">
        <v>0</v>
      </c>
      <c r="AB24" s="240">
        <v>0</v>
      </c>
      <c r="AC24" s="240">
        <v>0</v>
      </c>
      <c r="AD24" s="240">
        <v>0</v>
      </c>
      <c r="AE24" s="240">
        <v>0</v>
      </c>
      <c r="AF24" s="240">
        <v>0</v>
      </c>
      <c r="AG24" s="240">
        <v>0</v>
      </c>
    </row>
    <row r="25" spans="1:193" s="235" customFormat="1" ht="15.6" x14ac:dyDescent="0.3">
      <c r="A25" s="239" t="s">
        <v>331</v>
      </c>
      <c r="B25" s="240">
        <v>0</v>
      </c>
      <c r="C25" s="249"/>
      <c r="D25" s="243"/>
      <c r="E25" s="242">
        <f t="shared" si="1"/>
        <v>0</v>
      </c>
      <c r="F25" s="243"/>
      <c r="G25" s="243"/>
      <c r="H25" s="240">
        <v>0</v>
      </c>
      <c r="I25" s="240">
        <v>0</v>
      </c>
      <c r="J25" s="240">
        <v>0</v>
      </c>
      <c r="K25" s="240">
        <v>0</v>
      </c>
      <c r="L25" s="240">
        <v>0</v>
      </c>
      <c r="M25" s="240">
        <v>0</v>
      </c>
      <c r="N25" s="240">
        <v>0</v>
      </c>
      <c r="O25" s="240">
        <v>0</v>
      </c>
      <c r="P25" s="240">
        <v>0</v>
      </c>
      <c r="Q25" s="240">
        <v>0</v>
      </c>
      <c r="R25" s="240">
        <v>0</v>
      </c>
      <c r="S25" s="240">
        <v>0</v>
      </c>
      <c r="T25" s="240">
        <v>0</v>
      </c>
      <c r="U25" s="240">
        <v>0</v>
      </c>
      <c r="V25" s="240">
        <v>0</v>
      </c>
      <c r="W25" s="240">
        <v>0</v>
      </c>
      <c r="X25" s="240">
        <v>0</v>
      </c>
      <c r="Y25" s="240">
        <v>0</v>
      </c>
      <c r="Z25" s="240">
        <v>0</v>
      </c>
      <c r="AA25" s="240">
        <v>0</v>
      </c>
      <c r="AB25" s="240">
        <v>0</v>
      </c>
      <c r="AC25" s="240">
        <v>0</v>
      </c>
      <c r="AD25" s="240">
        <v>0</v>
      </c>
      <c r="AE25" s="240">
        <v>0</v>
      </c>
      <c r="AF25" s="240">
        <v>0</v>
      </c>
      <c r="AG25" s="240">
        <v>0</v>
      </c>
    </row>
    <row r="26" spans="1:193" s="235" customFormat="1" ht="15.6" x14ac:dyDescent="0.3">
      <c r="A26" s="239" t="s">
        <v>332</v>
      </c>
      <c r="B26" s="240">
        <v>0</v>
      </c>
      <c r="C26" s="249"/>
      <c r="D26" s="243"/>
      <c r="E26" s="242">
        <f t="shared" si="1"/>
        <v>0</v>
      </c>
      <c r="F26" s="243"/>
      <c r="G26" s="243"/>
      <c r="H26" s="240">
        <v>0</v>
      </c>
      <c r="I26" s="240">
        <v>0</v>
      </c>
      <c r="J26" s="240">
        <v>0</v>
      </c>
      <c r="K26" s="240">
        <v>0</v>
      </c>
      <c r="L26" s="240">
        <v>0</v>
      </c>
      <c r="M26" s="240">
        <v>0</v>
      </c>
      <c r="N26" s="240">
        <v>0</v>
      </c>
      <c r="O26" s="240">
        <v>0</v>
      </c>
      <c r="P26" s="240">
        <v>0</v>
      </c>
      <c r="Q26" s="240">
        <v>0</v>
      </c>
      <c r="R26" s="240">
        <v>0</v>
      </c>
      <c r="S26" s="240">
        <v>0</v>
      </c>
      <c r="T26" s="240">
        <v>0</v>
      </c>
      <c r="U26" s="240">
        <v>0</v>
      </c>
      <c r="V26" s="240">
        <v>0</v>
      </c>
      <c r="W26" s="240">
        <v>0</v>
      </c>
      <c r="X26" s="240">
        <v>0</v>
      </c>
      <c r="Y26" s="240">
        <v>0</v>
      </c>
      <c r="Z26" s="240">
        <v>0</v>
      </c>
      <c r="AA26" s="240">
        <v>0</v>
      </c>
      <c r="AB26" s="240">
        <v>0</v>
      </c>
      <c r="AC26" s="240">
        <v>0</v>
      </c>
      <c r="AD26" s="240">
        <v>0</v>
      </c>
      <c r="AE26" s="240">
        <v>0</v>
      </c>
      <c r="AF26" s="240">
        <v>0</v>
      </c>
      <c r="AG26" s="240">
        <v>0</v>
      </c>
    </row>
    <row r="27" spans="1:193" s="235" customFormat="1" ht="15.6" x14ac:dyDescent="0.3">
      <c r="A27" s="239" t="s">
        <v>333</v>
      </c>
      <c r="B27" s="240">
        <v>0</v>
      </c>
      <c r="C27" s="249"/>
      <c r="D27" s="243"/>
      <c r="E27" s="242">
        <f t="shared" si="1"/>
        <v>0</v>
      </c>
      <c r="F27" s="243"/>
      <c r="G27" s="243"/>
      <c r="H27" s="240">
        <v>0</v>
      </c>
      <c r="I27" s="240">
        <v>0</v>
      </c>
      <c r="J27" s="240">
        <v>0</v>
      </c>
      <c r="K27" s="240">
        <v>0</v>
      </c>
      <c r="L27" s="240">
        <v>0</v>
      </c>
      <c r="M27" s="240">
        <v>0</v>
      </c>
      <c r="N27" s="240">
        <v>0</v>
      </c>
      <c r="O27" s="240">
        <v>0</v>
      </c>
      <c r="P27" s="240">
        <v>0</v>
      </c>
      <c r="Q27" s="240">
        <v>0</v>
      </c>
      <c r="R27" s="240">
        <v>0</v>
      </c>
      <c r="S27" s="240">
        <v>0</v>
      </c>
      <c r="T27" s="240">
        <v>0</v>
      </c>
      <c r="U27" s="240">
        <v>0</v>
      </c>
      <c r="V27" s="240">
        <v>0</v>
      </c>
      <c r="W27" s="240">
        <v>0</v>
      </c>
      <c r="X27" s="240">
        <v>0</v>
      </c>
      <c r="Y27" s="240">
        <v>0</v>
      </c>
      <c r="Z27" s="240">
        <v>0</v>
      </c>
      <c r="AA27" s="240">
        <v>0</v>
      </c>
      <c r="AB27" s="240">
        <v>0</v>
      </c>
      <c r="AC27" s="240">
        <v>0</v>
      </c>
      <c r="AD27" s="240">
        <v>0</v>
      </c>
      <c r="AE27" s="240">
        <v>0</v>
      </c>
      <c r="AF27" s="240">
        <v>0</v>
      </c>
      <c r="AG27" s="240">
        <v>0</v>
      </c>
    </row>
    <row r="28" spans="1:193" s="235" customFormat="1" ht="15.6" x14ac:dyDescent="0.3">
      <c r="A28" s="239" t="s">
        <v>334</v>
      </c>
      <c r="B28" s="240">
        <v>0</v>
      </c>
      <c r="C28" s="249"/>
      <c r="D28" s="243"/>
      <c r="E28" s="242">
        <f t="shared" si="1"/>
        <v>0</v>
      </c>
      <c r="F28" s="243"/>
      <c r="G28" s="243"/>
      <c r="H28" s="240">
        <v>0</v>
      </c>
      <c r="I28" s="240">
        <v>0</v>
      </c>
      <c r="J28" s="240">
        <v>0</v>
      </c>
      <c r="K28" s="240">
        <v>0</v>
      </c>
      <c r="L28" s="240">
        <v>0</v>
      </c>
      <c r="M28" s="240">
        <v>0</v>
      </c>
      <c r="N28" s="240">
        <v>0</v>
      </c>
      <c r="O28" s="240">
        <v>0</v>
      </c>
      <c r="P28" s="240">
        <v>0</v>
      </c>
      <c r="Q28" s="240">
        <v>0</v>
      </c>
      <c r="R28" s="240">
        <v>0</v>
      </c>
      <c r="S28" s="240">
        <v>0</v>
      </c>
      <c r="T28" s="240">
        <v>0</v>
      </c>
      <c r="U28" s="240">
        <v>0</v>
      </c>
      <c r="V28" s="240">
        <v>0</v>
      </c>
      <c r="W28" s="240">
        <v>0</v>
      </c>
      <c r="X28" s="240">
        <v>0</v>
      </c>
      <c r="Y28" s="240">
        <v>0</v>
      </c>
      <c r="Z28" s="240">
        <v>0</v>
      </c>
      <c r="AA28" s="240">
        <v>0</v>
      </c>
      <c r="AB28" s="240">
        <v>0</v>
      </c>
      <c r="AC28" s="240">
        <v>0</v>
      </c>
      <c r="AD28" s="240">
        <v>0</v>
      </c>
      <c r="AE28" s="240">
        <v>0</v>
      </c>
      <c r="AF28" s="240">
        <v>0</v>
      </c>
      <c r="AG28" s="240">
        <v>0</v>
      </c>
    </row>
    <row r="29" spans="1:193" s="235" customFormat="1" ht="15.6" x14ac:dyDescent="0.3">
      <c r="A29" s="239" t="s">
        <v>335</v>
      </c>
      <c r="B29" s="240">
        <v>0</v>
      </c>
      <c r="C29" s="249"/>
      <c r="D29" s="243"/>
      <c r="E29" s="242">
        <f t="shared" si="1"/>
        <v>0</v>
      </c>
      <c r="F29" s="243"/>
      <c r="G29" s="243"/>
      <c r="H29" s="240">
        <v>0</v>
      </c>
      <c r="I29" s="240">
        <v>0</v>
      </c>
      <c r="J29" s="240">
        <v>0</v>
      </c>
      <c r="K29" s="240">
        <v>0</v>
      </c>
      <c r="L29" s="240">
        <v>0</v>
      </c>
      <c r="M29" s="240">
        <v>0</v>
      </c>
      <c r="N29" s="240">
        <v>0</v>
      </c>
      <c r="O29" s="240">
        <v>0</v>
      </c>
      <c r="P29" s="240">
        <v>0</v>
      </c>
      <c r="Q29" s="240">
        <v>0</v>
      </c>
      <c r="R29" s="240">
        <v>0</v>
      </c>
      <c r="S29" s="240">
        <v>0</v>
      </c>
      <c r="T29" s="240">
        <v>0</v>
      </c>
      <c r="U29" s="240">
        <v>0</v>
      </c>
      <c r="V29" s="240">
        <v>0</v>
      </c>
      <c r="W29" s="240">
        <v>0</v>
      </c>
      <c r="X29" s="240">
        <v>0</v>
      </c>
      <c r="Y29" s="240">
        <v>0</v>
      </c>
      <c r="Z29" s="240">
        <v>0</v>
      </c>
      <c r="AA29" s="240">
        <v>0</v>
      </c>
      <c r="AB29" s="240">
        <v>0</v>
      </c>
      <c r="AC29" s="240">
        <v>0</v>
      </c>
      <c r="AD29" s="240">
        <v>0</v>
      </c>
      <c r="AE29" s="240">
        <v>0</v>
      </c>
      <c r="AF29" s="240">
        <v>0</v>
      </c>
      <c r="AG29" s="240">
        <v>0</v>
      </c>
    </row>
    <row r="30" spans="1:193" s="235" customFormat="1" ht="15.6" x14ac:dyDescent="0.3">
      <c r="A30" s="239" t="s">
        <v>336</v>
      </c>
      <c r="B30" s="240">
        <v>0</v>
      </c>
      <c r="C30" s="249"/>
      <c r="D30" s="243"/>
      <c r="E30" s="242">
        <f t="shared" si="1"/>
        <v>0</v>
      </c>
      <c r="F30" s="243"/>
      <c r="G30" s="243"/>
      <c r="H30" s="240">
        <v>0</v>
      </c>
      <c r="I30" s="240">
        <v>0</v>
      </c>
      <c r="J30" s="240">
        <v>0</v>
      </c>
      <c r="K30" s="240">
        <v>0</v>
      </c>
      <c r="L30" s="240">
        <v>0</v>
      </c>
      <c r="M30" s="240">
        <v>0</v>
      </c>
      <c r="N30" s="240">
        <v>0</v>
      </c>
      <c r="O30" s="240">
        <v>0</v>
      </c>
      <c r="P30" s="240">
        <v>0</v>
      </c>
      <c r="Q30" s="240">
        <v>0</v>
      </c>
      <c r="R30" s="240">
        <v>0</v>
      </c>
      <c r="S30" s="240">
        <v>0</v>
      </c>
      <c r="T30" s="240">
        <v>0</v>
      </c>
      <c r="U30" s="240">
        <v>0</v>
      </c>
      <c r="V30" s="240">
        <v>0</v>
      </c>
      <c r="W30" s="240">
        <v>0</v>
      </c>
      <c r="X30" s="240">
        <v>0</v>
      </c>
      <c r="Y30" s="240">
        <v>0</v>
      </c>
      <c r="Z30" s="240">
        <v>0</v>
      </c>
      <c r="AA30" s="240">
        <v>0</v>
      </c>
      <c r="AB30" s="240">
        <v>0</v>
      </c>
      <c r="AC30" s="240">
        <v>0</v>
      </c>
      <c r="AD30" s="240">
        <v>0</v>
      </c>
      <c r="AE30" s="240">
        <v>0</v>
      </c>
      <c r="AF30" s="240">
        <v>0</v>
      </c>
      <c r="AG30" s="240">
        <v>0</v>
      </c>
    </row>
    <row r="31" spans="1:193" ht="21.75" customHeight="1" x14ac:dyDescent="0.3">
      <c r="A31" s="237"/>
      <c r="B31" s="229"/>
      <c r="C31" s="229"/>
      <c r="D31" s="229"/>
      <c r="E31" s="229"/>
      <c r="F31" s="229"/>
      <c r="G31" s="229"/>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row>
    <row r="32" spans="1:193" ht="34.799999999999997" x14ac:dyDescent="0.3">
      <c r="A32" s="246" t="s">
        <v>337</v>
      </c>
      <c r="B32" s="238">
        <f>+SUM(B33:B37)</f>
        <v>0</v>
      </c>
      <c r="C32" s="229"/>
      <c r="D32" s="229"/>
      <c r="E32" s="229"/>
      <c r="F32" s="229"/>
      <c r="G32" s="229"/>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row>
    <row r="33" spans="1:33" s="235" customFormat="1" ht="15.6" x14ac:dyDescent="0.3">
      <c r="A33" s="239" t="s">
        <v>338</v>
      </c>
      <c r="B33" s="240">
        <v>0</v>
      </c>
      <c r="C33" s="241"/>
      <c r="D33" s="242">
        <f>IF($B33-SUM($H33:$AG33)&lt;0,"Over Allocated",(+$B33-SUM($H33:$AG33)))</f>
        <v>0</v>
      </c>
      <c r="E33" s="243"/>
      <c r="F33" s="243"/>
      <c r="G33" s="241"/>
      <c r="H33" s="240">
        <v>0</v>
      </c>
      <c r="I33" s="240">
        <v>0</v>
      </c>
      <c r="J33" s="240">
        <v>0</v>
      </c>
      <c r="K33" s="240">
        <v>0</v>
      </c>
      <c r="L33" s="240">
        <v>0</v>
      </c>
      <c r="M33" s="240">
        <v>0</v>
      </c>
      <c r="N33" s="240">
        <v>0</v>
      </c>
      <c r="O33" s="240">
        <v>0</v>
      </c>
      <c r="P33" s="240">
        <v>0</v>
      </c>
      <c r="Q33" s="240">
        <v>0</v>
      </c>
      <c r="R33" s="240">
        <v>0</v>
      </c>
      <c r="S33" s="240">
        <v>0</v>
      </c>
      <c r="T33" s="240">
        <v>0</v>
      </c>
      <c r="U33" s="240">
        <v>0</v>
      </c>
      <c r="V33" s="240">
        <v>0</v>
      </c>
      <c r="W33" s="240">
        <v>0</v>
      </c>
      <c r="X33" s="240">
        <v>0</v>
      </c>
      <c r="Y33" s="240">
        <v>0</v>
      </c>
      <c r="Z33" s="240">
        <v>0</v>
      </c>
      <c r="AA33" s="240">
        <v>0</v>
      </c>
      <c r="AB33" s="240">
        <v>0</v>
      </c>
      <c r="AC33" s="240">
        <v>0</v>
      </c>
      <c r="AD33" s="240">
        <v>0</v>
      </c>
      <c r="AE33" s="240">
        <v>0</v>
      </c>
      <c r="AF33" s="240">
        <v>0</v>
      </c>
      <c r="AG33" s="240">
        <v>0</v>
      </c>
    </row>
    <row r="34" spans="1:33" s="235" customFormat="1" ht="15.6" x14ac:dyDescent="0.3">
      <c r="A34" s="239" t="s">
        <v>339</v>
      </c>
      <c r="B34" s="240">
        <v>0</v>
      </c>
      <c r="C34" s="241"/>
      <c r="D34" s="242">
        <f>IF($B34-SUM($H34:$AG34)&lt;0,"Over Allocated",(+$B34-SUM($H34:$AG34)))</f>
        <v>0</v>
      </c>
      <c r="E34" s="243"/>
      <c r="F34" s="243"/>
      <c r="G34" s="241"/>
      <c r="H34" s="240">
        <v>0</v>
      </c>
      <c r="I34" s="240">
        <v>0</v>
      </c>
      <c r="J34" s="240">
        <v>0</v>
      </c>
      <c r="K34" s="240">
        <v>0</v>
      </c>
      <c r="L34" s="240">
        <v>0</v>
      </c>
      <c r="M34" s="240">
        <v>0</v>
      </c>
      <c r="N34" s="240">
        <v>0</v>
      </c>
      <c r="O34" s="240">
        <v>0</v>
      </c>
      <c r="P34" s="240">
        <v>0</v>
      </c>
      <c r="Q34" s="240">
        <v>0</v>
      </c>
      <c r="R34" s="240">
        <v>0</v>
      </c>
      <c r="S34" s="240">
        <v>0</v>
      </c>
      <c r="T34" s="240">
        <v>0</v>
      </c>
      <c r="U34" s="240">
        <v>0</v>
      </c>
      <c r="V34" s="240">
        <v>0</v>
      </c>
      <c r="W34" s="240">
        <v>0</v>
      </c>
      <c r="X34" s="240">
        <v>0</v>
      </c>
      <c r="Y34" s="240">
        <v>0</v>
      </c>
      <c r="Z34" s="240">
        <v>0</v>
      </c>
      <c r="AA34" s="240">
        <v>0</v>
      </c>
      <c r="AB34" s="240">
        <v>0</v>
      </c>
      <c r="AC34" s="240">
        <v>0</v>
      </c>
      <c r="AD34" s="240">
        <v>0</v>
      </c>
      <c r="AE34" s="240">
        <v>0</v>
      </c>
      <c r="AF34" s="240">
        <v>0</v>
      </c>
      <c r="AG34" s="240">
        <v>0</v>
      </c>
    </row>
    <row r="35" spans="1:33" s="235" customFormat="1" ht="15.6" x14ac:dyDescent="0.3">
      <c r="A35" s="239" t="s">
        <v>340</v>
      </c>
      <c r="B35" s="240">
        <v>0</v>
      </c>
      <c r="C35" s="241"/>
      <c r="D35" s="242">
        <f>IF($B35-SUM($H35:$AG35)&lt;0,"Over Allocated",(+$B35-SUM($H35:$AG35)))</f>
        <v>0</v>
      </c>
      <c r="E35" s="243"/>
      <c r="F35" s="243"/>
      <c r="G35" s="241"/>
      <c r="H35" s="240">
        <v>0</v>
      </c>
      <c r="I35" s="240">
        <v>0</v>
      </c>
      <c r="J35" s="240">
        <v>0</v>
      </c>
      <c r="K35" s="240">
        <v>0</v>
      </c>
      <c r="L35" s="240">
        <v>0</v>
      </c>
      <c r="M35" s="240">
        <v>0</v>
      </c>
      <c r="N35" s="240">
        <v>0</v>
      </c>
      <c r="O35" s="240">
        <v>0</v>
      </c>
      <c r="P35" s="240">
        <v>0</v>
      </c>
      <c r="Q35" s="240">
        <v>0</v>
      </c>
      <c r="R35" s="240">
        <v>0</v>
      </c>
      <c r="S35" s="240">
        <v>0</v>
      </c>
      <c r="T35" s="240">
        <v>0</v>
      </c>
      <c r="U35" s="240">
        <v>0</v>
      </c>
      <c r="V35" s="240">
        <v>0</v>
      </c>
      <c r="W35" s="240">
        <v>0</v>
      </c>
      <c r="X35" s="240">
        <v>0</v>
      </c>
      <c r="Y35" s="240">
        <v>0</v>
      </c>
      <c r="Z35" s="240">
        <v>0</v>
      </c>
      <c r="AA35" s="240">
        <v>0</v>
      </c>
      <c r="AB35" s="240">
        <v>0</v>
      </c>
      <c r="AC35" s="240">
        <v>0</v>
      </c>
      <c r="AD35" s="240">
        <v>0</v>
      </c>
      <c r="AE35" s="240">
        <v>0</v>
      </c>
      <c r="AF35" s="240">
        <v>0</v>
      </c>
      <c r="AG35" s="240">
        <v>0</v>
      </c>
    </row>
    <row r="36" spans="1:33" s="235" customFormat="1" ht="15.6" x14ac:dyDescent="0.3">
      <c r="A36" s="239" t="s">
        <v>341</v>
      </c>
      <c r="B36" s="240">
        <v>0</v>
      </c>
      <c r="C36" s="241"/>
      <c r="D36" s="242">
        <f>IF($B36-SUM($H36:$AG36)&lt;0,"Over Allocated",(+$B36-SUM($H36:$AG36)))</f>
        <v>0</v>
      </c>
      <c r="E36" s="243"/>
      <c r="F36" s="243"/>
      <c r="G36" s="241"/>
      <c r="H36" s="240">
        <v>0</v>
      </c>
      <c r="I36" s="240">
        <v>0</v>
      </c>
      <c r="J36" s="240">
        <v>0</v>
      </c>
      <c r="K36" s="240">
        <v>0</v>
      </c>
      <c r="L36" s="240">
        <v>0</v>
      </c>
      <c r="M36" s="240">
        <v>0</v>
      </c>
      <c r="N36" s="240">
        <v>0</v>
      </c>
      <c r="O36" s="240">
        <v>0</v>
      </c>
      <c r="P36" s="240">
        <v>0</v>
      </c>
      <c r="Q36" s="240">
        <v>0</v>
      </c>
      <c r="R36" s="240">
        <v>0</v>
      </c>
      <c r="S36" s="240">
        <v>0</v>
      </c>
      <c r="T36" s="240">
        <v>0</v>
      </c>
      <c r="U36" s="240">
        <v>0</v>
      </c>
      <c r="V36" s="240">
        <v>0</v>
      </c>
      <c r="W36" s="240">
        <v>0</v>
      </c>
      <c r="X36" s="240">
        <v>0</v>
      </c>
      <c r="Y36" s="240">
        <v>0</v>
      </c>
      <c r="Z36" s="240">
        <v>0</v>
      </c>
      <c r="AA36" s="240">
        <v>0</v>
      </c>
      <c r="AB36" s="240">
        <v>0</v>
      </c>
      <c r="AC36" s="240">
        <v>0</v>
      </c>
      <c r="AD36" s="240">
        <v>0</v>
      </c>
      <c r="AE36" s="240">
        <v>0</v>
      </c>
      <c r="AF36" s="240">
        <v>0</v>
      </c>
      <c r="AG36" s="240">
        <v>0</v>
      </c>
    </row>
    <row r="37" spans="1:33" s="235" customFormat="1" ht="15.6" x14ac:dyDescent="0.3">
      <c r="A37" s="239" t="s">
        <v>342</v>
      </c>
      <c r="B37" s="240">
        <v>0</v>
      </c>
      <c r="C37" s="241"/>
      <c r="D37" s="242">
        <f>IF($B37-SUM($H37:$AG37)&lt;0,"Over Allocated",(+$B37-SUM($H37:$AG37)))</f>
        <v>0</v>
      </c>
      <c r="E37" s="243"/>
      <c r="F37" s="243"/>
      <c r="G37" s="241"/>
      <c r="H37" s="240">
        <v>0</v>
      </c>
      <c r="I37" s="240">
        <v>0</v>
      </c>
      <c r="J37" s="240">
        <v>0</v>
      </c>
      <c r="K37" s="240">
        <v>0</v>
      </c>
      <c r="L37" s="240">
        <v>0</v>
      </c>
      <c r="M37" s="240">
        <v>0</v>
      </c>
      <c r="N37" s="240">
        <v>0</v>
      </c>
      <c r="O37" s="240">
        <v>0</v>
      </c>
      <c r="P37" s="240">
        <v>0</v>
      </c>
      <c r="Q37" s="240">
        <v>0</v>
      </c>
      <c r="R37" s="240">
        <v>0</v>
      </c>
      <c r="S37" s="240">
        <v>0</v>
      </c>
      <c r="T37" s="240">
        <v>0</v>
      </c>
      <c r="U37" s="240">
        <v>0</v>
      </c>
      <c r="V37" s="240">
        <v>0</v>
      </c>
      <c r="W37" s="240">
        <v>0</v>
      </c>
      <c r="X37" s="240">
        <v>0</v>
      </c>
      <c r="Y37" s="240">
        <v>0</v>
      </c>
      <c r="Z37" s="240">
        <v>0</v>
      </c>
      <c r="AA37" s="240">
        <v>0</v>
      </c>
      <c r="AB37" s="240">
        <v>0</v>
      </c>
      <c r="AC37" s="240">
        <v>0</v>
      </c>
      <c r="AD37" s="240">
        <v>0</v>
      </c>
      <c r="AE37" s="240">
        <v>0</v>
      </c>
      <c r="AF37" s="240">
        <v>0</v>
      </c>
      <c r="AG37" s="240">
        <v>0</v>
      </c>
    </row>
    <row r="38" spans="1:33" ht="21.75" customHeight="1" x14ac:dyDescent="0.3">
      <c r="A38" s="237"/>
      <c r="B38" s="229"/>
      <c r="C38" s="229"/>
      <c r="D38" s="229"/>
      <c r="E38" s="229"/>
      <c r="F38" s="229"/>
      <c r="G38" s="229"/>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row>
    <row r="39" spans="1:33" ht="34.799999999999997" x14ac:dyDescent="0.3">
      <c r="A39" s="246" t="s">
        <v>343</v>
      </c>
      <c r="B39" s="238">
        <f>+SUM(B40:B42)</f>
        <v>0</v>
      </c>
      <c r="C39" s="229"/>
      <c r="D39" s="229"/>
      <c r="E39" s="229"/>
      <c r="F39" s="229"/>
      <c r="G39" s="229"/>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row>
    <row r="40" spans="1:33" s="235" customFormat="1" ht="15.6" x14ac:dyDescent="0.3">
      <c r="A40" s="239" t="s">
        <v>344</v>
      </c>
      <c r="B40" s="240">
        <v>0</v>
      </c>
      <c r="C40" s="241"/>
      <c r="D40" s="242">
        <f>IF($B40-SUM($H40:$AG40)&lt;0,"Over Allocated",(+$B40-SUM($H40:$AG40)))</f>
        <v>0</v>
      </c>
      <c r="E40" s="240"/>
      <c r="F40" s="240"/>
      <c r="G40" s="240"/>
      <c r="H40" s="240">
        <v>0</v>
      </c>
      <c r="I40" s="240">
        <v>0</v>
      </c>
      <c r="J40" s="240">
        <v>0</v>
      </c>
      <c r="K40" s="240">
        <v>0</v>
      </c>
      <c r="L40" s="240">
        <v>0</v>
      </c>
      <c r="M40" s="240">
        <v>0</v>
      </c>
      <c r="N40" s="240">
        <v>0</v>
      </c>
      <c r="O40" s="240">
        <v>0</v>
      </c>
      <c r="P40" s="240">
        <v>0</v>
      </c>
      <c r="Q40" s="240">
        <v>0</v>
      </c>
      <c r="R40" s="240">
        <v>0</v>
      </c>
      <c r="S40" s="240">
        <v>0</v>
      </c>
      <c r="T40" s="240">
        <v>0</v>
      </c>
      <c r="U40" s="240">
        <v>0</v>
      </c>
      <c r="V40" s="240">
        <v>0</v>
      </c>
      <c r="W40" s="240">
        <v>0</v>
      </c>
      <c r="X40" s="240">
        <v>0</v>
      </c>
      <c r="Y40" s="240">
        <v>0</v>
      </c>
      <c r="Z40" s="240">
        <v>0</v>
      </c>
      <c r="AA40" s="240">
        <v>0</v>
      </c>
      <c r="AB40" s="240">
        <v>0</v>
      </c>
      <c r="AC40" s="240">
        <v>0</v>
      </c>
      <c r="AD40" s="240">
        <v>0</v>
      </c>
      <c r="AE40" s="240">
        <v>0</v>
      </c>
      <c r="AF40" s="240">
        <v>0</v>
      </c>
      <c r="AG40" s="240">
        <v>0</v>
      </c>
    </row>
    <row r="41" spans="1:33" s="235" customFormat="1" ht="15.6" x14ac:dyDescent="0.3">
      <c r="A41" s="239" t="s">
        <v>345</v>
      </c>
      <c r="B41" s="240">
        <v>0</v>
      </c>
      <c r="C41" s="241"/>
      <c r="D41" s="242">
        <f>IF($B41-SUM($H41:$AG41)&lt;0,"Over Allocated",(+$B41-SUM($H41:$AG41)))</f>
        <v>0</v>
      </c>
      <c r="E41" s="240"/>
      <c r="F41" s="240"/>
      <c r="G41" s="240"/>
      <c r="H41" s="240">
        <v>0</v>
      </c>
      <c r="I41" s="240">
        <v>0</v>
      </c>
      <c r="J41" s="240">
        <v>0</v>
      </c>
      <c r="K41" s="240">
        <v>0</v>
      </c>
      <c r="L41" s="240">
        <v>0</v>
      </c>
      <c r="M41" s="240">
        <v>0</v>
      </c>
      <c r="N41" s="240">
        <v>0</v>
      </c>
      <c r="O41" s="240">
        <v>0</v>
      </c>
      <c r="P41" s="240">
        <v>0</v>
      </c>
      <c r="Q41" s="240">
        <v>0</v>
      </c>
      <c r="R41" s="240">
        <v>0</v>
      </c>
      <c r="S41" s="240">
        <v>0</v>
      </c>
      <c r="T41" s="240">
        <v>0</v>
      </c>
      <c r="U41" s="240">
        <v>0</v>
      </c>
      <c r="V41" s="240">
        <v>0</v>
      </c>
      <c r="W41" s="240">
        <v>0</v>
      </c>
      <c r="X41" s="240">
        <v>0</v>
      </c>
      <c r="Y41" s="240">
        <v>0</v>
      </c>
      <c r="Z41" s="240">
        <v>0</v>
      </c>
      <c r="AA41" s="240">
        <v>0</v>
      </c>
      <c r="AB41" s="240">
        <v>0</v>
      </c>
      <c r="AC41" s="240">
        <v>0</v>
      </c>
      <c r="AD41" s="240">
        <v>0</v>
      </c>
      <c r="AE41" s="240">
        <v>0</v>
      </c>
      <c r="AF41" s="240">
        <v>0</v>
      </c>
      <c r="AG41" s="240">
        <v>0</v>
      </c>
    </row>
    <row r="42" spans="1:33" s="235" customFormat="1" ht="15.6" x14ac:dyDescent="0.3">
      <c r="A42" s="239" t="s">
        <v>346</v>
      </c>
      <c r="B42" s="240">
        <v>0</v>
      </c>
      <c r="C42" s="241"/>
      <c r="D42" s="242">
        <f>IF($B42-SUM($H42:$AG42)&lt;0,"Over Allocated",(+$B42-SUM($H42:$AG42)))</f>
        <v>0</v>
      </c>
      <c r="E42" s="240"/>
      <c r="F42" s="240"/>
      <c r="G42" s="240"/>
      <c r="H42" s="240">
        <v>0</v>
      </c>
      <c r="I42" s="240">
        <v>0</v>
      </c>
      <c r="J42" s="240">
        <v>0</v>
      </c>
      <c r="K42" s="240">
        <v>0</v>
      </c>
      <c r="L42" s="240">
        <v>0</v>
      </c>
      <c r="M42" s="240">
        <v>0</v>
      </c>
      <c r="N42" s="240">
        <v>0</v>
      </c>
      <c r="O42" s="240">
        <v>0</v>
      </c>
      <c r="P42" s="240">
        <v>0</v>
      </c>
      <c r="Q42" s="240">
        <v>0</v>
      </c>
      <c r="R42" s="240">
        <v>0</v>
      </c>
      <c r="S42" s="240">
        <v>0</v>
      </c>
      <c r="T42" s="240">
        <v>0</v>
      </c>
      <c r="U42" s="240">
        <v>0</v>
      </c>
      <c r="V42" s="240">
        <v>0</v>
      </c>
      <c r="W42" s="240">
        <v>0</v>
      </c>
      <c r="X42" s="240">
        <v>0</v>
      </c>
      <c r="Y42" s="240">
        <v>0</v>
      </c>
      <c r="Z42" s="240">
        <v>0</v>
      </c>
      <c r="AA42" s="240">
        <v>0</v>
      </c>
      <c r="AB42" s="240">
        <v>0</v>
      </c>
      <c r="AC42" s="240">
        <v>0</v>
      </c>
      <c r="AD42" s="240">
        <v>0</v>
      </c>
      <c r="AE42" s="240">
        <v>0</v>
      </c>
      <c r="AF42" s="240">
        <v>0</v>
      </c>
      <c r="AG42" s="240">
        <v>0</v>
      </c>
    </row>
    <row r="43" spans="1:33" ht="21.75" customHeight="1" x14ac:dyDescent="0.3">
      <c r="A43" s="237"/>
      <c r="B43" s="229"/>
      <c r="C43" s="229"/>
      <c r="D43" s="229"/>
      <c r="E43" s="229"/>
      <c r="F43" s="229"/>
      <c r="G43" s="229"/>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row>
    <row r="44" spans="1:33" ht="23.25" customHeight="1" x14ac:dyDescent="0.3">
      <c r="A44" s="251" t="s">
        <v>347</v>
      </c>
      <c r="B44" s="238">
        <f>+SUM(B45:B55)</f>
        <v>0</v>
      </c>
      <c r="C44" s="229"/>
      <c r="D44" s="229"/>
      <c r="E44" s="229"/>
      <c r="F44" s="229"/>
      <c r="G44" s="229"/>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row>
    <row r="45" spans="1:33" s="235" customFormat="1" ht="15.6" x14ac:dyDescent="0.3">
      <c r="A45" s="239" t="s">
        <v>348</v>
      </c>
      <c r="B45" s="240">
        <v>0</v>
      </c>
      <c r="C45" s="241"/>
      <c r="D45" s="240"/>
      <c r="E45" s="240"/>
      <c r="F45" s="240"/>
      <c r="G45" s="242">
        <f t="shared" ref="G45:G55" si="2">IF($B45-SUM($H45:$AG45)&lt;0,"Over Allocated",(+$B45-SUM($H45:$AG45)))</f>
        <v>0</v>
      </c>
      <c r="H45" s="240">
        <v>0</v>
      </c>
      <c r="I45" s="240">
        <v>0</v>
      </c>
      <c r="J45" s="240">
        <v>0</v>
      </c>
      <c r="K45" s="240">
        <v>0</v>
      </c>
      <c r="L45" s="240">
        <v>0</v>
      </c>
      <c r="M45" s="240">
        <v>0</v>
      </c>
      <c r="N45" s="240">
        <v>0</v>
      </c>
      <c r="O45" s="240">
        <v>0</v>
      </c>
      <c r="P45" s="240">
        <v>0</v>
      </c>
      <c r="Q45" s="240">
        <v>0</v>
      </c>
      <c r="R45" s="240">
        <v>0</v>
      </c>
      <c r="S45" s="240">
        <v>0</v>
      </c>
      <c r="T45" s="240">
        <v>0</v>
      </c>
      <c r="U45" s="240">
        <v>0</v>
      </c>
      <c r="V45" s="240">
        <v>0</v>
      </c>
      <c r="W45" s="240">
        <v>0</v>
      </c>
      <c r="X45" s="240">
        <v>0</v>
      </c>
      <c r="Y45" s="240">
        <v>0</v>
      </c>
      <c r="Z45" s="240">
        <v>0</v>
      </c>
      <c r="AA45" s="240">
        <v>0</v>
      </c>
      <c r="AB45" s="240">
        <v>0</v>
      </c>
      <c r="AC45" s="240">
        <v>0</v>
      </c>
      <c r="AD45" s="240">
        <v>0</v>
      </c>
      <c r="AE45" s="240">
        <v>0</v>
      </c>
      <c r="AF45" s="240">
        <v>0</v>
      </c>
      <c r="AG45" s="240">
        <v>0</v>
      </c>
    </row>
    <row r="46" spans="1:33" s="235" customFormat="1" ht="15.6" x14ac:dyDescent="0.3">
      <c r="A46" s="239" t="s">
        <v>349</v>
      </c>
      <c r="B46" s="240">
        <v>0</v>
      </c>
      <c r="C46" s="241"/>
      <c r="D46" s="240"/>
      <c r="E46" s="240"/>
      <c r="F46" s="240"/>
      <c r="G46" s="242">
        <f t="shared" si="2"/>
        <v>0</v>
      </c>
      <c r="H46" s="240">
        <v>0</v>
      </c>
      <c r="I46" s="240">
        <v>0</v>
      </c>
      <c r="J46" s="240">
        <v>0</v>
      </c>
      <c r="K46" s="240">
        <v>0</v>
      </c>
      <c r="L46" s="240">
        <v>0</v>
      </c>
      <c r="M46" s="240">
        <v>0</v>
      </c>
      <c r="N46" s="240">
        <v>0</v>
      </c>
      <c r="O46" s="240">
        <v>0</v>
      </c>
      <c r="P46" s="240">
        <v>0</v>
      </c>
      <c r="Q46" s="240">
        <v>0</v>
      </c>
      <c r="R46" s="240">
        <v>0</v>
      </c>
      <c r="S46" s="240">
        <v>0</v>
      </c>
      <c r="T46" s="240">
        <v>0</v>
      </c>
      <c r="U46" s="240">
        <v>0</v>
      </c>
      <c r="V46" s="240">
        <v>0</v>
      </c>
      <c r="W46" s="240">
        <v>0</v>
      </c>
      <c r="X46" s="240">
        <v>0</v>
      </c>
      <c r="Y46" s="240">
        <v>0</v>
      </c>
      <c r="Z46" s="240">
        <v>0</v>
      </c>
      <c r="AA46" s="240">
        <v>0</v>
      </c>
      <c r="AB46" s="240">
        <v>0</v>
      </c>
      <c r="AC46" s="240">
        <v>0</v>
      </c>
      <c r="AD46" s="240">
        <v>0</v>
      </c>
      <c r="AE46" s="240">
        <v>0</v>
      </c>
      <c r="AF46" s="240">
        <v>0</v>
      </c>
      <c r="AG46" s="240">
        <v>0</v>
      </c>
    </row>
    <row r="47" spans="1:33" s="235" customFormat="1" ht="15.6" x14ac:dyDescent="0.3">
      <c r="A47" s="239" t="s">
        <v>350</v>
      </c>
      <c r="B47" s="240">
        <v>0</v>
      </c>
      <c r="C47" s="241"/>
      <c r="D47" s="240"/>
      <c r="E47" s="240"/>
      <c r="F47" s="240"/>
      <c r="G47" s="242">
        <f t="shared" si="2"/>
        <v>0</v>
      </c>
      <c r="H47" s="240">
        <v>0</v>
      </c>
      <c r="I47" s="240">
        <v>0</v>
      </c>
      <c r="J47" s="240">
        <v>0</v>
      </c>
      <c r="K47" s="240">
        <v>0</v>
      </c>
      <c r="L47" s="240">
        <v>0</v>
      </c>
      <c r="M47" s="240">
        <v>0</v>
      </c>
      <c r="N47" s="240">
        <v>0</v>
      </c>
      <c r="O47" s="240">
        <v>0</v>
      </c>
      <c r="P47" s="240">
        <v>0</v>
      </c>
      <c r="Q47" s="240">
        <v>0</v>
      </c>
      <c r="R47" s="240">
        <v>0</v>
      </c>
      <c r="S47" s="240">
        <v>0</v>
      </c>
      <c r="T47" s="240">
        <v>0</v>
      </c>
      <c r="U47" s="240">
        <v>0</v>
      </c>
      <c r="V47" s="240">
        <v>0</v>
      </c>
      <c r="W47" s="240">
        <v>0</v>
      </c>
      <c r="X47" s="240">
        <v>0</v>
      </c>
      <c r="Y47" s="240">
        <v>0</v>
      </c>
      <c r="Z47" s="240">
        <v>0</v>
      </c>
      <c r="AA47" s="240">
        <v>0</v>
      </c>
      <c r="AB47" s="240">
        <v>0</v>
      </c>
      <c r="AC47" s="240">
        <v>0</v>
      </c>
      <c r="AD47" s="240">
        <v>0</v>
      </c>
      <c r="AE47" s="240">
        <v>0</v>
      </c>
      <c r="AF47" s="240">
        <v>0</v>
      </c>
      <c r="AG47" s="240">
        <v>0</v>
      </c>
    </row>
    <row r="48" spans="1:33" s="235" customFormat="1" ht="15.6" x14ac:dyDescent="0.3">
      <c r="A48" s="239" t="s">
        <v>351</v>
      </c>
      <c r="B48" s="240">
        <v>0</v>
      </c>
      <c r="C48" s="241"/>
      <c r="D48" s="240"/>
      <c r="E48" s="240"/>
      <c r="F48" s="240"/>
      <c r="G48" s="242">
        <f t="shared" si="2"/>
        <v>0</v>
      </c>
      <c r="H48" s="240">
        <v>0</v>
      </c>
      <c r="I48" s="240">
        <v>0</v>
      </c>
      <c r="J48" s="240">
        <v>0</v>
      </c>
      <c r="K48" s="240">
        <v>0</v>
      </c>
      <c r="L48" s="240">
        <v>0</v>
      </c>
      <c r="M48" s="240">
        <v>0</v>
      </c>
      <c r="N48" s="240">
        <v>0</v>
      </c>
      <c r="O48" s="240">
        <v>0</v>
      </c>
      <c r="P48" s="240">
        <v>0</v>
      </c>
      <c r="Q48" s="240">
        <v>0</v>
      </c>
      <c r="R48" s="240">
        <v>0</v>
      </c>
      <c r="S48" s="240">
        <v>0</v>
      </c>
      <c r="T48" s="240">
        <v>0</v>
      </c>
      <c r="U48" s="240">
        <v>0</v>
      </c>
      <c r="V48" s="240">
        <v>0</v>
      </c>
      <c r="W48" s="240">
        <v>0</v>
      </c>
      <c r="X48" s="240">
        <v>0</v>
      </c>
      <c r="Y48" s="240">
        <v>0</v>
      </c>
      <c r="Z48" s="240">
        <v>0</v>
      </c>
      <c r="AA48" s="240">
        <v>0</v>
      </c>
      <c r="AB48" s="240">
        <v>0</v>
      </c>
      <c r="AC48" s="240">
        <v>0</v>
      </c>
      <c r="AD48" s="240">
        <v>0</v>
      </c>
      <c r="AE48" s="240">
        <v>0</v>
      </c>
      <c r="AF48" s="240">
        <v>0</v>
      </c>
      <c r="AG48" s="240">
        <v>0</v>
      </c>
    </row>
    <row r="49" spans="1:33" s="235" customFormat="1" ht="15.6" x14ac:dyDescent="0.3">
      <c r="A49" s="239" t="s">
        <v>352</v>
      </c>
      <c r="B49" s="240">
        <v>0</v>
      </c>
      <c r="C49" s="241"/>
      <c r="D49" s="240"/>
      <c r="E49" s="240"/>
      <c r="F49" s="240"/>
      <c r="G49" s="242">
        <f t="shared" si="2"/>
        <v>0</v>
      </c>
      <c r="H49" s="240">
        <v>0</v>
      </c>
      <c r="I49" s="240">
        <v>0</v>
      </c>
      <c r="J49" s="240">
        <v>0</v>
      </c>
      <c r="K49" s="240">
        <v>0</v>
      </c>
      <c r="L49" s="240">
        <v>0</v>
      </c>
      <c r="M49" s="240">
        <v>0</v>
      </c>
      <c r="N49" s="240">
        <v>0</v>
      </c>
      <c r="O49" s="240">
        <v>0</v>
      </c>
      <c r="P49" s="240">
        <v>0</v>
      </c>
      <c r="Q49" s="240">
        <v>0</v>
      </c>
      <c r="R49" s="240">
        <v>0</v>
      </c>
      <c r="S49" s="240">
        <v>0</v>
      </c>
      <c r="T49" s="240">
        <v>0</v>
      </c>
      <c r="U49" s="240">
        <v>0</v>
      </c>
      <c r="V49" s="240">
        <v>0</v>
      </c>
      <c r="W49" s="240">
        <v>0</v>
      </c>
      <c r="X49" s="240">
        <v>0</v>
      </c>
      <c r="Y49" s="240">
        <v>0</v>
      </c>
      <c r="Z49" s="240">
        <v>0</v>
      </c>
      <c r="AA49" s="240">
        <v>0</v>
      </c>
      <c r="AB49" s="240">
        <v>0</v>
      </c>
      <c r="AC49" s="240">
        <v>0</v>
      </c>
      <c r="AD49" s="240">
        <v>0</v>
      </c>
      <c r="AE49" s="240">
        <v>0</v>
      </c>
      <c r="AF49" s="240">
        <v>0</v>
      </c>
      <c r="AG49" s="240">
        <v>0</v>
      </c>
    </row>
    <row r="50" spans="1:33" s="235" customFormat="1" ht="15.6" x14ac:dyDescent="0.3">
      <c r="A50" s="239" t="s">
        <v>353</v>
      </c>
      <c r="B50" s="240">
        <v>0</v>
      </c>
      <c r="C50" s="241"/>
      <c r="D50" s="240"/>
      <c r="E50" s="240"/>
      <c r="F50" s="240"/>
      <c r="G50" s="242">
        <f t="shared" si="2"/>
        <v>0</v>
      </c>
      <c r="H50" s="240">
        <v>0</v>
      </c>
      <c r="I50" s="240">
        <v>0</v>
      </c>
      <c r="J50" s="240">
        <v>0</v>
      </c>
      <c r="K50" s="240">
        <v>0</v>
      </c>
      <c r="L50" s="240">
        <v>0</v>
      </c>
      <c r="M50" s="240">
        <v>0</v>
      </c>
      <c r="N50" s="240">
        <v>0</v>
      </c>
      <c r="O50" s="240">
        <v>0</v>
      </c>
      <c r="P50" s="240">
        <v>0</v>
      </c>
      <c r="Q50" s="240">
        <v>0</v>
      </c>
      <c r="R50" s="240">
        <v>0</v>
      </c>
      <c r="S50" s="240">
        <v>0</v>
      </c>
      <c r="T50" s="240">
        <v>0</v>
      </c>
      <c r="U50" s="240">
        <v>0</v>
      </c>
      <c r="V50" s="240">
        <v>0</v>
      </c>
      <c r="W50" s="240">
        <v>0</v>
      </c>
      <c r="X50" s="240">
        <v>0</v>
      </c>
      <c r="Y50" s="240">
        <v>0</v>
      </c>
      <c r="Z50" s="240">
        <v>0</v>
      </c>
      <c r="AA50" s="240">
        <v>0</v>
      </c>
      <c r="AB50" s="240">
        <v>0</v>
      </c>
      <c r="AC50" s="240">
        <v>0</v>
      </c>
      <c r="AD50" s="240">
        <v>0</v>
      </c>
      <c r="AE50" s="240">
        <v>0</v>
      </c>
      <c r="AF50" s="240">
        <v>0</v>
      </c>
      <c r="AG50" s="240">
        <v>0</v>
      </c>
    </row>
    <row r="51" spans="1:33" s="235" customFormat="1" ht="15.6" x14ac:dyDescent="0.3">
      <c r="A51" s="239" t="s">
        <v>354</v>
      </c>
      <c r="B51" s="240">
        <v>0</v>
      </c>
      <c r="C51" s="241"/>
      <c r="D51" s="240"/>
      <c r="E51" s="240"/>
      <c r="F51" s="240"/>
      <c r="G51" s="242">
        <f t="shared" si="2"/>
        <v>0</v>
      </c>
      <c r="H51" s="240">
        <v>0</v>
      </c>
      <c r="I51" s="240">
        <v>0</v>
      </c>
      <c r="J51" s="240">
        <v>0</v>
      </c>
      <c r="K51" s="240">
        <v>0</v>
      </c>
      <c r="L51" s="240">
        <v>0</v>
      </c>
      <c r="M51" s="240">
        <v>0</v>
      </c>
      <c r="N51" s="240">
        <v>0</v>
      </c>
      <c r="O51" s="240">
        <v>0</v>
      </c>
      <c r="P51" s="240">
        <v>0</v>
      </c>
      <c r="Q51" s="240">
        <v>0</v>
      </c>
      <c r="R51" s="240">
        <v>0</v>
      </c>
      <c r="S51" s="240">
        <v>0</v>
      </c>
      <c r="T51" s="240">
        <v>0</v>
      </c>
      <c r="U51" s="240">
        <v>0</v>
      </c>
      <c r="V51" s="240">
        <v>0</v>
      </c>
      <c r="W51" s="240">
        <v>0</v>
      </c>
      <c r="X51" s="240">
        <v>0</v>
      </c>
      <c r="Y51" s="240">
        <v>0</v>
      </c>
      <c r="Z51" s="240">
        <v>0</v>
      </c>
      <c r="AA51" s="240">
        <v>0</v>
      </c>
      <c r="AB51" s="240">
        <v>0</v>
      </c>
      <c r="AC51" s="240">
        <v>0</v>
      </c>
      <c r="AD51" s="240">
        <v>0</v>
      </c>
      <c r="AE51" s="240">
        <v>0</v>
      </c>
      <c r="AF51" s="240">
        <v>0</v>
      </c>
      <c r="AG51" s="240">
        <v>0</v>
      </c>
    </row>
    <row r="52" spans="1:33" s="235" customFormat="1" ht="15.6" x14ac:dyDescent="0.3">
      <c r="A52" s="239" t="s">
        <v>355</v>
      </c>
      <c r="B52" s="240">
        <v>0</v>
      </c>
      <c r="C52" s="241"/>
      <c r="D52" s="240"/>
      <c r="E52" s="240"/>
      <c r="F52" s="240"/>
      <c r="G52" s="242">
        <f t="shared" si="2"/>
        <v>0</v>
      </c>
      <c r="H52" s="240">
        <v>0</v>
      </c>
      <c r="I52" s="240">
        <v>0</v>
      </c>
      <c r="J52" s="240">
        <v>0</v>
      </c>
      <c r="K52" s="240">
        <v>0</v>
      </c>
      <c r="L52" s="240">
        <v>0</v>
      </c>
      <c r="M52" s="240">
        <v>0</v>
      </c>
      <c r="N52" s="240">
        <v>0</v>
      </c>
      <c r="O52" s="240">
        <v>0</v>
      </c>
      <c r="P52" s="240">
        <v>0</v>
      </c>
      <c r="Q52" s="240">
        <v>0</v>
      </c>
      <c r="R52" s="240">
        <v>0</v>
      </c>
      <c r="S52" s="240">
        <v>0</v>
      </c>
      <c r="T52" s="240">
        <v>0</v>
      </c>
      <c r="U52" s="240">
        <v>0</v>
      </c>
      <c r="V52" s="240">
        <v>0</v>
      </c>
      <c r="W52" s="240">
        <v>0</v>
      </c>
      <c r="X52" s="240">
        <v>0</v>
      </c>
      <c r="Y52" s="240">
        <v>0</v>
      </c>
      <c r="Z52" s="240">
        <v>0</v>
      </c>
      <c r="AA52" s="240">
        <v>0</v>
      </c>
      <c r="AB52" s="240">
        <v>0</v>
      </c>
      <c r="AC52" s="240">
        <v>0</v>
      </c>
      <c r="AD52" s="240">
        <v>0</v>
      </c>
      <c r="AE52" s="240">
        <v>0</v>
      </c>
      <c r="AF52" s="240">
        <v>0</v>
      </c>
      <c r="AG52" s="240">
        <v>0</v>
      </c>
    </row>
    <row r="53" spans="1:33" s="235" customFormat="1" ht="15.6" x14ac:dyDescent="0.3">
      <c r="A53" s="239" t="s">
        <v>356</v>
      </c>
      <c r="B53" s="240">
        <v>0</v>
      </c>
      <c r="C53" s="241"/>
      <c r="D53" s="240"/>
      <c r="E53" s="240"/>
      <c r="F53" s="240"/>
      <c r="G53" s="242">
        <f t="shared" si="2"/>
        <v>0</v>
      </c>
      <c r="H53" s="240">
        <v>0</v>
      </c>
      <c r="I53" s="240">
        <v>0</v>
      </c>
      <c r="J53" s="240">
        <v>0</v>
      </c>
      <c r="K53" s="240">
        <v>0</v>
      </c>
      <c r="L53" s="240">
        <v>0</v>
      </c>
      <c r="M53" s="240">
        <v>0</v>
      </c>
      <c r="N53" s="240">
        <v>0</v>
      </c>
      <c r="O53" s="240">
        <v>0</v>
      </c>
      <c r="P53" s="240">
        <v>0</v>
      </c>
      <c r="Q53" s="240">
        <v>0</v>
      </c>
      <c r="R53" s="240">
        <v>0</v>
      </c>
      <c r="S53" s="240">
        <v>0</v>
      </c>
      <c r="T53" s="240">
        <v>0</v>
      </c>
      <c r="U53" s="240">
        <v>0</v>
      </c>
      <c r="V53" s="240">
        <v>0</v>
      </c>
      <c r="W53" s="240">
        <v>0</v>
      </c>
      <c r="X53" s="240">
        <v>0</v>
      </c>
      <c r="Y53" s="240">
        <v>0</v>
      </c>
      <c r="Z53" s="240">
        <v>0</v>
      </c>
      <c r="AA53" s="240">
        <v>0</v>
      </c>
      <c r="AB53" s="240">
        <v>0</v>
      </c>
      <c r="AC53" s="240">
        <v>0</v>
      </c>
      <c r="AD53" s="240">
        <v>0</v>
      </c>
      <c r="AE53" s="240">
        <v>0</v>
      </c>
      <c r="AF53" s="240">
        <v>0</v>
      </c>
      <c r="AG53" s="240">
        <v>0</v>
      </c>
    </row>
    <row r="54" spans="1:33" s="235" customFormat="1" ht="15.6" x14ac:dyDescent="0.3">
      <c r="A54" s="239" t="s">
        <v>357</v>
      </c>
      <c r="B54" s="240">
        <v>0</v>
      </c>
      <c r="C54" s="241"/>
      <c r="D54" s="240"/>
      <c r="E54" s="240"/>
      <c r="F54" s="240"/>
      <c r="G54" s="242">
        <f t="shared" si="2"/>
        <v>0</v>
      </c>
      <c r="H54" s="240">
        <v>0</v>
      </c>
      <c r="I54" s="240">
        <v>0</v>
      </c>
      <c r="J54" s="240">
        <v>0</v>
      </c>
      <c r="K54" s="240">
        <v>0</v>
      </c>
      <c r="L54" s="240">
        <v>0</v>
      </c>
      <c r="M54" s="240">
        <v>0</v>
      </c>
      <c r="N54" s="240">
        <v>0</v>
      </c>
      <c r="O54" s="240">
        <v>0</v>
      </c>
      <c r="P54" s="240">
        <v>0</v>
      </c>
      <c r="Q54" s="240">
        <v>0</v>
      </c>
      <c r="R54" s="240">
        <v>0</v>
      </c>
      <c r="S54" s="240">
        <v>0</v>
      </c>
      <c r="T54" s="240">
        <v>0</v>
      </c>
      <c r="U54" s="240">
        <v>0</v>
      </c>
      <c r="V54" s="240">
        <v>0</v>
      </c>
      <c r="W54" s="240">
        <v>0</v>
      </c>
      <c r="X54" s="240">
        <v>0</v>
      </c>
      <c r="Y54" s="240">
        <v>0</v>
      </c>
      <c r="Z54" s="240">
        <v>0</v>
      </c>
      <c r="AA54" s="240">
        <v>0</v>
      </c>
      <c r="AB54" s="240">
        <v>0</v>
      </c>
      <c r="AC54" s="240">
        <v>0</v>
      </c>
      <c r="AD54" s="240">
        <v>0</v>
      </c>
      <c r="AE54" s="240">
        <v>0</v>
      </c>
      <c r="AF54" s="240">
        <v>0</v>
      </c>
      <c r="AG54" s="240">
        <v>0</v>
      </c>
    </row>
    <row r="55" spans="1:33" s="235" customFormat="1" ht="15.6" x14ac:dyDescent="0.3">
      <c r="A55" s="239" t="s">
        <v>358</v>
      </c>
      <c r="B55" s="240">
        <v>0</v>
      </c>
      <c r="C55" s="241"/>
      <c r="D55" s="240"/>
      <c r="E55" s="240"/>
      <c r="F55" s="240"/>
      <c r="G55" s="242">
        <f t="shared" si="2"/>
        <v>0</v>
      </c>
      <c r="H55" s="240">
        <v>0</v>
      </c>
      <c r="I55" s="240">
        <v>0</v>
      </c>
      <c r="J55" s="240">
        <v>0</v>
      </c>
      <c r="K55" s="240">
        <v>0</v>
      </c>
      <c r="L55" s="240">
        <v>0</v>
      </c>
      <c r="M55" s="240">
        <v>0</v>
      </c>
      <c r="N55" s="240">
        <v>0</v>
      </c>
      <c r="O55" s="240">
        <v>0</v>
      </c>
      <c r="P55" s="240">
        <v>0</v>
      </c>
      <c r="Q55" s="240">
        <v>0</v>
      </c>
      <c r="R55" s="240">
        <v>0</v>
      </c>
      <c r="S55" s="240">
        <v>0</v>
      </c>
      <c r="T55" s="240">
        <v>0</v>
      </c>
      <c r="U55" s="240">
        <v>0</v>
      </c>
      <c r="V55" s="240">
        <v>0</v>
      </c>
      <c r="W55" s="240">
        <v>0</v>
      </c>
      <c r="X55" s="240">
        <v>0</v>
      </c>
      <c r="Y55" s="240">
        <v>0</v>
      </c>
      <c r="Z55" s="240">
        <v>0</v>
      </c>
      <c r="AA55" s="240">
        <v>0</v>
      </c>
      <c r="AB55" s="240">
        <v>0</v>
      </c>
      <c r="AC55" s="240">
        <v>0</v>
      </c>
      <c r="AD55" s="240">
        <v>0</v>
      </c>
      <c r="AE55" s="240">
        <v>0</v>
      </c>
      <c r="AF55" s="240">
        <v>0</v>
      </c>
      <c r="AG55" s="240">
        <v>0</v>
      </c>
    </row>
    <row r="56" spans="1:33" ht="21.75" customHeight="1" x14ac:dyDescent="0.3">
      <c r="A56" s="237"/>
      <c r="B56" s="229"/>
      <c r="C56" s="229"/>
      <c r="D56" s="229"/>
      <c r="E56" s="229"/>
      <c r="F56" s="229"/>
      <c r="G56" s="229"/>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row>
    <row r="57" spans="1:33" ht="21.75" customHeight="1" x14ac:dyDescent="0.3">
      <c r="A57" s="252" t="s">
        <v>359</v>
      </c>
      <c r="B57" s="238">
        <f>+SUM(B58:B62)</f>
        <v>0</v>
      </c>
      <c r="C57" s="229"/>
      <c r="D57" s="229"/>
      <c r="E57" s="229"/>
      <c r="F57" s="229"/>
      <c r="G57" s="229"/>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row>
    <row r="58" spans="1:33" s="235" customFormat="1" ht="15.6" x14ac:dyDescent="0.3">
      <c r="A58" s="239" t="s">
        <v>360</v>
      </c>
      <c r="B58" s="240">
        <v>0</v>
      </c>
      <c r="C58" s="241"/>
      <c r="D58" s="253"/>
      <c r="E58" s="240"/>
      <c r="F58" s="240"/>
      <c r="G58" s="241"/>
      <c r="H58" s="240">
        <v>0</v>
      </c>
      <c r="I58" s="240">
        <v>0</v>
      </c>
      <c r="J58" s="240">
        <v>0</v>
      </c>
      <c r="K58" s="240">
        <v>0</v>
      </c>
      <c r="L58" s="240">
        <v>0</v>
      </c>
      <c r="M58" s="240">
        <v>0</v>
      </c>
      <c r="N58" s="240">
        <v>0</v>
      </c>
      <c r="O58" s="240">
        <v>0</v>
      </c>
      <c r="P58" s="240">
        <v>0</v>
      </c>
      <c r="Q58" s="240">
        <v>0</v>
      </c>
      <c r="R58" s="240">
        <v>0</v>
      </c>
      <c r="S58" s="240">
        <v>0</v>
      </c>
      <c r="T58" s="240">
        <v>0</v>
      </c>
      <c r="U58" s="240">
        <v>0</v>
      </c>
      <c r="V58" s="240">
        <v>0</v>
      </c>
      <c r="W58" s="240">
        <v>0</v>
      </c>
      <c r="X58" s="240">
        <v>0</v>
      </c>
      <c r="Y58" s="240">
        <v>0</v>
      </c>
      <c r="Z58" s="240">
        <v>0</v>
      </c>
      <c r="AA58" s="240">
        <v>0</v>
      </c>
      <c r="AB58" s="240">
        <v>0</v>
      </c>
      <c r="AC58" s="240">
        <v>0</v>
      </c>
      <c r="AD58" s="240">
        <v>0</v>
      </c>
      <c r="AE58" s="240">
        <v>0</v>
      </c>
      <c r="AF58" s="240">
        <v>0</v>
      </c>
      <c r="AG58" s="240">
        <v>0</v>
      </c>
    </row>
    <row r="59" spans="1:33" s="235" customFormat="1" ht="15.6" x14ac:dyDescent="0.3">
      <c r="A59" s="239" t="s">
        <v>361</v>
      </c>
      <c r="B59" s="240">
        <v>0</v>
      </c>
      <c r="C59" s="241"/>
      <c r="D59" s="253"/>
      <c r="E59" s="240"/>
      <c r="F59" s="240"/>
      <c r="G59" s="242">
        <f>IF($B59-SUM($H59:$AG59)&lt;0,"Over Allocated",(+$B59-SUM($H59:$AG59)))</f>
        <v>0</v>
      </c>
      <c r="H59" s="240">
        <v>0</v>
      </c>
      <c r="I59" s="240">
        <v>0</v>
      </c>
      <c r="J59" s="240">
        <v>0</v>
      </c>
      <c r="K59" s="240">
        <v>0</v>
      </c>
      <c r="L59" s="240">
        <v>0</v>
      </c>
      <c r="M59" s="240">
        <v>0</v>
      </c>
      <c r="N59" s="240">
        <v>0</v>
      </c>
      <c r="O59" s="240">
        <v>0</v>
      </c>
      <c r="P59" s="240">
        <v>0</v>
      </c>
      <c r="Q59" s="240">
        <v>0</v>
      </c>
      <c r="R59" s="240">
        <v>0</v>
      </c>
      <c r="S59" s="240">
        <v>0</v>
      </c>
      <c r="T59" s="240">
        <v>0</v>
      </c>
      <c r="U59" s="240">
        <v>0</v>
      </c>
      <c r="V59" s="240">
        <v>0</v>
      </c>
      <c r="W59" s="240">
        <v>0</v>
      </c>
      <c r="X59" s="240">
        <v>0</v>
      </c>
      <c r="Y59" s="240">
        <v>0</v>
      </c>
      <c r="Z59" s="240">
        <v>0</v>
      </c>
      <c r="AA59" s="240">
        <v>0</v>
      </c>
      <c r="AB59" s="240">
        <v>0</v>
      </c>
      <c r="AC59" s="240">
        <v>0</v>
      </c>
      <c r="AD59" s="240">
        <v>0</v>
      </c>
      <c r="AE59" s="240">
        <v>0</v>
      </c>
      <c r="AF59" s="240">
        <v>0</v>
      </c>
      <c r="AG59" s="240">
        <v>0</v>
      </c>
    </row>
    <row r="60" spans="1:33" s="235" customFormat="1" ht="15.6" x14ac:dyDescent="0.3">
      <c r="A60" s="239" t="s">
        <v>361</v>
      </c>
      <c r="B60" s="240">
        <v>0</v>
      </c>
      <c r="C60" s="241"/>
      <c r="D60" s="253"/>
      <c r="E60" s="240"/>
      <c r="F60" s="240"/>
      <c r="G60" s="242">
        <f>IF($B60-SUM($H60:$AG60)&lt;0,"Over Allocated",(+$B60-SUM($H60:$AG60)))</f>
        <v>0</v>
      </c>
      <c r="H60" s="240">
        <v>0</v>
      </c>
      <c r="I60" s="240">
        <v>0</v>
      </c>
      <c r="J60" s="240">
        <v>0</v>
      </c>
      <c r="K60" s="240">
        <v>0</v>
      </c>
      <c r="L60" s="240">
        <v>0</v>
      </c>
      <c r="M60" s="240">
        <v>0</v>
      </c>
      <c r="N60" s="240">
        <v>0</v>
      </c>
      <c r="O60" s="240">
        <v>0</v>
      </c>
      <c r="P60" s="240">
        <v>0</v>
      </c>
      <c r="Q60" s="240">
        <v>0</v>
      </c>
      <c r="R60" s="240">
        <v>0</v>
      </c>
      <c r="S60" s="240">
        <v>0</v>
      </c>
      <c r="T60" s="240">
        <v>0</v>
      </c>
      <c r="U60" s="240">
        <v>0</v>
      </c>
      <c r="V60" s="240">
        <v>0</v>
      </c>
      <c r="W60" s="240">
        <v>0</v>
      </c>
      <c r="X60" s="240">
        <v>0</v>
      </c>
      <c r="Y60" s="240">
        <v>0</v>
      </c>
      <c r="Z60" s="240">
        <v>0</v>
      </c>
      <c r="AA60" s="240">
        <v>0</v>
      </c>
      <c r="AB60" s="240">
        <v>0</v>
      </c>
      <c r="AC60" s="240">
        <v>0</v>
      </c>
      <c r="AD60" s="240">
        <v>0</v>
      </c>
      <c r="AE60" s="240">
        <v>0</v>
      </c>
      <c r="AF60" s="240">
        <v>0</v>
      </c>
      <c r="AG60" s="240">
        <v>0</v>
      </c>
    </row>
    <row r="61" spans="1:33" s="235" customFormat="1" ht="15.6" x14ac:dyDescent="0.3">
      <c r="A61" s="239" t="s">
        <v>361</v>
      </c>
      <c r="B61" s="240">
        <v>0</v>
      </c>
      <c r="C61" s="241"/>
      <c r="D61" s="253"/>
      <c r="E61" s="240"/>
      <c r="F61" s="240"/>
      <c r="G61" s="242">
        <f>IF($B61-SUM($H61:$AG61)&lt;0,"Over Allocated",(+$B61-SUM($H61:$AG61)))</f>
        <v>0</v>
      </c>
      <c r="H61" s="240">
        <v>0</v>
      </c>
      <c r="I61" s="240">
        <v>0</v>
      </c>
      <c r="J61" s="240">
        <v>0</v>
      </c>
      <c r="K61" s="240">
        <v>0</v>
      </c>
      <c r="L61" s="240">
        <v>0</v>
      </c>
      <c r="M61" s="240">
        <v>0</v>
      </c>
      <c r="N61" s="240">
        <v>0</v>
      </c>
      <c r="O61" s="240">
        <v>0</v>
      </c>
      <c r="P61" s="240">
        <v>0</v>
      </c>
      <c r="Q61" s="240">
        <v>0</v>
      </c>
      <c r="R61" s="240">
        <v>0</v>
      </c>
      <c r="S61" s="240">
        <v>0</v>
      </c>
      <c r="T61" s="240">
        <v>0</v>
      </c>
      <c r="U61" s="240">
        <v>0</v>
      </c>
      <c r="V61" s="240">
        <v>0</v>
      </c>
      <c r="W61" s="240">
        <v>0</v>
      </c>
      <c r="X61" s="240">
        <v>0</v>
      </c>
      <c r="Y61" s="240">
        <v>0</v>
      </c>
      <c r="Z61" s="240">
        <v>0</v>
      </c>
      <c r="AA61" s="240">
        <v>0</v>
      </c>
      <c r="AB61" s="240">
        <v>0</v>
      </c>
      <c r="AC61" s="240">
        <v>0</v>
      </c>
      <c r="AD61" s="240">
        <v>0</v>
      </c>
      <c r="AE61" s="240">
        <v>0</v>
      </c>
      <c r="AF61" s="240">
        <v>0</v>
      </c>
      <c r="AG61" s="240">
        <v>0</v>
      </c>
    </row>
    <row r="62" spans="1:33" s="235" customFormat="1" ht="15.6" x14ac:dyDescent="0.3">
      <c r="A62" s="239" t="s">
        <v>361</v>
      </c>
      <c r="B62" s="240">
        <v>0</v>
      </c>
      <c r="C62" s="241"/>
      <c r="D62" s="253"/>
      <c r="E62" s="240"/>
      <c r="F62" s="240"/>
      <c r="G62" s="242">
        <f>IF($B62-SUM($H62:$AG62)&lt;0,"Over Allocated",(+$B62-SUM($H62:$AG62)))</f>
        <v>0</v>
      </c>
      <c r="H62" s="240">
        <v>0</v>
      </c>
      <c r="I62" s="240">
        <v>0</v>
      </c>
      <c r="J62" s="240">
        <v>0</v>
      </c>
      <c r="K62" s="240">
        <v>0</v>
      </c>
      <c r="L62" s="240">
        <v>0</v>
      </c>
      <c r="M62" s="240">
        <v>0</v>
      </c>
      <c r="N62" s="240">
        <v>0</v>
      </c>
      <c r="O62" s="240">
        <v>0</v>
      </c>
      <c r="P62" s="240">
        <v>0</v>
      </c>
      <c r="Q62" s="240">
        <v>0</v>
      </c>
      <c r="R62" s="240">
        <v>0</v>
      </c>
      <c r="S62" s="240">
        <v>0</v>
      </c>
      <c r="T62" s="240">
        <v>0</v>
      </c>
      <c r="U62" s="240">
        <v>0</v>
      </c>
      <c r="V62" s="240">
        <v>0</v>
      </c>
      <c r="W62" s="240">
        <v>0</v>
      </c>
      <c r="X62" s="240">
        <v>0</v>
      </c>
      <c r="Y62" s="240">
        <v>0</v>
      </c>
      <c r="Z62" s="240">
        <v>0</v>
      </c>
      <c r="AA62" s="240">
        <v>0</v>
      </c>
      <c r="AB62" s="240">
        <v>0</v>
      </c>
      <c r="AC62" s="240">
        <v>0</v>
      </c>
      <c r="AD62" s="240">
        <v>0</v>
      </c>
      <c r="AE62" s="240">
        <v>0</v>
      </c>
      <c r="AF62" s="240">
        <v>0</v>
      </c>
      <c r="AG62" s="240">
        <v>0</v>
      </c>
    </row>
    <row r="63" spans="1:33" ht="21.75" customHeight="1" x14ac:dyDescent="0.3">
      <c r="A63" s="237"/>
      <c r="B63" s="229"/>
      <c r="C63" s="229"/>
      <c r="D63" s="229"/>
      <c r="E63" s="229"/>
      <c r="F63" s="229"/>
      <c r="G63" s="229"/>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row>
    <row r="64" spans="1:33" ht="34.799999999999997" hidden="1" x14ac:dyDescent="0.3">
      <c r="A64" s="246" t="s">
        <v>362</v>
      </c>
      <c r="B64" s="238">
        <f>+SUM(B65:B75)</f>
        <v>0</v>
      </c>
      <c r="C64" s="229"/>
      <c r="D64" s="229"/>
      <c r="E64" s="229"/>
      <c r="F64" s="229"/>
      <c r="G64" s="229"/>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row>
    <row r="65" spans="1:33" s="235" customFormat="1" ht="15.6" hidden="1" x14ac:dyDescent="0.3">
      <c r="A65" s="254" t="s">
        <v>363</v>
      </c>
      <c r="B65" s="240">
        <v>0</v>
      </c>
      <c r="C65" s="241"/>
      <c r="D65" s="253"/>
      <c r="E65" s="240"/>
      <c r="F65" s="240"/>
      <c r="G65" s="241"/>
      <c r="H65" s="240">
        <v>0</v>
      </c>
      <c r="I65" s="240">
        <v>0</v>
      </c>
      <c r="J65" s="240">
        <v>0</v>
      </c>
      <c r="K65" s="240">
        <v>0</v>
      </c>
      <c r="L65" s="240">
        <v>0</v>
      </c>
      <c r="M65" s="240">
        <v>0</v>
      </c>
      <c r="N65" s="240">
        <v>0</v>
      </c>
      <c r="O65" s="240">
        <v>0</v>
      </c>
      <c r="P65" s="240">
        <v>0</v>
      </c>
      <c r="Q65" s="240">
        <v>0</v>
      </c>
      <c r="R65" s="240">
        <v>0</v>
      </c>
      <c r="S65" s="240">
        <v>0</v>
      </c>
      <c r="T65" s="240">
        <v>0</v>
      </c>
      <c r="U65" s="240">
        <v>0</v>
      </c>
      <c r="V65" s="240">
        <v>0</v>
      </c>
      <c r="W65" s="240">
        <v>0</v>
      </c>
      <c r="X65" s="240">
        <v>0</v>
      </c>
      <c r="Y65" s="240">
        <v>0</v>
      </c>
      <c r="Z65" s="240">
        <v>0</v>
      </c>
      <c r="AA65" s="240">
        <v>0</v>
      </c>
      <c r="AB65" s="240">
        <v>0</v>
      </c>
      <c r="AC65" s="240">
        <v>0</v>
      </c>
      <c r="AD65" s="240">
        <v>0</v>
      </c>
      <c r="AE65" s="240">
        <v>0</v>
      </c>
      <c r="AF65" s="240">
        <v>0</v>
      </c>
      <c r="AG65" s="240">
        <v>0</v>
      </c>
    </row>
    <row r="66" spans="1:33" s="258" customFormat="1" ht="15.6" hidden="1" x14ac:dyDescent="0.3">
      <c r="A66" s="255" t="s">
        <v>364</v>
      </c>
      <c r="B66" s="256"/>
      <c r="C66" s="257"/>
      <c r="D66" s="256"/>
      <c r="E66" s="256"/>
      <c r="F66" s="256"/>
      <c r="G66" s="257"/>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row>
    <row r="67" spans="1:33" s="235" customFormat="1" ht="15.6" hidden="1" x14ac:dyDescent="0.3">
      <c r="A67" s="239" t="s">
        <v>365</v>
      </c>
      <c r="B67" s="240">
        <v>0</v>
      </c>
      <c r="C67" s="241"/>
      <c r="D67" s="253">
        <v>0</v>
      </c>
      <c r="E67" s="240"/>
      <c r="F67" s="240"/>
      <c r="G67" s="241"/>
      <c r="H67" s="240">
        <v>0</v>
      </c>
      <c r="I67" s="240">
        <v>0</v>
      </c>
      <c r="J67" s="240">
        <v>0</v>
      </c>
      <c r="K67" s="240">
        <v>0</v>
      </c>
      <c r="L67" s="240">
        <v>0</v>
      </c>
      <c r="M67" s="240">
        <v>0</v>
      </c>
      <c r="N67" s="240">
        <v>0</v>
      </c>
      <c r="O67" s="240">
        <v>0</v>
      </c>
      <c r="P67" s="240">
        <v>0</v>
      </c>
      <c r="Q67" s="240">
        <v>0</v>
      </c>
      <c r="R67" s="240">
        <v>0</v>
      </c>
      <c r="S67" s="240">
        <v>0</v>
      </c>
      <c r="T67" s="240">
        <v>0</v>
      </c>
      <c r="U67" s="240">
        <v>0</v>
      </c>
      <c r="V67" s="240">
        <v>0</v>
      </c>
      <c r="W67" s="240">
        <v>0</v>
      </c>
      <c r="X67" s="240">
        <v>0</v>
      </c>
      <c r="Y67" s="240">
        <v>0</v>
      </c>
      <c r="Z67" s="240">
        <v>0</v>
      </c>
      <c r="AA67" s="240">
        <v>0</v>
      </c>
      <c r="AB67" s="240">
        <v>0</v>
      </c>
      <c r="AC67" s="240">
        <v>0</v>
      </c>
      <c r="AD67" s="240">
        <v>0</v>
      </c>
      <c r="AE67" s="240">
        <v>0</v>
      </c>
      <c r="AF67" s="240">
        <v>0</v>
      </c>
      <c r="AG67" s="240">
        <v>0</v>
      </c>
    </row>
    <row r="68" spans="1:33" s="235" customFormat="1" ht="15.6" hidden="1" x14ac:dyDescent="0.3">
      <c r="A68" s="239" t="s">
        <v>366</v>
      </c>
      <c r="B68" s="240">
        <v>0</v>
      </c>
      <c r="C68" s="241"/>
      <c r="D68" s="253"/>
      <c r="E68" s="240"/>
      <c r="F68" s="240"/>
      <c r="G68" s="241"/>
      <c r="H68" s="240">
        <v>0</v>
      </c>
      <c r="I68" s="240">
        <v>0</v>
      </c>
      <c r="J68" s="240">
        <v>0</v>
      </c>
      <c r="K68" s="240">
        <v>0</v>
      </c>
      <c r="L68" s="240">
        <v>0</v>
      </c>
      <c r="M68" s="240">
        <v>0</v>
      </c>
      <c r="N68" s="240">
        <v>0</v>
      </c>
      <c r="O68" s="240">
        <v>0</v>
      </c>
      <c r="P68" s="240">
        <v>0</v>
      </c>
      <c r="Q68" s="240">
        <v>0</v>
      </c>
      <c r="R68" s="240">
        <v>0</v>
      </c>
      <c r="S68" s="240">
        <v>0</v>
      </c>
      <c r="T68" s="240">
        <v>0</v>
      </c>
      <c r="U68" s="240">
        <v>0</v>
      </c>
      <c r="V68" s="240">
        <v>0</v>
      </c>
      <c r="W68" s="240">
        <v>0</v>
      </c>
      <c r="X68" s="240">
        <v>0</v>
      </c>
      <c r="Y68" s="240">
        <v>0</v>
      </c>
      <c r="Z68" s="240">
        <v>0</v>
      </c>
      <c r="AA68" s="240">
        <v>0</v>
      </c>
      <c r="AB68" s="240">
        <v>0</v>
      </c>
      <c r="AC68" s="240">
        <v>0</v>
      </c>
      <c r="AD68" s="240">
        <v>0</v>
      </c>
      <c r="AE68" s="240">
        <v>0</v>
      </c>
      <c r="AF68" s="240">
        <v>0</v>
      </c>
      <c r="AG68" s="240">
        <v>0</v>
      </c>
    </row>
    <row r="69" spans="1:33" s="235" customFormat="1" ht="15.6" hidden="1" x14ac:dyDescent="0.3">
      <c r="A69" s="239" t="s">
        <v>335</v>
      </c>
      <c r="B69" s="240">
        <v>0</v>
      </c>
      <c r="C69" s="241"/>
      <c r="D69" s="253"/>
      <c r="E69" s="240"/>
      <c r="F69" s="240"/>
      <c r="G69" s="241"/>
      <c r="H69" s="240">
        <v>0</v>
      </c>
      <c r="I69" s="240">
        <v>0</v>
      </c>
      <c r="J69" s="240">
        <v>0</v>
      </c>
      <c r="K69" s="240">
        <v>0</v>
      </c>
      <c r="L69" s="240">
        <v>0</v>
      </c>
      <c r="M69" s="240">
        <v>0</v>
      </c>
      <c r="N69" s="240">
        <v>0</v>
      </c>
      <c r="O69" s="240">
        <v>0</v>
      </c>
      <c r="P69" s="240">
        <v>0</v>
      </c>
      <c r="Q69" s="240">
        <v>0</v>
      </c>
      <c r="R69" s="240">
        <v>0</v>
      </c>
      <c r="S69" s="240">
        <v>0</v>
      </c>
      <c r="T69" s="240">
        <v>0</v>
      </c>
      <c r="U69" s="240">
        <v>0</v>
      </c>
      <c r="V69" s="240">
        <v>0</v>
      </c>
      <c r="W69" s="240">
        <v>0</v>
      </c>
      <c r="X69" s="240">
        <v>0</v>
      </c>
      <c r="Y69" s="240">
        <v>0</v>
      </c>
      <c r="Z69" s="240">
        <v>0</v>
      </c>
      <c r="AA69" s="240">
        <v>0</v>
      </c>
      <c r="AB69" s="240">
        <v>0</v>
      </c>
      <c r="AC69" s="240">
        <v>0</v>
      </c>
      <c r="AD69" s="240">
        <v>0</v>
      </c>
      <c r="AE69" s="240">
        <v>0</v>
      </c>
      <c r="AF69" s="240">
        <v>0</v>
      </c>
      <c r="AG69" s="240">
        <v>0</v>
      </c>
    </row>
    <row r="70" spans="1:33" s="235" customFormat="1" ht="15.6" hidden="1" x14ac:dyDescent="0.3">
      <c r="A70" s="239" t="s">
        <v>367</v>
      </c>
      <c r="B70" s="240">
        <v>0</v>
      </c>
      <c r="C70" s="241"/>
      <c r="D70" s="253"/>
      <c r="E70" s="240"/>
      <c r="F70" s="240"/>
      <c r="G70" s="241"/>
      <c r="H70" s="240">
        <v>0</v>
      </c>
      <c r="I70" s="240">
        <v>0</v>
      </c>
      <c r="J70" s="240">
        <v>0</v>
      </c>
      <c r="K70" s="240">
        <v>0</v>
      </c>
      <c r="L70" s="240">
        <v>0</v>
      </c>
      <c r="M70" s="240">
        <v>0</v>
      </c>
      <c r="N70" s="240">
        <v>0</v>
      </c>
      <c r="O70" s="240">
        <v>0</v>
      </c>
      <c r="P70" s="240">
        <v>0</v>
      </c>
      <c r="Q70" s="240">
        <v>0</v>
      </c>
      <c r="R70" s="240">
        <v>0</v>
      </c>
      <c r="S70" s="240">
        <v>0</v>
      </c>
      <c r="T70" s="240">
        <v>0</v>
      </c>
      <c r="U70" s="240">
        <v>0</v>
      </c>
      <c r="V70" s="240">
        <v>0</v>
      </c>
      <c r="W70" s="240">
        <v>0</v>
      </c>
      <c r="X70" s="240">
        <v>0</v>
      </c>
      <c r="Y70" s="240">
        <v>0</v>
      </c>
      <c r="Z70" s="240">
        <v>0</v>
      </c>
      <c r="AA70" s="240">
        <v>0</v>
      </c>
      <c r="AB70" s="240">
        <v>0</v>
      </c>
      <c r="AC70" s="240">
        <v>0</v>
      </c>
      <c r="AD70" s="240">
        <v>0</v>
      </c>
      <c r="AE70" s="240">
        <v>0</v>
      </c>
      <c r="AF70" s="240">
        <v>0</v>
      </c>
      <c r="AG70" s="240">
        <v>0</v>
      </c>
    </row>
    <row r="71" spans="1:33" s="235" customFormat="1" ht="15.6" hidden="1" x14ac:dyDescent="0.3">
      <c r="A71" s="239" t="s">
        <v>368</v>
      </c>
      <c r="B71" s="240">
        <v>0</v>
      </c>
      <c r="C71" s="241"/>
      <c r="D71" s="253"/>
      <c r="E71" s="240"/>
      <c r="F71" s="240"/>
      <c r="G71" s="241"/>
      <c r="H71" s="240">
        <v>0</v>
      </c>
      <c r="I71" s="240">
        <v>0</v>
      </c>
      <c r="J71" s="240">
        <v>0</v>
      </c>
      <c r="K71" s="240">
        <v>0</v>
      </c>
      <c r="L71" s="240">
        <v>0</v>
      </c>
      <c r="M71" s="240">
        <v>0</v>
      </c>
      <c r="N71" s="240">
        <v>0</v>
      </c>
      <c r="O71" s="240">
        <v>0</v>
      </c>
      <c r="P71" s="240">
        <v>0</v>
      </c>
      <c r="Q71" s="240">
        <v>0</v>
      </c>
      <c r="R71" s="240">
        <v>0</v>
      </c>
      <c r="S71" s="240">
        <v>0</v>
      </c>
      <c r="T71" s="240">
        <v>0</v>
      </c>
      <c r="U71" s="240">
        <v>0</v>
      </c>
      <c r="V71" s="240">
        <v>0</v>
      </c>
      <c r="W71" s="240">
        <v>0</v>
      </c>
      <c r="X71" s="240">
        <v>0</v>
      </c>
      <c r="Y71" s="240">
        <v>0</v>
      </c>
      <c r="Z71" s="240">
        <v>0</v>
      </c>
      <c r="AA71" s="240">
        <v>0</v>
      </c>
      <c r="AB71" s="240">
        <v>0</v>
      </c>
      <c r="AC71" s="240">
        <v>0</v>
      </c>
      <c r="AD71" s="240">
        <v>0</v>
      </c>
      <c r="AE71" s="240">
        <v>0</v>
      </c>
      <c r="AF71" s="240">
        <v>0</v>
      </c>
      <c r="AG71" s="240">
        <v>0</v>
      </c>
    </row>
    <row r="72" spans="1:33" s="235" customFormat="1" ht="15.6" hidden="1" x14ac:dyDescent="0.3">
      <c r="A72" s="239" t="s">
        <v>369</v>
      </c>
      <c r="B72" s="240">
        <v>0</v>
      </c>
      <c r="C72" s="241"/>
      <c r="D72" s="253"/>
      <c r="E72" s="240"/>
      <c r="F72" s="240"/>
      <c r="G72" s="241"/>
      <c r="H72" s="240">
        <v>0</v>
      </c>
      <c r="I72" s="240">
        <v>0</v>
      </c>
      <c r="J72" s="240">
        <v>0</v>
      </c>
      <c r="K72" s="240">
        <v>0</v>
      </c>
      <c r="L72" s="240">
        <v>0</v>
      </c>
      <c r="M72" s="240">
        <v>0</v>
      </c>
      <c r="N72" s="240">
        <v>0</v>
      </c>
      <c r="O72" s="240">
        <v>0</v>
      </c>
      <c r="P72" s="240">
        <v>0</v>
      </c>
      <c r="Q72" s="240">
        <v>0</v>
      </c>
      <c r="R72" s="240">
        <v>0</v>
      </c>
      <c r="S72" s="240">
        <v>0</v>
      </c>
      <c r="T72" s="240">
        <v>0</v>
      </c>
      <c r="U72" s="240">
        <v>0</v>
      </c>
      <c r="V72" s="240">
        <v>0</v>
      </c>
      <c r="W72" s="240">
        <v>0</v>
      </c>
      <c r="X72" s="240">
        <v>0</v>
      </c>
      <c r="Y72" s="240">
        <v>0</v>
      </c>
      <c r="Z72" s="240">
        <v>0</v>
      </c>
      <c r="AA72" s="240">
        <v>0</v>
      </c>
      <c r="AB72" s="240">
        <v>0</v>
      </c>
      <c r="AC72" s="240">
        <v>0</v>
      </c>
      <c r="AD72" s="240">
        <v>0</v>
      </c>
      <c r="AE72" s="240">
        <v>0</v>
      </c>
      <c r="AF72" s="240">
        <v>0</v>
      </c>
      <c r="AG72" s="240">
        <v>0</v>
      </c>
    </row>
    <row r="73" spans="1:33" s="235" customFormat="1" ht="15.6" hidden="1" x14ac:dyDescent="0.3">
      <c r="A73" s="239" t="s">
        <v>370</v>
      </c>
      <c r="B73" s="240">
        <v>0</v>
      </c>
      <c r="C73" s="241"/>
      <c r="D73" s="253"/>
      <c r="E73" s="240"/>
      <c r="F73" s="240"/>
      <c r="G73" s="241"/>
      <c r="H73" s="240">
        <v>0</v>
      </c>
      <c r="I73" s="240">
        <v>0</v>
      </c>
      <c r="J73" s="240">
        <v>0</v>
      </c>
      <c r="K73" s="240">
        <v>0</v>
      </c>
      <c r="L73" s="240">
        <v>0</v>
      </c>
      <c r="M73" s="240">
        <v>0</v>
      </c>
      <c r="N73" s="240">
        <v>0</v>
      </c>
      <c r="O73" s="240">
        <v>0</v>
      </c>
      <c r="P73" s="240">
        <v>0</v>
      </c>
      <c r="Q73" s="240">
        <v>0</v>
      </c>
      <c r="R73" s="240">
        <v>0</v>
      </c>
      <c r="S73" s="240">
        <v>0</v>
      </c>
      <c r="T73" s="240">
        <v>0</v>
      </c>
      <c r="U73" s="240">
        <v>0</v>
      </c>
      <c r="V73" s="240">
        <v>0</v>
      </c>
      <c r="W73" s="240">
        <v>0</v>
      </c>
      <c r="X73" s="240">
        <v>0</v>
      </c>
      <c r="Y73" s="240">
        <v>0</v>
      </c>
      <c r="Z73" s="240">
        <v>0</v>
      </c>
      <c r="AA73" s="240">
        <v>0</v>
      </c>
      <c r="AB73" s="240">
        <v>0</v>
      </c>
      <c r="AC73" s="240">
        <v>0</v>
      </c>
      <c r="AD73" s="240">
        <v>0</v>
      </c>
      <c r="AE73" s="240">
        <v>0</v>
      </c>
      <c r="AF73" s="240">
        <v>0</v>
      </c>
      <c r="AG73" s="240">
        <v>0</v>
      </c>
    </row>
    <row r="74" spans="1:33" s="235" customFormat="1" ht="15.6" hidden="1" x14ac:dyDescent="0.3">
      <c r="A74" s="239" t="s">
        <v>371</v>
      </c>
      <c r="B74" s="240">
        <v>0</v>
      </c>
      <c r="C74" s="241"/>
      <c r="D74" s="253"/>
      <c r="E74" s="240"/>
      <c r="F74" s="240"/>
      <c r="G74" s="241"/>
      <c r="H74" s="240">
        <v>0</v>
      </c>
      <c r="I74" s="240">
        <v>0</v>
      </c>
      <c r="J74" s="240">
        <v>0</v>
      </c>
      <c r="K74" s="240">
        <v>0</v>
      </c>
      <c r="L74" s="240">
        <v>0</v>
      </c>
      <c r="M74" s="240">
        <v>0</v>
      </c>
      <c r="N74" s="240">
        <v>0</v>
      </c>
      <c r="O74" s="240">
        <v>0</v>
      </c>
      <c r="P74" s="240">
        <v>0</v>
      </c>
      <c r="Q74" s="240">
        <v>0</v>
      </c>
      <c r="R74" s="240">
        <v>0</v>
      </c>
      <c r="S74" s="240">
        <v>0</v>
      </c>
      <c r="T74" s="240">
        <v>0</v>
      </c>
      <c r="U74" s="240">
        <v>0</v>
      </c>
      <c r="V74" s="240">
        <v>0</v>
      </c>
      <c r="W74" s="240">
        <v>0</v>
      </c>
      <c r="X74" s="240">
        <v>0</v>
      </c>
      <c r="Y74" s="240">
        <v>0</v>
      </c>
      <c r="Z74" s="240">
        <v>0</v>
      </c>
      <c r="AA74" s="240">
        <v>0</v>
      </c>
      <c r="AB74" s="240">
        <v>0</v>
      </c>
      <c r="AC74" s="240">
        <v>0</v>
      </c>
      <c r="AD74" s="240">
        <v>0</v>
      </c>
      <c r="AE74" s="240">
        <v>0</v>
      </c>
      <c r="AF74" s="240">
        <v>0</v>
      </c>
      <c r="AG74" s="240">
        <v>0</v>
      </c>
    </row>
    <row r="75" spans="1:33" s="235" customFormat="1" ht="15.6" hidden="1" x14ac:dyDescent="0.3">
      <c r="A75" s="239" t="s">
        <v>372</v>
      </c>
      <c r="B75" s="240">
        <v>0</v>
      </c>
      <c r="C75" s="241"/>
      <c r="D75" s="253"/>
      <c r="E75" s="240"/>
      <c r="F75" s="240"/>
      <c r="G75" s="241"/>
      <c r="H75" s="240">
        <v>0</v>
      </c>
      <c r="I75" s="240">
        <v>0</v>
      </c>
      <c r="J75" s="240">
        <v>0</v>
      </c>
      <c r="K75" s="240">
        <v>0</v>
      </c>
      <c r="L75" s="240">
        <v>0</v>
      </c>
      <c r="M75" s="240">
        <v>0</v>
      </c>
      <c r="N75" s="240">
        <v>0</v>
      </c>
      <c r="O75" s="240">
        <v>0</v>
      </c>
      <c r="P75" s="240">
        <v>0</v>
      </c>
      <c r="Q75" s="240">
        <v>0</v>
      </c>
      <c r="R75" s="240">
        <v>0</v>
      </c>
      <c r="S75" s="240">
        <v>0</v>
      </c>
      <c r="T75" s="240">
        <v>0</v>
      </c>
      <c r="U75" s="240">
        <v>0</v>
      </c>
      <c r="V75" s="240">
        <v>0</v>
      </c>
      <c r="W75" s="240">
        <v>0</v>
      </c>
      <c r="X75" s="240">
        <v>0</v>
      </c>
      <c r="Y75" s="240">
        <v>0</v>
      </c>
      <c r="Z75" s="240">
        <v>0</v>
      </c>
      <c r="AA75" s="240">
        <v>0</v>
      </c>
      <c r="AB75" s="240">
        <v>0</v>
      </c>
      <c r="AC75" s="240">
        <v>0</v>
      </c>
      <c r="AD75" s="240">
        <v>0</v>
      </c>
      <c r="AE75" s="240">
        <v>0</v>
      </c>
      <c r="AF75" s="240">
        <v>0</v>
      </c>
      <c r="AG75" s="240">
        <v>0</v>
      </c>
    </row>
    <row r="76" spans="1:33" s="235" customFormat="1" ht="15.6" hidden="1" x14ac:dyDescent="0.3">
      <c r="A76" s="239"/>
      <c r="B76" s="240"/>
      <c r="C76" s="241"/>
      <c r="D76" s="253"/>
      <c r="E76" s="240"/>
      <c r="F76" s="240"/>
      <c r="G76" s="241"/>
      <c r="H76" s="240"/>
      <c r="I76" s="240"/>
      <c r="J76" s="240"/>
      <c r="K76" s="240"/>
      <c r="L76" s="240"/>
      <c r="M76" s="240"/>
      <c r="N76" s="240"/>
      <c r="O76" s="240"/>
      <c r="P76" s="240"/>
      <c r="Q76" s="240"/>
      <c r="R76" s="240"/>
      <c r="S76" s="240"/>
      <c r="T76" s="240"/>
      <c r="U76" s="240"/>
      <c r="V76" s="240"/>
      <c r="W76" s="240"/>
      <c r="X76" s="240"/>
      <c r="Y76" s="240"/>
      <c r="Z76" s="240"/>
      <c r="AA76" s="240"/>
      <c r="AB76" s="240"/>
      <c r="AC76" s="240"/>
      <c r="AD76" s="240"/>
      <c r="AE76" s="240"/>
      <c r="AF76" s="240"/>
      <c r="AG76" s="240"/>
    </row>
    <row r="77" spans="1:33" ht="34.799999999999997" hidden="1" x14ac:dyDescent="0.3">
      <c r="A77" s="246" t="s">
        <v>373</v>
      </c>
      <c r="B77" s="238">
        <f>+SUM(B78:B88)</f>
        <v>0</v>
      </c>
      <c r="C77" s="229"/>
      <c r="D77" s="229"/>
      <c r="E77" s="229"/>
      <c r="F77" s="229"/>
      <c r="G77" s="229"/>
      <c r="H77" s="250"/>
      <c r="I77" s="250"/>
      <c r="J77" s="250"/>
      <c r="K77" s="250"/>
      <c r="L77" s="250"/>
      <c r="M77" s="250"/>
      <c r="N77" s="250"/>
      <c r="O77" s="250"/>
      <c r="P77" s="250"/>
      <c r="Q77" s="250"/>
      <c r="R77" s="250"/>
      <c r="S77" s="250"/>
      <c r="T77" s="250"/>
      <c r="U77" s="250"/>
      <c r="V77" s="250"/>
      <c r="W77" s="250"/>
      <c r="X77" s="250"/>
      <c r="Y77" s="250"/>
      <c r="Z77" s="250"/>
      <c r="AA77" s="250"/>
      <c r="AB77" s="250"/>
      <c r="AC77" s="250"/>
      <c r="AD77" s="250"/>
      <c r="AE77" s="250"/>
      <c r="AF77" s="250"/>
      <c r="AG77" s="250"/>
    </row>
    <row r="78" spans="1:33" s="235" customFormat="1" ht="15.6" hidden="1" x14ac:dyDescent="0.3">
      <c r="A78" s="254" t="s">
        <v>374</v>
      </c>
      <c r="B78" s="240">
        <v>0</v>
      </c>
      <c r="C78" s="241"/>
      <c r="D78" s="253"/>
      <c r="E78" s="240"/>
      <c r="F78" s="240"/>
      <c r="G78" s="241"/>
      <c r="H78" s="240">
        <v>0</v>
      </c>
      <c r="I78" s="240">
        <v>0</v>
      </c>
      <c r="J78" s="240">
        <v>0</v>
      </c>
      <c r="K78" s="240">
        <v>0</v>
      </c>
      <c r="L78" s="240">
        <v>0</v>
      </c>
      <c r="M78" s="240">
        <v>0</v>
      </c>
      <c r="N78" s="240">
        <v>0</v>
      </c>
      <c r="O78" s="240">
        <v>0</v>
      </c>
      <c r="P78" s="240">
        <v>0</v>
      </c>
      <c r="Q78" s="240">
        <v>0</v>
      </c>
      <c r="R78" s="240">
        <v>0</v>
      </c>
      <c r="S78" s="240">
        <v>0</v>
      </c>
      <c r="T78" s="240">
        <v>0</v>
      </c>
      <c r="U78" s="240">
        <v>0</v>
      </c>
      <c r="V78" s="240">
        <v>0</v>
      </c>
      <c r="W78" s="240">
        <v>0</v>
      </c>
      <c r="X78" s="240">
        <v>0</v>
      </c>
      <c r="Y78" s="240">
        <v>0</v>
      </c>
      <c r="Z78" s="240">
        <v>0</v>
      </c>
      <c r="AA78" s="240">
        <v>0</v>
      </c>
      <c r="AB78" s="240">
        <v>0</v>
      </c>
      <c r="AC78" s="240">
        <v>0</v>
      </c>
      <c r="AD78" s="240">
        <v>0</v>
      </c>
      <c r="AE78" s="240">
        <v>0</v>
      </c>
      <c r="AF78" s="240">
        <v>0</v>
      </c>
      <c r="AG78" s="240">
        <v>0</v>
      </c>
    </row>
    <row r="79" spans="1:33" s="258" customFormat="1" ht="15.6" hidden="1" x14ac:dyDescent="0.3">
      <c r="A79" s="255" t="s">
        <v>364</v>
      </c>
      <c r="B79" s="256"/>
      <c r="C79" s="257"/>
      <c r="D79" s="256"/>
      <c r="E79" s="256"/>
      <c r="F79" s="256"/>
      <c r="G79" s="257"/>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row>
    <row r="80" spans="1:33" s="235" customFormat="1" ht="15.6" hidden="1" x14ac:dyDescent="0.3">
      <c r="A80" s="239" t="s">
        <v>365</v>
      </c>
      <c r="B80" s="240">
        <v>0</v>
      </c>
      <c r="C80" s="241"/>
      <c r="D80" s="253"/>
      <c r="E80" s="240"/>
      <c r="F80" s="240"/>
      <c r="G80" s="241"/>
      <c r="H80" s="240">
        <v>0</v>
      </c>
      <c r="I80" s="240">
        <v>0</v>
      </c>
      <c r="J80" s="240">
        <v>0</v>
      </c>
      <c r="K80" s="240">
        <v>0</v>
      </c>
      <c r="L80" s="240">
        <v>0</v>
      </c>
      <c r="M80" s="240">
        <v>0</v>
      </c>
      <c r="N80" s="240">
        <v>0</v>
      </c>
      <c r="O80" s="240">
        <v>0</v>
      </c>
      <c r="P80" s="240">
        <v>0</v>
      </c>
      <c r="Q80" s="240">
        <v>0</v>
      </c>
      <c r="R80" s="240">
        <v>0</v>
      </c>
      <c r="S80" s="240">
        <v>0</v>
      </c>
      <c r="T80" s="240">
        <v>0</v>
      </c>
      <c r="U80" s="240">
        <v>0</v>
      </c>
      <c r="V80" s="240">
        <v>0</v>
      </c>
      <c r="W80" s="240">
        <v>0</v>
      </c>
      <c r="X80" s="240">
        <v>0</v>
      </c>
      <c r="Y80" s="240">
        <v>0</v>
      </c>
      <c r="Z80" s="240">
        <v>0</v>
      </c>
      <c r="AA80" s="240">
        <v>0</v>
      </c>
      <c r="AB80" s="240">
        <v>0</v>
      </c>
      <c r="AC80" s="240">
        <v>0</v>
      </c>
      <c r="AD80" s="240">
        <v>0</v>
      </c>
      <c r="AE80" s="240">
        <v>0</v>
      </c>
      <c r="AF80" s="240">
        <v>0</v>
      </c>
      <c r="AG80" s="240">
        <v>0</v>
      </c>
    </row>
    <row r="81" spans="1:33" s="235" customFormat="1" ht="15.6" hidden="1" x14ac:dyDescent="0.3">
      <c r="A81" s="239" t="s">
        <v>366</v>
      </c>
      <c r="B81" s="240">
        <v>0</v>
      </c>
      <c r="C81" s="241"/>
      <c r="D81" s="253"/>
      <c r="E81" s="240"/>
      <c r="F81" s="240"/>
      <c r="G81" s="241"/>
      <c r="H81" s="240">
        <v>0</v>
      </c>
      <c r="I81" s="240">
        <v>0</v>
      </c>
      <c r="J81" s="240">
        <v>0</v>
      </c>
      <c r="K81" s="240">
        <v>0</v>
      </c>
      <c r="L81" s="240">
        <v>0</v>
      </c>
      <c r="M81" s="240">
        <v>0</v>
      </c>
      <c r="N81" s="240">
        <v>0</v>
      </c>
      <c r="O81" s="240">
        <v>0</v>
      </c>
      <c r="P81" s="240">
        <v>0</v>
      </c>
      <c r="Q81" s="240">
        <v>0</v>
      </c>
      <c r="R81" s="240">
        <v>0</v>
      </c>
      <c r="S81" s="240">
        <v>0</v>
      </c>
      <c r="T81" s="240">
        <v>0</v>
      </c>
      <c r="U81" s="240">
        <v>0</v>
      </c>
      <c r="V81" s="240">
        <v>0</v>
      </c>
      <c r="W81" s="240">
        <v>0</v>
      </c>
      <c r="X81" s="240">
        <v>0</v>
      </c>
      <c r="Y81" s="240">
        <v>0</v>
      </c>
      <c r="Z81" s="240">
        <v>0</v>
      </c>
      <c r="AA81" s="240">
        <v>0</v>
      </c>
      <c r="AB81" s="240">
        <v>0</v>
      </c>
      <c r="AC81" s="240">
        <v>0</v>
      </c>
      <c r="AD81" s="240">
        <v>0</v>
      </c>
      <c r="AE81" s="240">
        <v>0</v>
      </c>
      <c r="AF81" s="240">
        <v>0</v>
      </c>
      <c r="AG81" s="240">
        <v>0</v>
      </c>
    </row>
    <row r="82" spans="1:33" s="235" customFormat="1" ht="15.6" hidden="1" x14ac:dyDescent="0.3">
      <c r="A82" s="239" t="s">
        <v>335</v>
      </c>
      <c r="B82" s="240">
        <v>0</v>
      </c>
      <c r="C82" s="241"/>
      <c r="D82" s="253"/>
      <c r="E82" s="240"/>
      <c r="F82" s="240"/>
      <c r="G82" s="241"/>
      <c r="H82" s="240">
        <v>0</v>
      </c>
      <c r="I82" s="240">
        <v>0</v>
      </c>
      <c r="J82" s="240">
        <v>0</v>
      </c>
      <c r="K82" s="240">
        <v>0</v>
      </c>
      <c r="L82" s="240">
        <v>0</v>
      </c>
      <c r="M82" s="240">
        <v>0</v>
      </c>
      <c r="N82" s="240">
        <v>0</v>
      </c>
      <c r="O82" s="240">
        <v>0</v>
      </c>
      <c r="P82" s="240">
        <v>0</v>
      </c>
      <c r="Q82" s="240">
        <v>0</v>
      </c>
      <c r="R82" s="240">
        <v>0</v>
      </c>
      <c r="S82" s="240">
        <v>0</v>
      </c>
      <c r="T82" s="240">
        <v>0</v>
      </c>
      <c r="U82" s="240">
        <v>0</v>
      </c>
      <c r="V82" s="240">
        <v>0</v>
      </c>
      <c r="W82" s="240">
        <v>0</v>
      </c>
      <c r="X82" s="240">
        <v>0</v>
      </c>
      <c r="Y82" s="240">
        <v>0</v>
      </c>
      <c r="Z82" s="240">
        <v>0</v>
      </c>
      <c r="AA82" s="240">
        <v>0</v>
      </c>
      <c r="AB82" s="240">
        <v>0</v>
      </c>
      <c r="AC82" s="240">
        <v>0</v>
      </c>
      <c r="AD82" s="240">
        <v>0</v>
      </c>
      <c r="AE82" s="240">
        <v>0</v>
      </c>
      <c r="AF82" s="240">
        <v>0</v>
      </c>
      <c r="AG82" s="240">
        <v>0</v>
      </c>
    </row>
    <row r="83" spans="1:33" s="235" customFormat="1" ht="15.6" hidden="1" x14ac:dyDescent="0.3">
      <c r="A83" s="239" t="s">
        <v>367</v>
      </c>
      <c r="B83" s="240">
        <v>0</v>
      </c>
      <c r="C83" s="241"/>
      <c r="D83" s="253"/>
      <c r="E83" s="240"/>
      <c r="F83" s="240"/>
      <c r="G83" s="241"/>
      <c r="H83" s="240">
        <v>0</v>
      </c>
      <c r="I83" s="240">
        <v>0</v>
      </c>
      <c r="J83" s="240">
        <v>0</v>
      </c>
      <c r="K83" s="240">
        <v>0</v>
      </c>
      <c r="L83" s="240">
        <v>0</v>
      </c>
      <c r="M83" s="240">
        <v>0</v>
      </c>
      <c r="N83" s="240">
        <v>0</v>
      </c>
      <c r="O83" s="240">
        <v>0</v>
      </c>
      <c r="P83" s="240">
        <v>0</v>
      </c>
      <c r="Q83" s="240">
        <v>0</v>
      </c>
      <c r="R83" s="240">
        <v>0</v>
      </c>
      <c r="S83" s="240">
        <v>0</v>
      </c>
      <c r="T83" s="240">
        <v>0</v>
      </c>
      <c r="U83" s="240">
        <v>0</v>
      </c>
      <c r="V83" s="240">
        <v>0</v>
      </c>
      <c r="W83" s="240">
        <v>0</v>
      </c>
      <c r="X83" s="240">
        <v>0</v>
      </c>
      <c r="Y83" s="240">
        <v>0</v>
      </c>
      <c r="Z83" s="240">
        <v>0</v>
      </c>
      <c r="AA83" s="240">
        <v>0</v>
      </c>
      <c r="AB83" s="240">
        <v>0</v>
      </c>
      <c r="AC83" s="240">
        <v>0</v>
      </c>
      <c r="AD83" s="240">
        <v>0</v>
      </c>
      <c r="AE83" s="240">
        <v>0</v>
      </c>
      <c r="AF83" s="240">
        <v>0</v>
      </c>
      <c r="AG83" s="240">
        <v>0</v>
      </c>
    </row>
    <row r="84" spans="1:33" s="235" customFormat="1" ht="15.6" hidden="1" x14ac:dyDescent="0.3">
      <c r="A84" s="239" t="s">
        <v>368</v>
      </c>
      <c r="B84" s="240">
        <v>0</v>
      </c>
      <c r="C84" s="241"/>
      <c r="D84" s="253"/>
      <c r="E84" s="240"/>
      <c r="F84" s="240"/>
      <c r="G84" s="241"/>
      <c r="H84" s="240">
        <v>0</v>
      </c>
      <c r="I84" s="240">
        <v>0</v>
      </c>
      <c r="J84" s="240">
        <v>0</v>
      </c>
      <c r="K84" s="240">
        <v>0</v>
      </c>
      <c r="L84" s="240">
        <v>0</v>
      </c>
      <c r="M84" s="240">
        <v>0</v>
      </c>
      <c r="N84" s="240">
        <v>0</v>
      </c>
      <c r="O84" s="240">
        <v>0</v>
      </c>
      <c r="P84" s="240">
        <v>0</v>
      </c>
      <c r="Q84" s="240">
        <v>0</v>
      </c>
      <c r="R84" s="240">
        <v>0</v>
      </c>
      <c r="S84" s="240">
        <v>0</v>
      </c>
      <c r="T84" s="240">
        <v>0</v>
      </c>
      <c r="U84" s="240">
        <v>0</v>
      </c>
      <c r="V84" s="240">
        <v>0</v>
      </c>
      <c r="W84" s="240">
        <v>0</v>
      </c>
      <c r="X84" s="240">
        <v>0</v>
      </c>
      <c r="Y84" s="240">
        <v>0</v>
      </c>
      <c r="Z84" s="240">
        <v>0</v>
      </c>
      <c r="AA84" s="240">
        <v>0</v>
      </c>
      <c r="AB84" s="240">
        <v>0</v>
      </c>
      <c r="AC84" s="240">
        <v>0</v>
      </c>
      <c r="AD84" s="240">
        <v>0</v>
      </c>
      <c r="AE84" s="240">
        <v>0</v>
      </c>
      <c r="AF84" s="240">
        <v>0</v>
      </c>
      <c r="AG84" s="240">
        <v>0</v>
      </c>
    </row>
    <row r="85" spans="1:33" s="235" customFormat="1" ht="15.6" hidden="1" x14ac:dyDescent="0.3">
      <c r="A85" s="239" t="s">
        <v>369</v>
      </c>
      <c r="B85" s="240">
        <v>0</v>
      </c>
      <c r="C85" s="241"/>
      <c r="D85" s="253"/>
      <c r="E85" s="240"/>
      <c r="F85" s="240"/>
      <c r="G85" s="241"/>
      <c r="H85" s="240">
        <v>0</v>
      </c>
      <c r="I85" s="240">
        <v>0</v>
      </c>
      <c r="J85" s="240">
        <v>0</v>
      </c>
      <c r="K85" s="240">
        <v>0</v>
      </c>
      <c r="L85" s="240">
        <v>0</v>
      </c>
      <c r="M85" s="240">
        <v>0</v>
      </c>
      <c r="N85" s="240">
        <v>0</v>
      </c>
      <c r="O85" s="240">
        <v>0</v>
      </c>
      <c r="P85" s="240">
        <v>0</v>
      </c>
      <c r="Q85" s="240">
        <v>0</v>
      </c>
      <c r="R85" s="240">
        <v>0</v>
      </c>
      <c r="S85" s="240">
        <v>0</v>
      </c>
      <c r="T85" s="240">
        <v>0</v>
      </c>
      <c r="U85" s="240">
        <v>0</v>
      </c>
      <c r="V85" s="240">
        <v>0</v>
      </c>
      <c r="W85" s="240">
        <v>0</v>
      </c>
      <c r="X85" s="240">
        <v>0</v>
      </c>
      <c r="Y85" s="240">
        <v>0</v>
      </c>
      <c r="Z85" s="240">
        <v>0</v>
      </c>
      <c r="AA85" s="240">
        <v>0</v>
      </c>
      <c r="AB85" s="240">
        <v>0</v>
      </c>
      <c r="AC85" s="240">
        <v>0</v>
      </c>
      <c r="AD85" s="240">
        <v>0</v>
      </c>
      <c r="AE85" s="240">
        <v>0</v>
      </c>
      <c r="AF85" s="240">
        <v>0</v>
      </c>
      <c r="AG85" s="240">
        <v>0</v>
      </c>
    </row>
    <row r="86" spans="1:33" s="235" customFormat="1" ht="15.6" hidden="1" x14ac:dyDescent="0.3">
      <c r="A86" s="239" t="s">
        <v>370</v>
      </c>
      <c r="B86" s="240">
        <v>0</v>
      </c>
      <c r="C86" s="241"/>
      <c r="D86" s="253"/>
      <c r="E86" s="240"/>
      <c r="F86" s="240"/>
      <c r="G86" s="241"/>
      <c r="H86" s="240">
        <v>0</v>
      </c>
      <c r="I86" s="240">
        <v>0</v>
      </c>
      <c r="J86" s="240">
        <v>0</v>
      </c>
      <c r="K86" s="240">
        <v>0</v>
      </c>
      <c r="L86" s="240">
        <v>0</v>
      </c>
      <c r="M86" s="240">
        <v>0</v>
      </c>
      <c r="N86" s="240">
        <v>0</v>
      </c>
      <c r="O86" s="240">
        <v>0</v>
      </c>
      <c r="P86" s="240">
        <v>0</v>
      </c>
      <c r="Q86" s="240">
        <v>0</v>
      </c>
      <c r="R86" s="240">
        <v>0</v>
      </c>
      <c r="S86" s="240">
        <v>0</v>
      </c>
      <c r="T86" s="240">
        <v>0</v>
      </c>
      <c r="U86" s="240">
        <v>0</v>
      </c>
      <c r="V86" s="240">
        <v>0</v>
      </c>
      <c r="W86" s="240">
        <v>0</v>
      </c>
      <c r="X86" s="240">
        <v>0</v>
      </c>
      <c r="Y86" s="240">
        <v>0</v>
      </c>
      <c r="Z86" s="240">
        <v>0</v>
      </c>
      <c r="AA86" s="240">
        <v>0</v>
      </c>
      <c r="AB86" s="240">
        <v>0</v>
      </c>
      <c r="AC86" s="240">
        <v>0</v>
      </c>
      <c r="AD86" s="240">
        <v>0</v>
      </c>
      <c r="AE86" s="240">
        <v>0</v>
      </c>
      <c r="AF86" s="240">
        <v>0</v>
      </c>
      <c r="AG86" s="240">
        <v>0</v>
      </c>
    </row>
    <row r="87" spans="1:33" s="235" customFormat="1" ht="15.6" hidden="1" x14ac:dyDescent="0.3">
      <c r="A87" s="239" t="s">
        <v>371</v>
      </c>
      <c r="B87" s="240">
        <v>0</v>
      </c>
      <c r="C87" s="241"/>
      <c r="D87" s="253"/>
      <c r="E87" s="240"/>
      <c r="F87" s="240"/>
      <c r="G87" s="241"/>
      <c r="H87" s="240">
        <v>0</v>
      </c>
      <c r="I87" s="240">
        <v>0</v>
      </c>
      <c r="J87" s="240">
        <v>0</v>
      </c>
      <c r="K87" s="240">
        <v>0</v>
      </c>
      <c r="L87" s="240">
        <v>0</v>
      </c>
      <c r="M87" s="240">
        <v>0</v>
      </c>
      <c r="N87" s="240">
        <v>0</v>
      </c>
      <c r="O87" s="240">
        <v>0</v>
      </c>
      <c r="P87" s="240">
        <v>0</v>
      </c>
      <c r="Q87" s="240">
        <v>0</v>
      </c>
      <c r="R87" s="240">
        <v>0</v>
      </c>
      <c r="S87" s="240">
        <v>0</v>
      </c>
      <c r="T87" s="240">
        <v>0</v>
      </c>
      <c r="U87" s="240">
        <v>0</v>
      </c>
      <c r="V87" s="240">
        <v>0</v>
      </c>
      <c r="W87" s="240">
        <v>0</v>
      </c>
      <c r="X87" s="240">
        <v>0</v>
      </c>
      <c r="Y87" s="240">
        <v>0</v>
      </c>
      <c r="Z87" s="240">
        <v>0</v>
      </c>
      <c r="AA87" s="240">
        <v>0</v>
      </c>
      <c r="AB87" s="240">
        <v>0</v>
      </c>
      <c r="AC87" s="240">
        <v>0</v>
      </c>
      <c r="AD87" s="240">
        <v>0</v>
      </c>
      <c r="AE87" s="240">
        <v>0</v>
      </c>
      <c r="AF87" s="240">
        <v>0</v>
      </c>
      <c r="AG87" s="240">
        <v>0</v>
      </c>
    </row>
    <row r="88" spans="1:33" s="235" customFormat="1" ht="15.6" hidden="1" x14ac:dyDescent="0.3">
      <c r="A88" s="239" t="s">
        <v>375</v>
      </c>
      <c r="B88" s="240">
        <v>0</v>
      </c>
      <c r="C88" s="241"/>
      <c r="D88" s="253"/>
      <c r="E88" s="240"/>
      <c r="F88" s="240"/>
      <c r="G88" s="241"/>
      <c r="H88" s="240">
        <v>0</v>
      </c>
      <c r="I88" s="240">
        <v>0</v>
      </c>
      <c r="J88" s="240">
        <v>0</v>
      </c>
      <c r="K88" s="240">
        <v>0</v>
      </c>
      <c r="L88" s="240">
        <v>0</v>
      </c>
      <c r="M88" s="240">
        <v>0</v>
      </c>
      <c r="N88" s="240">
        <v>0</v>
      </c>
      <c r="O88" s="240">
        <v>0</v>
      </c>
      <c r="P88" s="240">
        <v>0</v>
      </c>
      <c r="Q88" s="240">
        <v>0</v>
      </c>
      <c r="R88" s="240">
        <v>0</v>
      </c>
      <c r="S88" s="240">
        <v>0</v>
      </c>
      <c r="T88" s="240">
        <v>0</v>
      </c>
      <c r="U88" s="240">
        <v>0</v>
      </c>
      <c r="V88" s="240">
        <v>0</v>
      </c>
      <c r="W88" s="240">
        <v>0</v>
      </c>
      <c r="X88" s="240">
        <v>0</v>
      </c>
      <c r="Y88" s="240">
        <v>0</v>
      </c>
      <c r="Z88" s="240">
        <v>0</v>
      </c>
      <c r="AA88" s="240">
        <v>0</v>
      </c>
      <c r="AB88" s="240">
        <v>0</v>
      </c>
      <c r="AC88" s="240">
        <v>0</v>
      </c>
      <c r="AD88" s="240">
        <v>0</v>
      </c>
      <c r="AE88" s="240">
        <v>0</v>
      </c>
      <c r="AF88" s="240">
        <v>0</v>
      </c>
      <c r="AG88" s="240">
        <v>0</v>
      </c>
    </row>
    <row r="89" spans="1:33" s="235" customFormat="1" ht="15.6" x14ac:dyDescent="0.3">
      <c r="A89" s="239"/>
      <c r="B89" s="240"/>
      <c r="C89" s="241"/>
      <c r="D89" s="253"/>
      <c r="E89" s="240"/>
      <c r="F89" s="240"/>
      <c r="G89" s="241"/>
      <c r="H89" s="240"/>
      <c r="I89" s="240"/>
      <c r="J89" s="240"/>
      <c r="K89" s="240"/>
      <c r="L89" s="240"/>
      <c r="M89" s="240"/>
      <c r="N89" s="240"/>
      <c r="O89" s="240"/>
      <c r="P89" s="240"/>
      <c r="Q89" s="240"/>
      <c r="R89" s="240"/>
      <c r="S89" s="240"/>
      <c r="T89" s="240"/>
      <c r="U89" s="240"/>
      <c r="V89" s="240"/>
      <c r="W89" s="240"/>
      <c r="X89" s="240"/>
      <c r="Y89" s="240"/>
      <c r="Z89" s="240"/>
      <c r="AA89" s="240"/>
      <c r="AB89" s="240"/>
      <c r="AC89" s="240"/>
      <c r="AD89" s="240"/>
      <c r="AE89" s="240"/>
      <c r="AF89" s="240"/>
      <c r="AG89" s="240"/>
    </row>
    <row r="90" spans="1:33" x14ac:dyDescent="0.3">
      <c r="A90" s="251" t="s">
        <v>376</v>
      </c>
      <c r="B90" s="238">
        <f>+SUM(B91:B94)</f>
        <v>0</v>
      </c>
      <c r="C90" s="229"/>
      <c r="D90" s="229"/>
      <c r="E90" s="229"/>
      <c r="F90" s="229"/>
      <c r="G90" s="229"/>
      <c r="H90" s="250"/>
      <c r="I90" s="250"/>
      <c r="J90" s="250"/>
      <c r="K90" s="250"/>
      <c r="L90" s="250"/>
      <c r="M90" s="250"/>
      <c r="N90" s="250"/>
      <c r="O90" s="250"/>
      <c r="P90" s="250"/>
      <c r="Q90" s="250"/>
      <c r="R90" s="250"/>
      <c r="S90" s="250"/>
      <c r="T90" s="250"/>
      <c r="U90" s="250"/>
      <c r="V90" s="250"/>
      <c r="W90" s="250"/>
      <c r="X90" s="250"/>
      <c r="Y90" s="250"/>
      <c r="Z90" s="250"/>
      <c r="AA90" s="250"/>
      <c r="AB90" s="250"/>
      <c r="AC90" s="250"/>
      <c r="AD90" s="250"/>
      <c r="AE90" s="250"/>
      <c r="AF90" s="250"/>
      <c r="AG90" s="250"/>
    </row>
    <row r="91" spans="1:33" s="235" customFormat="1" ht="15.6" x14ac:dyDescent="0.3">
      <c r="A91" s="239" t="s">
        <v>377</v>
      </c>
      <c r="B91" s="240">
        <v>0</v>
      </c>
      <c r="C91" s="241"/>
      <c r="D91" s="242">
        <f>IF($B91-SUM($H91:$AG91)&lt;0,"Over Allocated",(+$B91-SUM($H91:$AG91)))</f>
        <v>0</v>
      </c>
      <c r="E91" s="240"/>
      <c r="F91" s="240"/>
      <c r="G91" s="240"/>
      <c r="H91" s="240">
        <v>0</v>
      </c>
      <c r="I91" s="240">
        <v>0</v>
      </c>
      <c r="J91" s="240">
        <v>0</v>
      </c>
      <c r="K91" s="240">
        <v>0</v>
      </c>
      <c r="L91" s="240">
        <v>0</v>
      </c>
      <c r="M91" s="240">
        <v>0</v>
      </c>
      <c r="N91" s="240">
        <v>0</v>
      </c>
      <c r="O91" s="240">
        <v>0</v>
      </c>
      <c r="P91" s="240">
        <v>0</v>
      </c>
      <c r="Q91" s="240">
        <v>0</v>
      </c>
      <c r="R91" s="240">
        <v>0</v>
      </c>
      <c r="S91" s="240">
        <v>0</v>
      </c>
      <c r="T91" s="240">
        <v>0</v>
      </c>
      <c r="U91" s="240">
        <v>0</v>
      </c>
      <c r="V91" s="240">
        <v>0</v>
      </c>
      <c r="W91" s="240">
        <v>0</v>
      </c>
      <c r="X91" s="240">
        <v>0</v>
      </c>
      <c r="Y91" s="240">
        <v>0</v>
      </c>
      <c r="Z91" s="240">
        <v>0</v>
      </c>
      <c r="AA91" s="240">
        <v>0</v>
      </c>
      <c r="AB91" s="240">
        <v>0</v>
      </c>
      <c r="AC91" s="240">
        <v>0</v>
      </c>
      <c r="AD91" s="240">
        <v>0</v>
      </c>
      <c r="AE91" s="240">
        <v>0</v>
      </c>
      <c r="AF91" s="240">
        <v>0</v>
      </c>
      <c r="AG91" s="240">
        <v>0</v>
      </c>
    </row>
    <row r="92" spans="1:33" s="235" customFormat="1" ht="15.6" x14ac:dyDescent="0.3">
      <c r="A92" s="239" t="s">
        <v>378</v>
      </c>
      <c r="B92" s="240">
        <v>0</v>
      </c>
      <c r="C92" s="241"/>
      <c r="D92" s="242">
        <f>IF($B92-SUM($H92:$AG92)&lt;0,"Over Allocated",(+$B92-SUM($H92:$AG92)))</f>
        <v>0</v>
      </c>
      <c r="E92" s="240"/>
      <c r="F92" s="240"/>
      <c r="G92" s="240"/>
      <c r="H92" s="240">
        <v>0</v>
      </c>
      <c r="I92" s="240">
        <v>0</v>
      </c>
      <c r="J92" s="240">
        <v>0</v>
      </c>
      <c r="K92" s="240">
        <v>0</v>
      </c>
      <c r="L92" s="240">
        <v>0</v>
      </c>
      <c r="M92" s="240">
        <v>0</v>
      </c>
      <c r="N92" s="240">
        <v>0</v>
      </c>
      <c r="O92" s="240">
        <v>0</v>
      </c>
      <c r="P92" s="240">
        <v>0</v>
      </c>
      <c r="Q92" s="240">
        <v>0</v>
      </c>
      <c r="R92" s="240">
        <v>0</v>
      </c>
      <c r="S92" s="240">
        <v>0</v>
      </c>
      <c r="T92" s="240">
        <v>0</v>
      </c>
      <c r="U92" s="240">
        <v>0</v>
      </c>
      <c r="V92" s="240">
        <v>0</v>
      </c>
      <c r="W92" s="240">
        <v>0</v>
      </c>
      <c r="X92" s="240">
        <v>0</v>
      </c>
      <c r="Y92" s="240">
        <v>0</v>
      </c>
      <c r="Z92" s="240">
        <v>0</v>
      </c>
      <c r="AA92" s="240">
        <v>0</v>
      </c>
      <c r="AB92" s="240">
        <v>0</v>
      </c>
      <c r="AC92" s="240">
        <v>0</v>
      </c>
      <c r="AD92" s="240">
        <v>0</v>
      </c>
      <c r="AE92" s="240">
        <v>0</v>
      </c>
      <c r="AF92" s="240">
        <v>0</v>
      </c>
      <c r="AG92" s="240">
        <v>0</v>
      </c>
    </row>
    <row r="93" spans="1:33" s="235" customFormat="1" ht="15.6" x14ac:dyDescent="0.3">
      <c r="A93" s="239" t="s">
        <v>379</v>
      </c>
      <c r="B93" s="240">
        <v>0</v>
      </c>
      <c r="C93" s="241"/>
      <c r="D93" s="242">
        <f>IF($B93-SUM($H93:$AG93)&lt;0,"Over Allocated",(+$B93-SUM($H93:$AG93)))</f>
        <v>0</v>
      </c>
      <c r="E93" s="240"/>
      <c r="F93" s="240"/>
      <c r="G93" s="240"/>
      <c r="H93" s="240">
        <v>0</v>
      </c>
      <c r="I93" s="240">
        <v>0</v>
      </c>
      <c r="J93" s="240">
        <v>0</v>
      </c>
      <c r="K93" s="240">
        <v>0</v>
      </c>
      <c r="L93" s="240">
        <v>0</v>
      </c>
      <c r="M93" s="240">
        <v>0</v>
      </c>
      <c r="N93" s="240">
        <v>0</v>
      </c>
      <c r="O93" s="240">
        <v>0</v>
      </c>
      <c r="P93" s="240">
        <v>0</v>
      </c>
      <c r="Q93" s="240">
        <v>0</v>
      </c>
      <c r="R93" s="240">
        <v>0</v>
      </c>
      <c r="S93" s="240">
        <v>0</v>
      </c>
      <c r="T93" s="240">
        <v>0</v>
      </c>
      <c r="U93" s="240">
        <v>0</v>
      </c>
      <c r="V93" s="240">
        <v>0</v>
      </c>
      <c r="W93" s="240">
        <v>0</v>
      </c>
      <c r="X93" s="240">
        <v>0</v>
      </c>
      <c r="Y93" s="240">
        <v>0</v>
      </c>
      <c r="Z93" s="240">
        <v>0</v>
      </c>
      <c r="AA93" s="240">
        <v>0</v>
      </c>
      <c r="AB93" s="240">
        <v>0</v>
      </c>
      <c r="AC93" s="240">
        <v>0</v>
      </c>
      <c r="AD93" s="240">
        <v>0</v>
      </c>
      <c r="AE93" s="240">
        <v>0</v>
      </c>
      <c r="AF93" s="240">
        <v>0</v>
      </c>
      <c r="AG93" s="240">
        <v>0</v>
      </c>
    </row>
    <row r="94" spans="1:33" s="235" customFormat="1" ht="15.6" x14ac:dyDescent="0.3">
      <c r="A94" s="239" t="s">
        <v>380</v>
      </c>
      <c r="B94" s="240">
        <v>0</v>
      </c>
      <c r="C94" s="241"/>
      <c r="D94" s="242">
        <f>IF($B94-SUM($H94:$AG94)&lt;0,"Over Allocated",(+$B94-SUM($H94:$AG94)))</f>
        <v>0</v>
      </c>
      <c r="E94" s="240"/>
      <c r="F94" s="240"/>
      <c r="G94" s="240"/>
      <c r="H94" s="240">
        <v>0</v>
      </c>
      <c r="I94" s="240">
        <v>0</v>
      </c>
      <c r="J94" s="240">
        <v>0</v>
      </c>
      <c r="K94" s="240">
        <v>0</v>
      </c>
      <c r="L94" s="240">
        <v>0</v>
      </c>
      <c r="M94" s="240">
        <v>0</v>
      </c>
      <c r="N94" s="240">
        <v>0</v>
      </c>
      <c r="O94" s="240">
        <v>0</v>
      </c>
      <c r="P94" s="240">
        <v>0</v>
      </c>
      <c r="Q94" s="240">
        <v>0</v>
      </c>
      <c r="R94" s="240">
        <v>0</v>
      </c>
      <c r="S94" s="240">
        <v>0</v>
      </c>
      <c r="T94" s="240">
        <v>0</v>
      </c>
      <c r="U94" s="240">
        <v>0</v>
      </c>
      <c r="V94" s="240">
        <v>0</v>
      </c>
      <c r="W94" s="240">
        <v>0</v>
      </c>
      <c r="X94" s="240">
        <v>0</v>
      </c>
      <c r="Y94" s="240">
        <v>0</v>
      </c>
      <c r="Z94" s="240">
        <v>0</v>
      </c>
      <c r="AA94" s="240">
        <v>0</v>
      </c>
      <c r="AB94" s="240">
        <v>0</v>
      </c>
      <c r="AC94" s="240">
        <v>0</v>
      </c>
      <c r="AD94" s="240">
        <v>0</v>
      </c>
      <c r="AE94" s="240">
        <v>0</v>
      </c>
      <c r="AF94" s="240">
        <v>0</v>
      </c>
      <c r="AG94" s="240">
        <v>0</v>
      </c>
    </row>
    <row r="95" spans="1:33" ht="21.75" customHeight="1" x14ac:dyDescent="0.3">
      <c r="A95" s="237"/>
      <c r="B95" s="229"/>
      <c r="C95" s="229"/>
      <c r="D95" s="229"/>
      <c r="E95" s="229"/>
      <c r="F95" s="229"/>
      <c r="G95" s="229"/>
      <c r="H95" s="229"/>
      <c r="I95" s="229"/>
      <c r="J95" s="229"/>
      <c r="K95" s="229"/>
      <c r="L95" s="229"/>
      <c r="M95" s="229"/>
      <c r="N95" s="229"/>
      <c r="O95" s="229"/>
      <c r="P95" s="229"/>
      <c r="Q95" s="229"/>
      <c r="R95" s="229"/>
      <c r="S95" s="229"/>
      <c r="T95" s="229"/>
      <c r="U95" s="229"/>
      <c r="V95" s="229"/>
      <c r="W95" s="229"/>
      <c r="X95" s="229"/>
      <c r="Y95" s="229"/>
      <c r="Z95" s="229"/>
      <c r="AA95" s="229"/>
      <c r="AB95" s="229"/>
      <c r="AC95" s="229"/>
      <c r="AD95" s="229"/>
      <c r="AE95" s="229"/>
      <c r="AF95" s="229"/>
      <c r="AG95" s="229"/>
    </row>
    <row r="96" spans="1:33" x14ac:dyDescent="0.3">
      <c r="A96" s="259" t="s">
        <v>381</v>
      </c>
      <c r="B96" s="229">
        <f>+B8+B12+B17+B23+B32+B39+B44+B57+B64+B77+B90</f>
        <v>0</v>
      </c>
      <c r="C96" s="229"/>
      <c r="D96" s="229"/>
      <c r="E96" s="260"/>
      <c r="F96" s="260"/>
      <c r="G96" s="229"/>
      <c r="H96" s="260"/>
      <c r="I96" s="260"/>
      <c r="J96" s="260"/>
      <c r="K96" s="260"/>
      <c r="L96" s="260"/>
      <c r="M96" s="260"/>
      <c r="N96" s="260"/>
      <c r="O96" s="260"/>
      <c r="P96" s="260"/>
      <c r="Q96" s="260"/>
      <c r="R96" s="260"/>
      <c r="S96" s="260"/>
      <c r="T96" s="260"/>
      <c r="U96" s="260"/>
      <c r="V96" s="260"/>
      <c r="W96" s="260"/>
      <c r="X96" s="260"/>
      <c r="Y96" s="260"/>
      <c r="Z96" s="260"/>
      <c r="AA96" s="260"/>
      <c r="AB96" s="260"/>
      <c r="AC96" s="260"/>
      <c r="AD96" s="260"/>
      <c r="AE96" s="260"/>
      <c r="AF96" s="260"/>
      <c r="AG96" s="260"/>
    </row>
    <row r="97" spans="1:33" ht="40.5" customHeight="1" x14ac:dyDescent="0.3">
      <c r="A97" s="228" t="s">
        <v>382</v>
      </c>
      <c r="B97" s="229">
        <f>SUM(D97:AG97)</f>
        <v>0</v>
      </c>
      <c r="C97" s="229"/>
      <c r="D97" s="229">
        <f t="shared" ref="D97:AG97" si="3">D8+SUM(D13:D96)</f>
        <v>0</v>
      </c>
      <c r="E97" s="229">
        <f t="shared" si="3"/>
        <v>0</v>
      </c>
      <c r="F97" s="229">
        <f t="shared" si="3"/>
        <v>0</v>
      </c>
      <c r="G97" s="229">
        <f t="shared" si="3"/>
        <v>0</v>
      </c>
      <c r="H97" s="229">
        <f t="shared" si="3"/>
        <v>0</v>
      </c>
      <c r="I97" s="229">
        <f t="shared" si="3"/>
        <v>0</v>
      </c>
      <c r="J97" s="229">
        <f t="shared" si="3"/>
        <v>0</v>
      </c>
      <c r="K97" s="229">
        <f t="shared" si="3"/>
        <v>0</v>
      </c>
      <c r="L97" s="229">
        <f t="shared" si="3"/>
        <v>0</v>
      </c>
      <c r="M97" s="229">
        <f t="shared" si="3"/>
        <v>0</v>
      </c>
      <c r="N97" s="229">
        <f t="shared" si="3"/>
        <v>0</v>
      </c>
      <c r="O97" s="229">
        <f t="shared" si="3"/>
        <v>0</v>
      </c>
      <c r="P97" s="229">
        <f t="shared" si="3"/>
        <v>0</v>
      </c>
      <c r="Q97" s="229">
        <f t="shared" si="3"/>
        <v>0</v>
      </c>
      <c r="R97" s="229">
        <f t="shared" si="3"/>
        <v>0</v>
      </c>
      <c r="S97" s="229">
        <f t="shared" si="3"/>
        <v>0</v>
      </c>
      <c r="T97" s="229">
        <f t="shared" si="3"/>
        <v>0</v>
      </c>
      <c r="U97" s="229">
        <f t="shared" si="3"/>
        <v>0</v>
      </c>
      <c r="V97" s="229">
        <f t="shared" si="3"/>
        <v>0</v>
      </c>
      <c r="W97" s="229">
        <f t="shared" si="3"/>
        <v>0</v>
      </c>
      <c r="X97" s="229">
        <f t="shared" si="3"/>
        <v>0</v>
      </c>
      <c r="Y97" s="229">
        <f t="shared" si="3"/>
        <v>0</v>
      </c>
      <c r="Z97" s="229">
        <f t="shared" si="3"/>
        <v>0</v>
      </c>
      <c r="AA97" s="229">
        <f t="shared" si="3"/>
        <v>0</v>
      </c>
      <c r="AB97" s="229">
        <f t="shared" si="3"/>
        <v>0</v>
      </c>
      <c r="AC97" s="229">
        <f t="shared" si="3"/>
        <v>0</v>
      </c>
      <c r="AD97" s="229">
        <f t="shared" si="3"/>
        <v>0</v>
      </c>
      <c r="AE97" s="229">
        <f t="shared" si="3"/>
        <v>0</v>
      </c>
      <c r="AF97" s="229">
        <f t="shared" si="3"/>
        <v>0</v>
      </c>
      <c r="AG97" s="229">
        <f t="shared" si="3"/>
        <v>0</v>
      </c>
    </row>
    <row r="98" spans="1:33" x14ac:dyDescent="0.3">
      <c r="A98" s="220"/>
      <c r="B98" s="229"/>
      <c r="C98" s="229"/>
      <c r="D98" s="229"/>
      <c r="E98" s="229"/>
      <c r="F98" s="229"/>
      <c r="G98" s="229"/>
      <c r="H98" s="229"/>
      <c r="I98" s="229"/>
      <c r="J98" s="229"/>
      <c r="K98" s="229"/>
      <c r="L98" s="229"/>
      <c r="M98" s="229"/>
      <c r="N98" s="229"/>
      <c r="O98" s="229"/>
      <c r="P98" s="229"/>
      <c r="Q98" s="229"/>
      <c r="R98" s="229"/>
      <c r="S98" s="229"/>
      <c r="T98" s="229"/>
      <c r="U98" s="229"/>
      <c r="V98" s="229"/>
      <c r="W98" s="229"/>
      <c r="X98" s="229"/>
      <c r="Y98" s="229"/>
      <c r="Z98" s="229"/>
      <c r="AA98" s="229"/>
      <c r="AB98" s="229"/>
      <c r="AC98" s="229"/>
      <c r="AD98" s="229"/>
      <c r="AE98" s="229"/>
      <c r="AF98" s="229"/>
      <c r="AG98" s="229"/>
    </row>
    <row r="99" spans="1:33" s="263" customFormat="1" ht="23.25" customHeight="1" x14ac:dyDescent="0.4">
      <c r="A99" s="261" t="s">
        <v>383</v>
      </c>
      <c r="B99" s="262"/>
      <c r="C99" s="262"/>
      <c r="D99" s="262"/>
      <c r="E99" s="262"/>
      <c r="F99" s="262"/>
      <c r="G99" s="262"/>
      <c r="H99" s="262"/>
      <c r="I99" s="262"/>
      <c r="J99" s="262"/>
      <c r="K99" s="262"/>
      <c r="L99" s="262"/>
      <c r="M99" s="262"/>
      <c r="N99" s="262"/>
      <c r="O99" s="262"/>
      <c r="P99" s="262"/>
      <c r="Q99" s="262"/>
      <c r="R99" s="262"/>
      <c r="S99" s="262"/>
      <c r="T99" s="262"/>
      <c r="U99" s="262"/>
      <c r="V99" s="262"/>
      <c r="W99" s="262"/>
      <c r="X99" s="262"/>
      <c r="Y99" s="262"/>
      <c r="Z99" s="262"/>
      <c r="AA99" s="262"/>
      <c r="AB99" s="262"/>
      <c r="AC99" s="262"/>
      <c r="AD99" s="262"/>
      <c r="AE99" s="262"/>
      <c r="AF99" s="262"/>
      <c r="AG99" s="262"/>
    </row>
    <row r="100" spans="1:33" s="263" customFormat="1" ht="21.75" customHeight="1" x14ac:dyDescent="0.3">
      <c r="A100" s="264"/>
      <c r="B100" s="262"/>
      <c r="C100" s="262"/>
      <c r="D100" s="262"/>
      <c r="E100" s="262"/>
      <c r="F100" s="262"/>
      <c r="G100" s="262"/>
      <c r="H100" s="262"/>
      <c r="I100" s="262"/>
      <c r="J100" s="262"/>
      <c r="K100" s="262"/>
      <c r="L100" s="262"/>
      <c r="M100" s="262"/>
      <c r="N100" s="262"/>
      <c r="O100" s="262"/>
      <c r="P100" s="262"/>
      <c r="Q100" s="262"/>
      <c r="R100" s="262"/>
      <c r="S100" s="262"/>
      <c r="T100" s="262"/>
      <c r="U100" s="262"/>
      <c r="V100" s="262"/>
      <c r="W100" s="262"/>
      <c r="X100" s="262"/>
      <c r="Y100" s="262"/>
      <c r="Z100" s="262"/>
      <c r="AA100" s="262"/>
      <c r="AB100" s="262"/>
      <c r="AC100" s="262"/>
      <c r="AD100" s="262"/>
      <c r="AE100" s="262"/>
      <c r="AF100" s="262"/>
      <c r="AG100" s="262"/>
    </row>
    <row r="101" spans="1:33" s="263" customFormat="1" ht="21.75" customHeight="1" x14ac:dyDescent="0.3">
      <c r="A101" s="265" t="s">
        <v>384</v>
      </c>
      <c r="B101" s="266"/>
      <c r="C101" s="262"/>
      <c r="D101" s="262"/>
      <c r="E101" s="262"/>
      <c r="F101" s="262"/>
      <c r="G101" s="262"/>
      <c r="H101" s="262">
        <v>25000</v>
      </c>
      <c r="I101" s="262">
        <v>25000</v>
      </c>
      <c r="J101" s="262">
        <v>25000</v>
      </c>
      <c r="K101" s="262">
        <v>25000</v>
      </c>
      <c r="L101" s="262">
        <v>25000</v>
      </c>
      <c r="M101" s="262">
        <v>25000</v>
      </c>
      <c r="N101" s="262">
        <v>25000</v>
      </c>
      <c r="O101" s="262">
        <v>25000</v>
      </c>
      <c r="P101" s="262">
        <v>25000</v>
      </c>
      <c r="Q101" s="262">
        <v>25000</v>
      </c>
      <c r="R101" s="262">
        <v>25000</v>
      </c>
      <c r="S101" s="262">
        <v>25000</v>
      </c>
      <c r="T101" s="262">
        <v>25000</v>
      </c>
      <c r="U101" s="262">
        <v>25000</v>
      </c>
      <c r="V101" s="262">
        <v>25000</v>
      </c>
      <c r="W101" s="262">
        <v>25000</v>
      </c>
      <c r="X101" s="262">
        <v>25000</v>
      </c>
      <c r="Y101" s="262">
        <v>25000</v>
      </c>
      <c r="Z101" s="262">
        <v>25000</v>
      </c>
      <c r="AA101" s="262">
        <v>25000</v>
      </c>
      <c r="AB101" s="262">
        <v>25000</v>
      </c>
      <c r="AC101" s="262">
        <v>25000</v>
      </c>
      <c r="AD101" s="262">
        <v>25000</v>
      </c>
      <c r="AE101" s="262">
        <v>25000</v>
      </c>
      <c r="AF101" s="262">
        <v>25000</v>
      </c>
      <c r="AG101" s="262">
        <v>25000</v>
      </c>
    </row>
    <row r="102" spans="1:33" s="270" customFormat="1" ht="51.75" customHeight="1" x14ac:dyDescent="0.3">
      <c r="A102" s="267" t="s">
        <v>385</v>
      </c>
      <c r="B102" s="268"/>
      <c r="C102" s="268"/>
      <c r="D102" s="268"/>
      <c r="E102" s="268"/>
      <c r="F102" s="268"/>
      <c r="G102" s="268"/>
      <c r="H102" s="269">
        <v>0</v>
      </c>
      <c r="I102" s="269">
        <v>0</v>
      </c>
      <c r="J102" s="269">
        <f>IF(J60-50000&gt;0,J60-J101,0)</f>
        <v>0</v>
      </c>
      <c r="K102" s="269">
        <v>0</v>
      </c>
      <c r="L102" s="269">
        <v>0</v>
      </c>
      <c r="M102" s="269">
        <v>0</v>
      </c>
      <c r="N102" s="269">
        <f>IF(N60-50000&gt;0,N60-N101,0)</f>
        <v>0</v>
      </c>
      <c r="O102" s="269">
        <f>IF(O60-50000&gt;0,O60-O101,0)</f>
        <v>0</v>
      </c>
      <c r="P102" s="269">
        <f>IF(P59-50000&gt;0,P59-P101,0)</f>
        <v>0</v>
      </c>
      <c r="Q102" s="269">
        <f>IF(Q59-50000&gt;0,Q59-Q101,0)</f>
        <v>0</v>
      </c>
      <c r="R102" s="269">
        <v>0</v>
      </c>
      <c r="S102" s="269">
        <v>0</v>
      </c>
      <c r="T102" s="269">
        <f>IF(T65-50000&gt;0,T65-T101,0)</f>
        <v>0</v>
      </c>
      <c r="U102" s="269">
        <v>0</v>
      </c>
      <c r="V102" s="269">
        <f>IF(V78-50000&gt;0,V78-V101,0)</f>
        <v>0</v>
      </c>
      <c r="W102" s="269">
        <v>0</v>
      </c>
      <c r="X102" s="269">
        <v>0</v>
      </c>
      <c r="Y102" s="269">
        <v>0</v>
      </c>
      <c r="Z102" s="269">
        <v>0</v>
      </c>
      <c r="AA102" s="269">
        <v>0</v>
      </c>
      <c r="AB102" s="269">
        <v>0</v>
      </c>
      <c r="AC102" s="269">
        <v>0</v>
      </c>
      <c r="AD102" s="269">
        <v>0</v>
      </c>
      <c r="AE102" s="269">
        <v>0</v>
      </c>
      <c r="AF102" s="269">
        <v>0</v>
      </c>
      <c r="AG102" s="269">
        <v>0</v>
      </c>
    </row>
    <row r="103" spans="1:33" s="263" customFormat="1" ht="21.75" customHeight="1" x14ac:dyDescent="0.3">
      <c r="A103" s="264"/>
      <c r="B103" s="262"/>
      <c r="C103" s="262"/>
      <c r="D103" s="262"/>
      <c r="E103" s="262"/>
      <c r="F103" s="262"/>
      <c r="G103" s="262"/>
      <c r="H103" s="262"/>
      <c r="I103" s="262"/>
      <c r="J103" s="262"/>
      <c r="K103" s="262"/>
      <c r="L103" s="262"/>
      <c r="M103" s="262"/>
      <c r="N103" s="262"/>
      <c r="O103" s="262"/>
      <c r="P103" s="262"/>
      <c r="Q103" s="262"/>
      <c r="R103" s="262"/>
      <c r="S103" s="262"/>
      <c r="T103" s="262"/>
      <c r="U103" s="262"/>
      <c r="V103" s="262"/>
      <c r="W103" s="262"/>
      <c r="X103" s="262"/>
      <c r="Y103" s="262"/>
      <c r="Z103" s="262"/>
      <c r="AA103" s="262"/>
      <c r="AB103" s="262"/>
      <c r="AC103" s="262"/>
      <c r="AD103" s="262"/>
      <c r="AE103" s="262"/>
      <c r="AF103" s="262"/>
      <c r="AG103" s="262"/>
    </row>
    <row r="104" spans="1:33" s="263" customFormat="1" x14ac:dyDescent="0.3">
      <c r="A104" s="271" t="s">
        <v>386</v>
      </c>
      <c r="B104" s="262"/>
      <c r="C104" s="262"/>
      <c r="D104" s="262">
        <f>D105/+SUM($D$105:$AG$105)*$G$97</f>
        <v>0</v>
      </c>
      <c r="E104" s="262">
        <f>E105/+SUM($D$105:$AG$105)*$G$97</f>
        <v>0</v>
      </c>
      <c r="F104" s="262"/>
      <c r="G104" s="272">
        <f>-G97</f>
        <v>0</v>
      </c>
      <c r="H104" s="262">
        <f t="shared" ref="H104:AG104" si="4">H105/+SUM($D$105:$AG$105)*$G$97</f>
        <v>0</v>
      </c>
      <c r="I104" s="262">
        <f t="shared" si="4"/>
        <v>0</v>
      </c>
      <c r="J104" s="262">
        <f t="shared" si="4"/>
        <v>0</v>
      </c>
      <c r="K104" s="262">
        <f t="shared" si="4"/>
        <v>0</v>
      </c>
      <c r="L104" s="262">
        <f t="shared" si="4"/>
        <v>0</v>
      </c>
      <c r="M104" s="262">
        <f t="shared" si="4"/>
        <v>0</v>
      </c>
      <c r="N104" s="262">
        <f t="shared" si="4"/>
        <v>0</v>
      </c>
      <c r="O104" s="262">
        <f t="shared" si="4"/>
        <v>0</v>
      </c>
      <c r="P104" s="262">
        <f t="shared" si="4"/>
        <v>0</v>
      </c>
      <c r="Q104" s="262">
        <f t="shared" si="4"/>
        <v>0</v>
      </c>
      <c r="R104" s="262">
        <f t="shared" si="4"/>
        <v>0</v>
      </c>
      <c r="S104" s="262">
        <f t="shared" si="4"/>
        <v>0</v>
      </c>
      <c r="T104" s="262">
        <f t="shared" si="4"/>
        <v>0</v>
      </c>
      <c r="U104" s="262">
        <f t="shared" si="4"/>
        <v>0</v>
      </c>
      <c r="V104" s="262">
        <f t="shared" si="4"/>
        <v>0</v>
      </c>
      <c r="W104" s="262">
        <f t="shared" si="4"/>
        <v>0</v>
      </c>
      <c r="X104" s="262">
        <f t="shared" si="4"/>
        <v>0</v>
      </c>
      <c r="Y104" s="262">
        <f t="shared" si="4"/>
        <v>0</v>
      </c>
      <c r="Z104" s="262">
        <f t="shared" si="4"/>
        <v>0</v>
      </c>
      <c r="AA104" s="262">
        <f t="shared" si="4"/>
        <v>0</v>
      </c>
      <c r="AB104" s="262">
        <f t="shared" si="4"/>
        <v>0</v>
      </c>
      <c r="AC104" s="262">
        <f t="shared" si="4"/>
        <v>0</v>
      </c>
      <c r="AD104" s="262">
        <f t="shared" si="4"/>
        <v>0</v>
      </c>
      <c r="AE104" s="262">
        <f t="shared" si="4"/>
        <v>0</v>
      </c>
      <c r="AF104" s="262">
        <f t="shared" si="4"/>
        <v>0</v>
      </c>
      <c r="AG104" s="262">
        <f t="shared" si="4"/>
        <v>0</v>
      </c>
    </row>
    <row r="105" spans="1:33" s="263" customFormat="1" ht="31.2" x14ac:dyDescent="0.3">
      <c r="A105" s="273" t="s">
        <v>387</v>
      </c>
      <c r="B105" s="262"/>
      <c r="C105" s="262"/>
      <c r="D105" s="274">
        <f>+D10</f>
        <v>0</v>
      </c>
      <c r="E105" s="274">
        <f>+E10</f>
        <v>0</v>
      </c>
      <c r="F105" s="262"/>
      <c r="G105" s="262"/>
      <c r="H105" s="274">
        <f t="shared" ref="H105:AG105" si="5">+H10</f>
        <v>0</v>
      </c>
      <c r="I105" s="274">
        <f t="shared" si="5"/>
        <v>0</v>
      </c>
      <c r="J105" s="274">
        <f t="shared" si="5"/>
        <v>0</v>
      </c>
      <c r="K105" s="274">
        <f t="shared" si="5"/>
        <v>0</v>
      </c>
      <c r="L105" s="274">
        <f t="shared" si="5"/>
        <v>0</v>
      </c>
      <c r="M105" s="274">
        <f t="shared" si="5"/>
        <v>0</v>
      </c>
      <c r="N105" s="274">
        <f t="shared" si="5"/>
        <v>0</v>
      </c>
      <c r="O105" s="274">
        <f t="shared" si="5"/>
        <v>0</v>
      </c>
      <c r="P105" s="274">
        <f t="shared" si="5"/>
        <v>0</v>
      </c>
      <c r="Q105" s="274">
        <f t="shared" si="5"/>
        <v>0</v>
      </c>
      <c r="R105" s="274">
        <f t="shared" si="5"/>
        <v>0</v>
      </c>
      <c r="S105" s="274">
        <f t="shared" si="5"/>
        <v>0</v>
      </c>
      <c r="T105" s="274">
        <f t="shared" si="5"/>
        <v>0</v>
      </c>
      <c r="U105" s="274">
        <f t="shared" si="5"/>
        <v>0</v>
      </c>
      <c r="V105" s="274">
        <f t="shared" si="5"/>
        <v>0</v>
      </c>
      <c r="W105" s="274">
        <f t="shared" si="5"/>
        <v>0</v>
      </c>
      <c r="X105" s="274">
        <f t="shared" si="5"/>
        <v>0</v>
      </c>
      <c r="Y105" s="274">
        <f t="shared" si="5"/>
        <v>0</v>
      </c>
      <c r="Z105" s="274">
        <f t="shared" si="5"/>
        <v>0</v>
      </c>
      <c r="AA105" s="274">
        <f t="shared" si="5"/>
        <v>0</v>
      </c>
      <c r="AB105" s="274">
        <f t="shared" si="5"/>
        <v>0</v>
      </c>
      <c r="AC105" s="274">
        <f t="shared" si="5"/>
        <v>0</v>
      </c>
      <c r="AD105" s="274">
        <f t="shared" si="5"/>
        <v>0</v>
      </c>
      <c r="AE105" s="274">
        <f t="shared" si="5"/>
        <v>0</v>
      </c>
      <c r="AF105" s="274">
        <f t="shared" si="5"/>
        <v>0</v>
      </c>
      <c r="AG105" s="274">
        <f t="shared" si="5"/>
        <v>1</v>
      </c>
    </row>
    <row r="106" spans="1:33" s="263" customFormat="1" ht="21.75" customHeight="1" x14ac:dyDescent="0.3">
      <c r="A106" s="264"/>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row>
    <row r="107" spans="1:33" s="263" customFormat="1" x14ac:dyDescent="0.3">
      <c r="A107" s="271" t="s">
        <v>388</v>
      </c>
      <c r="B107" s="262"/>
      <c r="C107" s="262"/>
      <c r="D107" s="262">
        <f>IF((+$D$108+SUM($H$108:$AG$108))*$E$97=0,0,D108/(+$D$108+SUM($H$108:$AG$108))*($E$97+$E$104))</f>
        <v>0</v>
      </c>
      <c r="E107" s="272">
        <f>-E97-E104</f>
        <v>0</v>
      </c>
      <c r="F107" s="272"/>
      <c r="G107" s="262"/>
      <c r="H107" s="262">
        <f t="shared" ref="H107:AF107" si="6">IF((+$D$108+SUM($H$108:$AG$108))*$E$97=0,0,H108/(+$D$108+SUM($H$108:$AG$108))*($E$97+$E$104))</f>
        <v>0</v>
      </c>
      <c r="I107" s="262">
        <f t="shared" si="6"/>
        <v>0</v>
      </c>
      <c r="J107" s="262">
        <f t="shared" si="6"/>
        <v>0</v>
      </c>
      <c r="K107" s="262">
        <f t="shared" si="6"/>
        <v>0</v>
      </c>
      <c r="L107" s="262">
        <f t="shared" si="6"/>
        <v>0</v>
      </c>
      <c r="M107" s="262">
        <f t="shared" si="6"/>
        <v>0</v>
      </c>
      <c r="N107" s="262">
        <f t="shared" si="6"/>
        <v>0</v>
      </c>
      <c r="O107" s="262">
        <f t="shared" si="6"/>
        <v>0</v>
      </c>
      <c r="P107" s="262">
        <f t="shared" si="6"/>
        <v>0</v>
      </c>
      <c r="Q107" s="262">
        <f t="shared" si="6"/>
        <v>0</v>
      </c>
      <c r="R107" s="262">
        <f t="shared" si="6"/>
        <v>0</v>
      </c>
      <c r="S107" s="262">
        <f t="shared" si="6"/>
        <v>0</v>
      </c>
      <c r="T107" s="262">
        <f t="shared" si="6"/>
        <v>0</v>
      </c>
      <c r="U107" s="262">
        <f t="shared" si="6"/>
        <v>0</v>
      </c>
      <c r="V107" s="262">
        <f t="shared" si="6"/>
        <v>0</v>
      </c>
      <c r="W107" s="262">
        <f t="shared" si="6"/>
        <v>0</v>
      </c>
      <c r="X107" s="262">
        <f t="shared" si="6"/>
        <v>0</v>
      </c>
      <c r="Y107" s="262">
        <f t="shared" si="6"/>
        <v>0</v>
      </c>
      <c r="Z107" s="262">
        <f t="shared" si="6"/>
        <v>0</v>
      </c>
      <c r="AA107" s="262">
        <f t="shared" si="6"/>
        <v>0</v>
      </c>
      <c r="AB107" s="262">
        <f t="shared" si="6"/>
        <v>0</v>
      </c>
      <c r="AC107" s="262">
        <f t="shared" si="6"/>
        <v>0</v>
      </c>
      <c r="AD107" s="262">
        <f t="shared" si="6"/>
        <v>0</v>
      </c>
      <c r="AE107" s="262">
        <f t="shared" si="6"/>
        <v>0</v>
      </c>
      <c r="AF107" s="262">
        <f t="shared" si="6"/>
        <v>0</v>
      </c>
      <c r="AG107" s="262">
        <f>IF((+$D$108+SUM($H$108:$AG$108))*$E$97=0,0,AG108/(+$D$108+SUM($H$108:$AG$108))*($E$97+$E$104))</f>
        <v>0</v>
      </c>
    </row>
    <row r="108" spans="1:33" s="270" customFormat="1" x14ac:dyDescent="0.3">
      <c r="A108" s="275" t="s">
        <v>389</v>
      </c>
      <c r="B108" s="276">
        <v>0</v>
      </c>
      <c r="C108" s="268"/>
      <c r="D108" s="277">
        <v>0</v>
      </c>
      <c r="E108" s="278"/>
      <c r="F108" s="278"/>
      <c r="G108" s="278"/>
      <c r="H108" s="277">
        <v>0</v>
      </c>
      <c r="I108" s="277">
        <v>0</v>
      </c>
      <c r="J108" s="277">
        <v>0</v>
      </c>
      <c r="K108" s="277">
        <v>0</v>
      </c>
      <c r="L108" s="277">
        <v>0</v>
      </c>
      <c r="M108" s="277">
        <v>0</v>
      </c>
      <c r="N108" s="277">
        <v>0</v>
      </c>
      <c r="O108" s="277">
        <v>0</v>
      </c>
      <c r="P108" s="277">
        <v>0</v>
      </c>
      <c r="Q108" s="277">
        <v>0</v>
      </c>
      <c r="R108" s="277">
        <v>0</v>
      </c>
      <c r="S108" s="277">
        <v>0</v>
      </c>
      <c r="T108" s="277">
        <v>0</v>
      </c>
      <c r="U108" s="277">
        <v>0</v>
      </c>
      <c r="V108" s="277">
        <v>0</v>
      </c>
      <c r="W108" s="277">
        <v>0</v>
      </c>
      <c r="X108" s="277">
        <v>0</v>
      </c>
      <c r="Y108" s="277">
        <v>0</v>
      </c>
      <c r="Z108" s="277">
        <v>0</v>
      </c>
      <c r="AA108" s="277">
        <v>0</v>
      </c>
      <c r="AB108" s="277">
        <v>0</v>
      </c>
      <c r="AC108" s="277">
        <v>0</v>
      </c>
      <c r="AD108" s="277">
        <v>0</v>
      </c>
      <c r="AE108" s="277">
        <v>0</v>
      </c>
      <c r="AF108" s="277">
        <v>0</v>
      </c>
      <c r="AG108" s="277">
        <v>0</v>
      </c>
    </row>
    <row r="109" spans="1:33" s="263" customFormat="1" ht="21.75" customHeight="1" x14ac:dyDescent="0.3">
      <c r="A109" s="264"/>
      <c r="B109" s="262"/>
      <c r="C109" s="262"/>
      <c r="D109" s="262"/>
      <c r="E109" s="262"/>
      <c r="F109" s="262"/>
      <c r="G109" s="262"/>
      <c r="H109" s="262"/>
      <c r="I109" s="262"/>
      <c r="J109" s="262"/>
      <c r="K109" s="262"/>
      <c r="L109" s="262"/>
      <c r="M109" s="262"/>
      <c r="N109" s="262"/>
      <c r="O109" s="262"/>
      <c r="P109" s="262"/>
      <c r="Q109" s="262"/>
      <c r="R109" s="262"/>
      <c r="S109" s="262"/>
      <c r="T109" s="262"/>
      <c r="U109" s="262"/>
      <c r="V109" s="262"/>
      <c r="W109" s="262"/>
      <c r="X109" s="262"/>
      <c r="Y109" s="262"/>
      <c r="Z109" s="262"/>
      <c r="AA109" s="262"/>
      <c r="AB109" s="262"/>
      <c r="AC109" s="262"/>
      <c r="AD109" s="262"/>
      <c r="AE109" s="262"/>
      <c r="AF109" s="262"/>
      <c r="AG109" s="262"/>
    </row>
    <row r="110" spans="1:33" s="263" customFormat="1" x14ac:dyDescent="0.3">
      <c r="A110" s="271" t="s">
        <v>390</v>
      </c>
      <c r="B110" s="262"/>
      <c r="C110" s="262"/>
      <c r="D110" s="262"/>
      <c r="E110" s="262"/>
      <c r="F110" s="272">
        <f>-F97</f>
        <v>0</v>
      </c>
      <c r="G110" s="272"/>
      <c r="H110" s="262">
        <f>IF(SUM($H111:$AG$111)=0,0,(H111/+SUM($H$111:$AG$111)*$F$97))</f>
        <v>0</v>
      </c>
      <c r="I110" s="262">
        <f>IF(SUM($H111:$AG$111)=0,0,(I111/+SUM($H$111:$AG$111)*$F$97))</f>
        <v>0</v>
      </c>
      <c r="J110" s="262">
        <f>IF(SUM($H111:$AG$111)=0,0,(J111/+SUM($H$111:$AG$111)*$F$97))</f>
        <v>0</v>
      </c>
      <c r="K110" s="262">
        <f>IF(SUM($H111:$AG$111)=0,0,(K111/+SUM($H$111:$AG$111)*$F$97))</f>
        <v>0</v>
      </c>
      <c r="L110" s="262">
        <f>IF(SUM($H111:$AG$111)=0,0,(L111/+SUM($H$111:$AG$111)*$F$97))</f>
        <v>0</v>
      </c>
      <c r="M110" s="262">
        <f>IF(SUM($H111:$AG$111)=0,0,(M111/+SUM($H$111:$AG$111)*$F$97))</f>
        <v>0</v>
      </c>
      <c r="N110" s="262">
        <f>IF(SUM($H111:$AG$111)=0,0,(N111/+SUM($H$111:$AG$111)*$F$97))</f>
        <v>0</v>
      </c>
      <c r="O110" s="262">
        <f>IF(SUM($H111:$AG$111)=0,0,(O111/+SUM($H$111:$AG$111)*$F$97))</f>
        <v>0</v>
      </c>
      <c r="P110" s="262">
        <f>IF(SUM($H111:$AG$111)=0,0,(P111/+SUM($H$111:$AG$111)*$F$97))</f>
        <v>0</v>
      </c>
      <c r="Q110" s="262">
        <f>IF(SUM($H111:$AG$111)=0,0,(Q111/+SUM($H$111:$AG$111)*$F$97))</f>
        <v>0</v>
      </c>
      <c r="R110" s="262">
        <f>IF(SUM($H111:$AG$111)=0,0,(R111/+SUM($H$111:$AG$111)*$F$97))</f>
        <v>0</v>
      </c>
      <c r="S110" s="262">
        <f>IF(SUM($H111:$AG$111)=0,0,(S111/+SUM($H$111:$AG$111)*$F$97))</f>
        <v>0</v>
      </c>
      <c r="T110" s="262">
        <f>IF(SUM($H111:$AG$111)=0,0,(T111/+SUM($H$111:$AG$111)*$F$97))</f>
        <v>0</v>
      </c>
      <c r="U110" s="262">
        <f>IF(SUM($H111:$AG$111)=0,0,(U111/+SUM($H$111:$AG$111)*$F$97))</f>
        <v>0</v>
      </c>
      <c r="V110" s="262">
        <f>IF(SUM($H111:$AG$111)=0,0,(V111/+SUM($H$111:$AG$111)*$F$97))</f>
        <v>0</v>
      </c>
      <c r="W110" s="262">
        <f>IF(SUM($H111:$AG$111)=0,0,(W111/+SUM($H$111:$AG$111)*$F$97))</f>
        <v>0</v>
      </c>
      <c r="X110" s="262">
        <f>IF(SUM($H111:$AG$111)=0,0,(X111/+SUM($H$111:$AG$111)*$F$97))</f>
        <v>0</v>
      </c>
      <c r="Y110" s="262">
        <f>IF(SUM($H111:$AG$111)=0,0,(Y111/+SUM($H$111:$AG$111)*$F$97))</f>
        <v>0</v>
      </c>
      <c r="Z110" s="262">
        <f>IF(SUM($H111:$AG$111)=0,0,(Z111/+SUM($H$111:$AG$111)*$F$97))</f>
        <v>0</v>
      </c>
      <c r="AA110" s="262">
        <f>IF(SUM($H111:$AG$111)=0,0,(AA111/+SUM($H$111:$AG$111)*$F$97))</f>
        <v>0</v>
      </c>
      <c r="AB110" s="262">
        <f>IF(SUM($H111:$AG$111)=0,0,(AB111/+SUM($H$111:$AG$111)*$F$97))</f>
        <v>0</v>
      </c>
      <c r="AC110" s="262">
        <f>IF(SUM($H111:$AG$111)=0,0,(AC111/+SUM($H$111:$AG$111)*$F$97))</f>
        <v>0</v>
      </c>
      <c r="AD110" s="262">
        <f>IF(SUM($H111:$AG$111)=0,0,(AD111/+SUM($H$111:$AG$111)*$F$97))</f>
        <v>0</v>
      </c>
      <c r="AE110" s="262">
        <f>IF(SUM($H111:$AG$111)=0,0,(AE111/+SUM($H$111:$AG$111)*$F$97))</f>
        <v>0</v>
      </c>
      <c r="AF110" s="262">
        <f>IF(SUM($H111:$AG$111)=0,0,(AF111/+SUM($H$111:$AG$111)*$F$97))</f>
        <v>0</v>
      </c>
      <c r="AG110" s="262">
        <f>IF(SUM($H111:$AG$111)=0,0,(AG111/+SUM($H$111:$AG$111)*$F$97))</f>
        <v>0</v>
      </c>
    </row>
    <row r="111" spans="1:33" s="263" customFormat="1" ht="31.2" x14ac:dyDescent="0.3">
      <c r="A111" s="273" t="s">
        <v>391</v>
      </c>
      <c r="B111" s="262"/>
      <c r="C111" s="262"/>
      <c r="D111" s="262"/>
      <c r="E111" s="262"/>
      <c r="F111" s="262"/>
      <c r="G111" s="262"/>
      <c r="H111" s="279">
        <f>SUM((PERSONNEL!P33):(PERSONNEL!P42))</f>
        <v>0</v>
      </c>
      <c r="I111" s="279">
        <f>SUM((PERSONNEL!T33):(PERSONNEL!T42))</f>
        <v>0</v>
      </c>
      <c r="J111" s="279">
        <f>SUM((PERSONNEL!X33):(PERSONNEL!X42))</f>
        <v>0</v>
      </c>
      <c r="K111" s="279">
        <f>SUM((PERSONNEL!AB33):(PERSONNEL!AB42))</f>
        <v>0</v>
      </c>
      <c r="L111" s="279">
        <f>SUM((PERSONNEL!AF33):(PERSONNEL!AF42))</f>
        <v>0</v>
      </c>
      <c r="M111" s="279">
        <f>SUM((PERSONNEL!AJ33):(PERSONNEL!AJ42))</f>
        <v>0</v>
      </c>
      <c r="N111" s="279">
        <f>SUM((PERSONNEL!AN33):(PERSONNEL!AN42))</f>
        <v>0</v>
      </c>
      <c r="O111" s="279">
        <f>SUM((PERSONNEL!AR33):(PERSONNEL!AR42))</f>
        <v>0</v>
      </c>
      <c r="P111" s="279">
        <f>SUM((PERSONNEL!AV33):(PERSONNEL!AV42))</f>
        <v>0</v>
      </c>
      <c r="Q111" s="279">
        <f>SUM((PERSONNEL!AZ33):(PERSONNEL!AZ42))</f>
        <v>0</v>
      </c>
      <c r="R111" s="279">
        <f>SUM((PERSONNEL!BD33):(PERSONNEL!BD42))</f>
        <v>0</v>
      </c>
      <c r="S111" s="279">
        <f>SUM((PERSONNEL!BH33):(PERSONNEL!BH42))</f>
        <v>0</v>
      </c>
      <c r="T111" s="279">
        <f>SUM((PERSONNEL!BL33):(PERSONNEL!BL42))</f>
        <v>0</v>
      </c>
      <c r="U111" s="279">
        <f>SUM((PERSONNEL!BP33):(PERSONNEL!BP42))</f>
        <v>0</v>
      </c>
      <c r="V111" s="279">
        <f>SUM((PERSONNEL!BT33):(PERSONNEL!BT42))</f>
        <v>0</v>
      </c>
      <c r="W111" s="279">
        <f>SUM((PERSONNEL!BX33):(PERSONNEL!BX42))</f>
        <v>0</v>
      </c>
      <c r="X111" s="279">
        <f>SUM((PERSONNEL!CB33):(PERSONNEL!CB42))</f>
        <v>0</v>
      </c>
      <c r="Y111" s="279">
        <f>SUM((PERSONNEL!CF33):(PERSONNEL!CF42))</f>
        <v>0</v>
      </c>
      <c r="Z111" s="279">
        <f>SUM((PERSONNEL!CJ33):(PERSONNEL!CJ42))</f>
        <v>0</v>
      </c>
      <c r="AA111" s="279">
        <f>SUM((PERSONNEL!CN33):(PERSONNEL!CN42))</f>
        <v>0</v>
      </c>
      <c r="AB111" s="279">
        <f>SUM((PERSONNEL!CR33):(PERSONNEL!CR42))</f>
        <v>0</v>
      </c>
      <c r="AC111" s="279">
        <f>SUM((PERSONNEL!CV33):(PERSONNEL!CV42))</f>
        <v>0</v>
      </c>
      <c r="AD111" s="279">
        <f>SUM((PERSONNEL!CZ33):(PERSONNEL!CZ42))</f>
        <v>0</v>
      </c>
      <c r="AE111" s="279">
        <f>SUM((PERSONNEL!DD33):(PERSONNEL!DD42))</f>
        <v>0</v>
      </c>
      <c r="AF111" s="279">
        <f>SUM((PERSONNEL!DH33):(PERSONNEL!DH42))</f>
        <v>0</v>
      </c>
      <c r="AG111" s="279">
        <f>SUM((PERSONNEL!DJ33):(PERSONNEL!DJ33))</f>
        <v>1</v>
      </c>
    </row>
    <row r="112" spans="1:33" s="263" customFormat="1" ht="12.75" customHeight="1" x14ac:dyDescent="0.3">
      <c r="A112" s="264"/>
      <c r="B112" s="262"/>
      <c r="C112" s="262"/>
      <c r="D112" s="262"/>
      <c r="E112" s="262"/>
      <c r="F112" s="262"/>
      <c r="G112" s="262"/>
      <c r="H112" s="262"/>
      <c r="I112" s="262"/>
      <c r="J112" s="262"/>
      <c r="K112" s="262"/>
      <c r="L112" s="262"/>
      <c r="M112" s="262"/>
      <c r="N112" s="262"/>
      <c r="O112" s="262"/>
      <c r="P112" s="262"/>
      <c r="Q112" s="262"/>
      <c r="R112" s="262"/>
      <c r="S112" s="262"/>
      <c r="T112" s="262"/>
      <c r="U112" s="262"/>
      <c r="V112" s="262"/>
      <c r="W112" s="262"/>
      <c r="X112" s="262"/>
      <c r="Y112" s="262"/>
      <c r="Z112" s="262"/>
      <c r="AA112" s="262"/>
      <c r="AB112" s="262"/>
      <c r="AC112" s="262"/>
      <c r="AD112" s="262"/>
      <c r="AE112" s="262"/>
      <c r="AF112" s="262"/>
      <c r="AG112" s="262"/>
    </row>
    <row r="113" spans="1:49" s="263" customFormat="1" x14ac:dyDescent="0.3">
      <c r="A113" s="271" t="s">
        <v>392</v>
      </c>
      <c r="B113" s="262"/>
      <c r="C113" s="262"/>
      <c r="D113" s="272">
        <f>-(+D97+D107+D104)</f>
        <v>0</v>
      </c>
      <c r="E113" s="262"/>
      <c r="F113" s="262"/>
      <c r="G113" s="262"/>
      <c r="H113" s="262">
        <f t="shared" ref="H113:AG113" si="7">IF((SUM($D$114:$AG$114))*($D$97+$D$107+$D$104)=0,0,(H114/SUM($D$114:$AG$114))*($D$97+$D$107+$D$104))</f>
        <v>0</v>
      </c>
      <c r="I113" s="262">
        <f t="shared" si="7"/>
        <v>0</v>
      </c>
      <c r="J113" s="262">
        <f t="shared" si="7"/>
        <v>0</v>
      </c>
      <c r="K113" s="262">
        <f t="shared" si="7"/>
        <v>0</v>
      </c>
      <c r="L113" s="262">
        <f t="shared" si="7"/>
        <v>0</v>
      </c>
      <c r="M113" s="262">
        <f t="shared" si="7"/>
        <v>0</v>
      </c>
      <c r="N113" s="262">
        <f t="shared" si="7"/>
        <v>0</v>
      </c>
      <c r="O113" s="262">
        <f t="shared" si="7"/>
        <v>0</v>
      </c>
      <c r="P113" s="262">
        <f t="shared" si="7"/>
        <v>0</v>
      </c>
      <c r="Q113" s="262">
        <f t="shared" si="7"/>
        <v>0</v>
      </c>
      <c r="R113" s="262">
        <f t="shared" si="7"/>
        <v>0</v>
      </c>
      <c r="S113" s="262">
        <f t="shared" si="7"/>
        <v>0</v>
      </c>
      <c r="T113" s="262">
        <f t="shared" si="7"/>
        <v>0</v>
      </c>
      <c r="U113" s="262">
        <f t="shared" si="7"/>
        <v>0</v>
      </c>
      <c r="V113" s="262">
        <f t="shared" si="7"/>
        <v>0</v>
      </c>
      <c r="W113" s="262">
        <f t="shared" si="7"/>
        <v>0</v>
      </c>
      <c r="X113" s="262">
        <f t="shared" si="7"/>
        <v>0</v>
      </c>
      <c r="Y113" s="262">
        <f t="shared" si="7"/>
        <v>0</v>
      </c>
      <c r="Z113" s="262">
        <f t="shared" si="7"/>
        <v>0</v>
      </c>
      <c r="AA113" s="262">
        <f t="shared" si="7"/>
        <v>0</v>
      </c>
      <c r="AB113" s="262">
        <f t="shared" si="7"/>
        <v>0</v>
      </c>
      <c r="AC113" s="262">
        <f t="shared" si="7"/>
        <v>0</v>
      </c>
      <c r="AD113" s="262">
        <f t="shared" si="7"/>
        <v>0</v>
      </c>
      <c r="AE113" s="262">
        <f t="shared" si="7"/>
        <v>0</v>
      </c>
      <c r="AF113" s="262">
        <f t="shared" si="7"/>
        <v>0</v>
      </c>
      <c r="AG113" s="262">
        <f t="shared" si="7"/>
        <v>0</v>
      </c>
    </row>
    <row r="114" spans="1:49" s="263" customFormat="1" x14ac:dyDescent="0.3">
      <c r="A114" s="280" t="s">
        <v>393</v>
      </c>
      <c r="B114" s="262"/>
      <c r="C114" s="262"/>
      <c r="D114" s="262"/>
      <c r="E114" s="262"/>
      <c r="F114" s="262"/>
      <c r="G114" s="262"/>
      <c r="H114" s="262">
        <f t="shared" ref="H114:AG114" si="8">+H97-H102</f>
        <v>0</v>
      </c>
      <c r="I114" s="262">
        <f t="shared" si="8"/>
        <v>0</v>
      </c>
      <c r="J114" s="262">
        <f t="shared" si="8"/>
        <v>0</v>
      </c>
      <c r="K114" s="262">
        <f t="shared" si="8"/>
        <v>0</v>
      </c>
      <c r="L114" s="262">
        <f t="shared" si="8"/>
        <v>0</v>
      </c>
      <c r="M114" s="262">
        <f t="shared" si="8"/>
        <v>0</v>
      </c>
      <c r="N114" s="262">
        <f t="shared" si="8"/>
        <v>0</v>
      </c>
      <c r="O114" s="262">
        <f t="shared" si="8"/>
        <v>0</v>
      </c>
      <c r="P114" s="262">
        <f t="shared" si="8"/>
        <v>0</v>
      </c>
      <c r="Q114" s="262">
        <f t="shared" si="8"/>
        <v>0</v>
      </c>
      <c r="R114" s="262">
        <f t="shared" si="8"/>
        <v>0</v>
      </c>
      <c r="S114" s="262">
        <f t="shared" si="8"/>
        <v>0</v>
      </c>
      <c r="T114" s="262">
        <f t="shared" si="8"/>
        <v>0</v>
      </c>
      <c r="U114" s="262">
        <f t="shared" si="8"/>
        <v>0</v>
      </c>
      <c r="V114" s="262">
        <f t="shared" si="8"/>
        <v>0</v>
      </c>
      <c r="W114" s="262">
        <f t="shared" si="8"/>
        <v>0</v>
      </c>
      <c r="X114" s="262">
        <f t="shared" si="8"/>
        <v>0</v>
      </c>
      <c r="Y114" s="262">
        <f t="shared" si="8"/>
        <v>0</v>
      </c>
      <c r="Z114" s="262">
        <f t="shared" si="8"/>
        <v>0</v>
      </c>
      <c r="AA114" s="262">
        <f t="shared" si="8"/>
        <v>0</v>
      </c>
      <c r="AB114" s="262">
        <f t="shared" si="8"/>
        <v>0</v>
      </c>
      <c r="AC114" s="262">
        <f t="shared" si="8"/>
        <v>0</v>
      </c>
      <c r="AD114" s="262">
        <f t="shared" si="8"/>
        <v>0</v>
      </c>
      <c r="AE114" s="262">
        <f t="shared" si="8"/>
        <v>0</v>
      </c>
      <c r="AF114" s="262">
        <f t="shared" si="8"/>
        <v>0</v>
      </c>
      <c r="AG114" s="262">
        <f t="shared" si="8"/>
        <v>0</v>
      </c>
    </row>
    <row r="115" spans="1:49" s="263" customFormat="1" ht="21.75" customHeight="1" x14ac:dyDescent="0.3">
      <c r="A115" s="264"/>
      <c r="B115" s="262"/>
      <c r="C115" s="262"/>
      <c r="D115" s="262"/>
      <c r="E115" s="262"/>
      <c r="F115" s="262"/>
      <c r="G115" s="262"/>
      <c r="H115" s="262"/>
      <c r="I115" s="262"/>
      <c r="J115" s="262"/>
      <c r="K115" s="262"/>
      <c r="L115" s="262"/>
      <c r="M115" s="262"/>
      <c r="N115" s="262"/>
      <c r="O115" s="262"/>
      <c r="P115" s="262"/>
      <c r="Q115" s="262"/>
      <c r="R115" s="262"/>
      <c r="S115" s="262"/>
      <c r="T115" s="262"/>
      <c r="U115" s="262"/>
      <c r="V115" s="262"/>
      <c r="W115" s="262"/>
      <c r="X115" s="262"/>
      <c r="Y115" s="262"/>
      <c r="Z115" s="262"/>
      <c r="AA115" s="262"/>
      <c r="AB115" s="262"/>
      <c r="AC115" s="262"/>
      <c r="AD115" s="262"/>
      <c r="AE115" s="262"/>
      <c r="AF115" s="262"/>
      <c r="AG115" s="262"/>
    </row>
    <row r="116" spans="1:49" s="276" customFormat="1" x14ac:dyDescent="0.3">
      <c r="A116" s="271" t="s">
        <v>394</v>
      </c>
      <c r="B116" s="272">
        <f>SUM(D116:AG116)</f>
        <v>0</v>
      </c>
      <c r="C116" s="272"/>
      <c r="D116" s="272"/>
      <c r="E116" s="281">
        <f>+E97+E107+E104</f>
        <v>0</v>
      </c>
      <c r="F116" s="272"/>
      <c r="G116" s="272"/>
      <c r="H116" s="272">
        <f t="shared" ref="H116:AG116" si="9">+H97+H107+H110+H104+H113</f>
        <v>0</v>
      </c>
      <c r="I116" s="272">
        <f t="shared" si="9"/>
        <v>0</v>
      </c>
      <c r="J116" s="272">
        <f t="shared" si="9"/>
        <v>0</v>
      </c>
      <c r="K116" s="272">
        <f t="shared" si="9"/>
        <v>0</v>
      </c>
      <c r="L116" s="272">
        <f t="shared" si="9"/>
        <v>0</v>
      </c>
      <c r="M116" s="272">
        <f t="shared" si="9"/>
        <v>0</v>
      </c>
      <c r="N116" s="272">
        <f t="shared" si="9"/>
        <v>0</v>
      </c>
      <c r="O116" s="272">
        <f t="shared" si="9"/>
        <v>0</v>
      </c>
      <c r="P116" s="272">
        <f t="shared" si="9"/>
        <v>0</v>
      </c>
      <c r="Q116" s="272">
        <f t="shared" si="9"/>
        <v>0</v>
      </c>
      <c r="R116" s="272">
        <f t="shared" si="9"/>
        <v>0</v>
      </c>
      <c r="S116" s="272">
        <f t="shared" si="9"/>
        <v>0</v>
      </c>
      <c r="T116" s="272">
        <f t="shared" si="9"/>
        <v>0</v>
      </c>
      <c r="U116" s="272">
        <f t="shared" si="9"/>
        <v>0</v>
      </c>
      <c r="V116" s="272">
        <f t="shared" si="9"/>
        <v>0</v>
      </c>
      <c r="W116" s="272">
        <f t="shared" si="9"/>
        <v>0</v>
      </c>
      <c r="X116" s="272">
        <f t="shared" si="9"/>
        <v>0</v>
      </c>
      <c r="Y116" s="272">
        <f t="shared" si="9"/>
        <v>0</v>
      </c>
      <c r="Z116" s="272">
        <f t="shared" si="9"/>
        <v>0</v>
      </c>
      <c r="AA116" s="272">
        <f t="shared" si="9"/>
        <v>0</v>
      </c>
      <c r="AB116" s="272">
        <f t="shared" si="9"/>
        <v>0</v>
      </c>
      <c r="AC116" s="272">
        <f t="shared" si="9"/>
        <v>0</v>
      </c>
      <c r="AD116" s="272">
        <f t="shared" si="9"/>
        <v>0</v>
      </c>
      <c r="AE116" s="272">
        <f t="shared" si="9"/>
        <v>0</v>
      </c>
      <c r="AF116" s="272">
        <f t="shared" si="9"/>
        <v>0</v>
      </c>
      <c r="AG116" s="272">
        <f t="shared" si="9"/>
        <v>0</v>
      </c>
    </row>
    <row r="117" spans="1:49" s="284" customFormat="1" x14ac:dyDescent="0.3">
      <c r="A117" s="282" t="s">
        <v>395</v>
      </c>
      <c r="B117" s="250"/>
      <c r="C117" s="250"/>
      <c r="D117" s="250"/>
      <c r="E117" s="250"/>
      <c r="F117" s="250"/>
      <c r="G117" s="250"/>
      <c r="H117" s="283">
        <v>0</v>
      </c>
      <c r="I117" s="283">
        <v>0</v>
      </c>
      <c r="J117" s="283">
        <v>0</v>
      </c>
      <c r="K117" s="283">
        <v>0</v>
      </c>
      <c r="L117" s="283">
        <v>0</v>
      </c>
      <c r="M117" s="283">
        <v>0</v>
      </c>
      <c r="N117" s="283">
        <v>0</v>
      </c>
      <c r="O117" s="283">
        <v>0</v>
      </c>
      <c r="P117" s="283">
        <v>0</v>
      </c>
      <c r="Q117" s="283">
        <v>0</v>
      </c>
      <c r="R117" s="283">
        <v>0</v>
      </c>
      <c r="S117" s="283">
        <v>0</v>
      </c>
      <c r="T117" s="283">
        <v>0</v>
      </c>
      <c r="U117" s="283">
        <v>0</v>
      </c>
      <c r="V117" s="283">
        <v>0</v>
      </c>
      <c r="W117" s="283">
        <v>0</v>
      </c>
      <c r="X117" s="283">
        <v>0</v>
      </c>
      <c r="Y117" s="283">
        <v>0</v>
      </c>
      <c r="Z117" s="283">
        <v>0</v>
      </c>
      <c r="AA117" s="283">
        <v>0</v>
      </c>
      <c r="AB117" s="283">
        <v>0</v>
      </c>
      <c r="AC117" s="283">
        <v>0</v>
      </c>
      <c r="AD117" s="283">
        <v>0</v>
      </c>
      <c r="AE117" s="283">
        <v>0</v>
      </c>
      <c r="AF117" s="283">
        <v>0</v>
      </c>
      <c r="AG117" s="283">
        <v>0</v>
      </c>
    </row>
    <row r="118" spans="1:49" s="288" customFormat="1" x14ac:dyDescent="0.3">
      <c r="A118" s="285" t="s">
        <v>396</v>
      </c>
      <c r="B118" s="286"/>
      <c r="C118" s="286"/>
      <c r="D118" s="286"/>
      <c r="E118" s="286"/>
      <c r="F118" s="286"/>
      <c r="G118" s="286"/>
      <c r="H118" s="287">
        <f>ROUND(IF(H117=0,0,+H116/H117), 2)</f>
        <v>0</v>
      </c>
      <c r="I118" s="287">
        <f t="shared" ref="I118:AG118" si="10">ROUND(IF(I117=0,0,+I116/I117), 2)</f>
        <v>0</v>
      </c>
      <c r="J118" s="287">
        <f t="shared" si="10"/>
        <v>0</v>
      </c>
      <c r="K118" s="287">
        <f t="shared" si="10"/>
        <v>0</v>
      </c>
      <c r="L118" s="287">
        <f t="shared" si="10"/>
        <v>0</v>
      </c>
      <c r="M118" s="287">
        <f t="shared" si="10"/>
        <v>0</v>
      </c>
      <c r="N118" s="287">
        <f t="shared" si="10"/>
        <v>0</v>
      </c>
      <c r="O118" s="287">
        <f t="shared" si="10"/>
        <v>0</v>
      </c>
      <c r="P118" s="287">
        <f t="shared" si="10"/>
        <v>0</v>
      </c>
      <c r="Q118" s="287">
        <f t="shared" si="10"/>
        <v>0</v>
      </c>
      <c r="R118" s="287">
        <f t="shared" si="10"/>
        <v>0</v>
      </c>
      <c r="S118" s="287">
        <f t="shared" si="10"/>
        <v>0</v>
      </c>
      <c r="T118" s="287">
        <f t="shared" si="10"/>
        <v>0</v>
      </c>
      <c r="U118" s="287">
        <f t="shared" si="10"/>
        <v>0</v>
      </c>
      <c r="V118" s="287">
        <f t="shared" si="10"/>
        <v>0</v>
      </c>
      <c r="W118" s="287">
        <f t="shared" si="10"/>
        <v>0</v>
      </c>
      <c r="X118" s="287">
        <f t="shared" si="10"/>
        <v>0</v>
      </c>
      <c r="Y118" s="287">
        <f t="shared" si="10"/>
        <v>0</v>
      </c>
      <c r="Z118" s="287">
        <f t="shared" si="10"/>
        <v>0</v>
      </c>
      <c r="AA118" s="287">
        <f t="shared" si="10"/>
        <v>0</v>
      </c>
      <c r="AB118" s="287">
        <f t="shared" si="10"/>
        <v>0</v>
      </c>
      <c r="AC118" s="287">
        <f t="shared" si="10"/>
        <v>0</v>
      </c>
      <c r="AD118" s="287">
        <f t="shared" si="10"/>
        <v>0</v>
      </c>
      <c r="AE118" s="287">
        <f t="shared" si="10"/>
        <v>0</v>
      </c>
      <c r="AF118" s="287">
        <f t="shared" si="10"/>
        <v>0</v>
      </c>
      <c r="AG118" s="287">
        <f t="shared" si="10"/>
        <v>0</v>
      </c>
    </row>
    <row r="119" spans="1:49" x14ac:dyDescent="0.3">
      <c r="A119" s="237"/>
      <c r="B119" s="229"/>
      <c r="C119" s="229"/>
      <c r="D119" s="229"/>
      <c r="E119" s="229"/>
      <c r="F119" s="229"/>
      <c r="G119" s="229"/>
      <c r="H119" s="229"/>
      <c r="I119" s="229"/>
      <c r="J119" s="229"/>
      <c r="K119" s="289"/>
      <c r="L119" s="289"/>
      <c r="M119" s="229"/>
      <c r="N119" s="229"/>
      <c r="O119" s="229"/>
      <c r="P119" s="229"/>
      <c r="Q119" s="229"/>
      <c r="R119" s="229"/>
      <c r="S119" s="229"/>
      <c r="T119" s="229"/>
      <c r="U119" s="229"/>
      <c r="V119" s="229"/>
      <c r="W119" s="229"/>
      <c r="X119" s="229"/>
      <c r="Y119" s="229"/>
      <c r="Z119" s="229"/>
      <c r="AA119" s="229"/>
      <c r="AB119" s="229"/>
      <c r="AC119" s="229"/>
      <c r="AD119" s="229"/>
      <c r="AE119" s="229"/>
      <c r="AF119" s="229"/>
      <c r="AG119" s="229"/>
    </row>
    <row r="120" spans="1:49" s="294" customFormat="1" ht="45" hidden="1" customHeight="1" x14ac:dyDescent="0.4">
      <c r="A120" s="290" t="s">
        <v>397</v>
      </c>
      <c r="B120" s="291"/>
      <c r="C120" s="291"/>
      <c r="D120" s="292"/>
      <c r="E120" s="292"/>
      <c r="F120" s="292"/>
      <c r="G120" s="292"/>
      <c r="H120" s="292"/>
      <c r="I120" s="292"/>
      <c r="J120" s="292"/>
      <c r="K120" s="292"/>
      <c r="L120" s="292"/>
      <c r="M120" s="292"/>
      <c r="N120" s="292"/>
      <c r="O120" s="292"/>
      <c r="P120" s="292"/>
      <c r="Q120" s="292"/>
      <c r="R120" s="292"/>
      <c r="S120" s="292"/>
      <c r="T120" s="292"/>
      <c r="U120" s="292"/>
      <c r="V120" s="292"/>
      <c r="W120" s="292"/>
      <c r="X120" s="292"/>
      <c r="Y120" s="292"/>
      <c r="Z120" s="292"/>
      <c r="AA120" s="292"/>
      <c r="AB120" s="292"/>
      <c r="AC120" s="292"/>
      <c r="AD120" s="292"/>
      <c r="AE120" s="292"/>
      <c r="AF120" s="292"/>
      <c r="AG120" s="292"/>
      <c r="AH120" s="293"/>
      <c r="AI120" s="293"/>
      <c r="AJ120" s="293"/>
      <c r="AK120" s="293"/>
      <c r="AL120" s="293"/>
      <c r="AM120" s="293"/>
      <c r="AN120" s="293"/>
      <c r="AO120" s="293"/>
      <c r="AP120" s="293"/>
      <c r="AQ120" s="293"/>
      <c r="AR120" s="293"/>
      <c r="AS120" s="293"/>
      <c r="AT120" s="293"/>
      <c r="AU120" s="293"/>
      <c r="AV120" s="293"/>
      <c r="AW120" s="293"/>
    </row>
    <row r="121" spans="1:49" s="294" customFormat="1" hidden="1" x14ac:dyDescent="0.3">
      <c r="A121" s="295"/>
      <c r="D121" s="296"/>
      <c r="E121" s="296"/>
      <c r="F121" s="296"/>
      <c r="G121" s="296"/>
      <c r="H121" s="296"/>
      <c r="I121" s="296"/>
      <c r="J121" s="296"/>
      <c r="K121" s="296"/>
      <c r="L121" s="296"/>
      <c r="M121" s="296"/>
      <c r="N121" s="296"/>
      <c r="O121" s="296"/>
      <c r="P121" s="296"/>
      <c r="Q121" s="296"/>
      <c r="R121" s="296"/>
      <c r="S121" s="296"/>
      <c r="T121" s="296"/>
      <c r="U121" s="296"/>
      <c r="V121" s="296"/>
      <c r="W121" s="296"/>
      <c r="X121" s="296"/>
      <c r="Y121" s="296"/>
      <c r="Z121" s="296"/>
      <c r="AA121" s="296"/>
      <c r="AB121" s="296"/>
      <c r="AC121" s="296"/>
      <c r="AD121" s="296"/>
      <c r="AE121" s="296"/>
      <c r="AF121" s="296"/>
      <c r="AG121" s="296"/>
      <c r="AH121" s="293"/>
      <c r="AI121" s="293"/>
      <c r="AJ121" s="293"/>
      <c r="AK121" s="293"/>
      <c r="AL121" s="293"/>
      <c r="AM121" s="293"/>
      <c r="AN121" s="293"/>
      <c r="AO121" s="293"/>
      <c r="AP121" s="293"/>
      <c r="AQ121" s="293"/>
      <c r="AR121" s="293"/>
      <c r="AS121" s="293"/>
      <c r="AT121" s="293"/>
      <c r="AU121" s="293"/>
      <c r="AV121" s="293"/>
      <c r="AW121" s="293"/>
    </row>
    <row r="122" spans="1:49" s="299" customFormat="1" ht="39.75" hidden="1" customHeight="1" x14ac:dyDescent="0.3">
      <c r="A122" s="297"/>
      <c r="B122" s="298"/>
      <c r="D122" s="300"/>
      <c r="E122" s="300"/>
      <c r="F122" s="300"/>
      <c r="G122" s="300"/>
      <c r="H122" s="298"/>
      <c r="I122" s="298"/>
      <c r="J122" s="298"/>
      <c r="K122" s="298"/>
      <c r="L122" s="298"/>
      <c r="M122" s="298"/>
      <c r="N122" s="298"/>
      <c r="O122" s="298"/>
      <c r="P122" s="298"/>
      <c r="Q122" s="298"/>
      <c r="R122" s="298"/>
      <c r="S122" s="298"/>
      <c r="T122" s="298"/>
      <c r="U122" s="298"/>
      <c r="V122" s="298"/>
      <c r="W122" s="298"/>
      <c r="X122" s="298"/>
      <c r="Y122" s="298"/>
      <c r="Z122" s="298"/>
      <c r="AA122" s="298"/>
      <c r="AB122" s="298"/>
      <c r="AC122" s="298"/>
      <c r="AD122" s="298"/>
      <c r="AE122" s="298"/>
      <c r="AF122" s="298"/>
      <c r="AG122" s="298"/>
      <c r="AH122" s="301"/>
      <c r="AI122" s="301"/>
      <c r="AJ122" s="301"/>
      <c r="AK122" s="301"/>
      <c r="AL122" s="301"/>
      <c r="AM122" s="301"/>
      <c r="AN122" s="301"/>
      <c r="AO122" s="301"/>
      <c r="AP122" s="301"/>
      <c r="AQ122" s="301"/>
      <c r="AR122" s="301"/>
      <c r="AS122" s="301"/>
      <c r="AT122" s="301"/>
      <c r="AU122" s="301"/>
      <c r="AV122" s="301"/>
      <c r="AW122" s="301"/>
    </row>
    <row r="123" spans="1:49" s="299" customFormat="1" ht="31.2" hidden="1" x14ac:dyDescent="0.3">
      <c r="A123" s="297" t="s">
        <v>398</v>
      </c>
      <c r="B123" s="298">
        <v>0</v>
      </c>
      <c r="C123" s="302"/>
      <c r="D123" s="298">
        <v>0</v>
      </c>
      <c r="E123" s="298">
        <v>0</v>
      </c>
      <c r="F123" s="298">
        <v>0</v>
      </c>
      <c r="G123" s="298">
        <v>0</v>
      </c>
      <c r="H123" s="298">
        <v>0</v>
      </c>
      <c r="I123" s="298">
        <v>0</v>
      </c>
      <c r="J123" s="298">
        <v>0</v>
      </c>
      <c r="K123" s="298">
        <v>0</v>
      </c>
      <c r="L123" s="298">
        <v>0</v>
      </c>
      <c r="M123" s="298">
        <v>0</v>
      </c>
      <c r="N123" s="298">
        <v>0</v>
      </c>
      <c r="O123" s="298">
        <v>0</v>
      </c>
      <c r="P123" s="298">
        <v>0</v>
      </c>
      <c r="Q123" s="298">
        <v>0</v>
      </c>
      <c r="R123" s="298">
        <v>0</v>
      </c>
      <c r="S123" s="298">
        <v>0</v>
      </c>
      <c r="T123" s="298">
        <v>0</v>
      </c>
      <c r="U123" s="298">
        <v>0</v>
      </c>
      <c r="V123" s="298">
        <v>0</v>
      </c>
      <c r="W123" s="298">
        <v>0</v>
      </c>
      <c r="X123" s="298">
        <v>0</v>
      </c>
      <c r="Y123" s="298">
        <v>0</v>
      </c>
      <c r="Z123" s="298">
        <v>0</v>
      </c>
      <c r="AA123" s="298">
        <v>0</v>
      </c>
      <c r="AB123" s="298">
        <v>0</v>
      </c>
      <c r="AC123" s="298">
        <v>0</v>
      </c>
      <c r="AD123" s="298">
        <v>0</v>
      </c>
      <c r="AE123" s="298">
        <v>0</v>
      </c>
      <c r="AF123" s="298">
        <v>0</v>
      </c>
      <c r="AG123" s="298">
        <v>0</v>
      </c>
      <c r="AH123" s="301"/>
      <c r="AI123" s="301"/>
      <c r="AJ123" s="301"/>
      <c r="AK123" s="301"/>
      <c r="AL123" s="301"/>
      <c r="AM123" s="301"/>
      <c r="AN123" s="301"/>
      <c r="AO123" s="301"/>
      <c r="AP123" s="301"/>
      <c r="AQ123" s="301"/>
      <c r="AR123" s="301"/>
      <c r="AS123" s="301"/>
      <c r="AT123" s="301"/>
      <c r="AU123" s="301"/>
      <c r="AV123" s="301"/>
      <c r="AW123" s="301"/>
    </row>
    <row r="124" spans="1:49" s="299" customFormat="1" ht="31.2" hidden="1" x14ac:dyDescent="0.3">
      <c r="A124" s="297" t="s">
        <v>398</v>
      </c>
      <c r="B124" s="298">
        <v>0</v>
      </c>
      <c r="C124" s="302"/>
      <c r="D124" s="298">
        <v>0</v>
      </c>
      <c r="E124" s="298">
        <v>0</v>
      </c>
      <c r="F124" s="298">
        <v>0</v>
      </c>
      <c r="G124" s="298">
        <v>0</v>
      </c>
      <c r="H124" s="298">
        <v>0</v>
      </c>
      <c r="I124" s="298">
        <v>0</v>
      </c>
      <c r="J124" s="298">
        <v>0</v>
      </c>
      <c r="K124" s="298">
        <v>0</v>
      </c>
      <c r="L124" s="298">
        <v>0</v>
      </c>
      <c r="M124" s="298">
        <v>0</v>
      </c>
      <c r="N124" s="298">
        <v>0</v>
      </c>
      <c r="O124" s="298">
        <v>0</v>
      </c>
      <c r="P124" s="298">
        <v>0</v>
      </c>
      <c r="Q124" s="298">
        <v>0</v>
      </c>
      <c r="R124" s="298">
        <v>0</v>
      </c>
      <c r="S124" s="298">
        <v>0</v>
      </c>
      <c r="T124" s="298">
        <v>0</v>
      </c>
      <c r="U124" s="298">
        <v>0</v>
      </c>
      <c r="V124" s="298">
        <v>0</v>
      </c>
      <c r="W124" s="298">
        <v>0</v>
      </c>
      <c r="X124" s="298">
        <v>0</v>
      </c>
      <c r="Y124" s="298">
        <v>0</v>
      </c>
      <c r="Z124" s="298">
        <v>0</v>
      </c>
      <c r="AA124" s="298">
        <v>0</v>
      </c>
      <c r="AB124" s="298">
        <v>0</v>
      </c>
      <c r="AC124" s="298">
        <v>0</v>
      </c>
      <c r="AD124" s="298">
        <v>0</v>
      </c>
      <c r="AE124" s="298">
        <v>0</v>
      </c>
      <c r="AF124" s="298">
        <v>0</v>
      </c>
      <c r="AG124" s="298">
        <v>0</v>
      </c>
      <c r="AH124" s="301"/>
      <c r="AI124" s="301"/>
      <c r="AJ124" s="301"/>
      <c r="AK124" s="301"/>
      <c r="AL124" s="301"/>
      <c r="AM124" s="301"/>
      <c r="AN124" s="301"/>
      <c r="AO124" s="301"/>
      <c r="AP124" s="301"/>
      <c r="AQ124" s="301"/>
      <c r="AR124" s="301"/>
      <c r="AS124" s="301"/>
      <c r="AT124" s="301"/>
      <c r="AU124" s="301"/>
      <c r="AV124" s="301"/>
      <c r="AW124" s="301"/>
    </row>
    <row r="125" spans="1:49" s="299" customFormat="1" ht="31.2" hidden="1" x14ac:dyDescent="0.3">
      <c r="A125" s="297" t="s">
        <v>398</v>
      </c>
      <c r="B125" s="298">
        <v>0</v>
      </c>
      <c r="C125" s="302"/>
      <c r="D125" s="298">
        <v>0</v>
      </c>
      <c r="E125" s="298">
        <v>0</v>
      </c>
      <c r="F125" s="298">
        <v>0</v>
      </c>
      <c r="G125" s="298">
        <v>0</v>
      </c>
      <c r="H125" s="298">
        <v>0</v>
      </c>
      <c r="I125" s="298">
        <v>0</v>
      </c>
      <c r="J125" s="298">
        <v>0</v>
      </c>
      <c r="K125" s="298">
        <v>0</v>
      </c>
      <c r="L125" s="298">
        <v>0</v>
      </c>
      <c r="M125" s="298">
        <v>0</v>
      </c>
      <c r="N125" s="298">
        <v>0</v>
      </c>
      <c r="O125" s="298">
        <v>0</v>
      </c>
      <c r="P125" s="298">
        <v>0</v>
      </c>
      <c r="Q125" s="298">
        <v>0</v>
      </c>
      <c r="R125" s="298">
        <v>0</v>
      </c>
      <c r="S125" s="298">
        <v>0</v>
      </c>
      <c r="T125" s="298">
        <v>0</v>
      </c>
      <c r="U125" s="298">
        <v>0</v>
      </c>
      <c r="V125" s="298">
        <v>0</v>
      </c>
      <c r="W125" s="298">
        <v>0</v>
      </c>
      <c r="X125" s="298">
        <v>0</v>
      </c>
      <c r="Y125" s="298">
        <v>0</v>
      </c>
      <c r="Z125" s="298">
        <v>0</v>
      </c>
      <c r="AA125" s="298">
        <v>0</v>
      </c>
      <c r="AB125" s="298">
        <v>0</v>
      </c>
      <c r="AC125" s="298">
        <v>0</v>
      </c>
      <c r="AD125" s="298">
        <v>0</v>
      </c>
      <c r="AE125" s="298">
        <v>0</v>
      </c>
      <c r="AF125" s="298">
        <v>0</v>
      </c>
      <c r="AG125" s="298">
        <v>0</v>
      </c>
      <c r="AH125" s="301"/>
      <c r="AI125" s="301"/>
      <c r="AJ125" s="301"/>
      <c r="AK125" s="301"/>
      <c r="AL125" s="301"/>
      <c r="AM125" s="301"/>
      <c r="AN125" s="301"/>
      <c r="AO125" s="301"/>
      <c r="AP125" s="301"/>
      <c r="AQ125" s="301"/>
      <c r="AR125" s="301"/>
      <c r="AS125" s="301"/>
      <c r="AT125" s="301"/>
      <c r="AU125" s="301"/>
      <c r="AV125" s="301"/>
      <c r="AW125" s="301"/>
    </row>
    <row r="126" spans="1:49" s="299" customFormat="1" ht="31.2" hidden="1" x14ac:dyDescent="0.3">
      <c r="A126" s="297" t="s">
        <v>398</v>
      </c>
      <c r="B126" s="298">
        <v>0</v>
      </c>
      <c r="C126" s="302"/>
      <c r="D126" s="298">
        <v>0</v>
      </c>
      <c r="E126" s="298">
        <v>0</v>
      </c>
      <c r="F126" s="298">
        <v>0</v>
      </c>
      <c r="G126" s="298">
        <v>0</v>
      </c>
      <c r="H126" s="298">
        <v>0</v>
      </c>
      <c r="I126" s="298">
        <v>0</v>
      </c>
      <c r="J126" s="298">
        <v>0</v>
      </c>
      <c r="K126" s="298">
        <v>0</v>
      </c>
      <c r="L126" s="298">
        <v>0</v>
      </c>
      <c r="M126" s="298">
        <v>0</v>
      </c>
      <c r="N126" s="298">
        <v>0</v>
      </c>
      <c r="O126" s="298">
        <v>0</v>
      </c>
      <c r="P126" s="298">
        <v>0</v>
      </c>
      <c r="Q126" s="298">
        <v>0</v>
      </c>
      <c r="R126" s="298">
        <v>0</v>
      </c>
      <c r="S126" s="298">
        <v>0</v>
      </c>
      <c r="T126" s="298">
        <v>0</v>
      </c>
      <c r="U126" s="298">
        <v>0</v>
      </c>
      <c r="V126" s="298">
        <v>0</v>
      </c>
      <c r="W126" s="298">
        <v>0</v>
      </c>
      <c r="X126" s="298">
        <v>0</v>
      </c>
      <c r="Y126" s="298">
        <v>0</v>
      </c>
      <c r="Z126" s="298">
        <v>0</v>
      </c>
      <c r="AA126" s="298">
        <v>0</v>
      </c>
      <c r="AB126" s="298">
        <v>0</v>
      </c>
      <c r="AC126" s="298">
        <v>0</v>
      </c>
      <c r="AD126" s="298">
        <v>0</v>
      </c>
      <c r="AE126" s="298">
        <v>0</v>
      </c>
      <c r="AF126" s="298">
        <v>0</v>
      </c>
      <c r="AG126" s="298">
        <v>0</v>
      </c>
      <c r="AH126" s="301"/>
      <c r="AI126" s="301"/>
      <c r="AJ126" s="301"/>
      <c r="AK126" s="301"/>
      <c r="AL126" s="301"/>
      <c r="AM126" s="301"/>
      <c r="AN126" s="301"/>
      <c r="AO126" s="301"/>
      <c r="AP126" s="301"/>
      <c r="AQ126" s="301"/>
      <c r="AR126" s="301"/>
      <c r="AS126" s="301"/>
      <c r="AT126" s="301"/>
      <c r="AU126" s="301"/>
      <c r="AV126" s="301"/>
      <c r="AW126" s="301"/>
    </row>
    <row r="127" spans="1:49" s="299" customFormat="1" ht="31.2" hidden="1" x14ac:dyDescent="0.3">
      <c r="A127" s="297" t="s">
        <v>398</v>
      </c>
      <c r="B127" s="298">
        <v>0</v>
      </c>
      <c r="C127" s="302"/>
      <c r="D127" s="298">
        <v>0</v>
      </c>
      <c r="E127" s="298">
        <v>0</v>
      </c>
      <c r="F127" s="298">
        <v>0</v>
      </c>
      <c r="G127" s="298">
        <v>0</v>
      </c>
      <c r="H127" s="298">
        <v>0</v>
      </c>
      <c r="I127" s="298">
        <v>0</v>
      </c>
      <c r="J127" s="298">
        <v>0</v>
      </c>
      <c r="K127" s="298">
        <v>0</v>
      </c>
      <c r="L127" s="298">
        <v>0</v>
      </c>
      <c r="M127" s="298">
        <v>0</v>
      </c>
      <c r="N127" s="298">
        <v>0</v>
      </c>
      <c r="O127" s="298">
        <v>0</v>
      </c>
      <c r="P127" s="298">
        <v>0</v>
      </c>
      <c r="Q127" s="298">
        <v>0</v>
      </c>
      <c r="R127" s="298">
        <v>0</v>
      </c>
      <c r="S127" s="298">
        <v>0</v>
      </c>
      <c r="T127" s="298">
        <v>0</v>
      </c>
      <c r="U127" s="298">
        <v>0</v>
      </c>
      <c r="V127" s="298">
        <v>0</v>
      </c>
      <c r="W127" s="298">
        <v>0</v>
      </c>
      <c r="X127" s="298">
        <v>0</v>
      </c>
      <c r="Y127" s="298">
        <v>0</v>
      </c>
      <c r="Z127" s="298">
        <v>0</v>
      </c>
      <c r="AA127" s="298">
        <v>0</v>
      </c>
      <c r="AB127" s="298">
        <v>0</v>
      </c>
      <c r="AC127" s="298">
        <v>0</v>
      </c>
      <c r="AD127" s="298">
        <v>0</v>
      </c>
      <c r="AE127" s="298">
        <v>0</v>
      </c>
      <c r="AF127" s="298">
        <v>0</v>
      </c>
      <c r="AG127" s="298">
        <v>0</v>
      </c>
      <c r="AH127" s="301"/>
      <c r="AI127" s="301"/>
      <c r="AJ127" s="301"/>
      <c r="AK127" s="301"/>
      <c r="AL127" s="301"/>
      <c r="AM127" s="301"/>
      <c r="AN127" s="301"/>
      <c r="AO127" s="301"/>
      <c r="AP127" s="301"/>
      <c r="AQ127" s="301"/>
      <c r="AR127" s="301"/>
      <c r="AS127" s="301"/>
      <c r="AT127" s="301"/>
      <c r="AU127" s="301"/>
      <c r="AV127" s="301"/>
      <c r="AW127" s="301"/>
    </row>
    <row r="128" spans="1:49" s="299" customFormat="1" ht="31.2" hidden="1" x14ac:dyDescent="0.3">
      <c r="A128" s="297" t="s">
        <v>398</v>
      </c>
      <c r="B128" s="298">
        <v>0</v>
      </c>
      <c r="C128" s="302"/>
      <c r="D128" s="298">
        <v>0</v>
      </c>
      <c r="E128" s="298">
        <v>0</v>
      </c>
      <c r="F128" s="298">
        <v>0</v>
      </c>
      <c r="G128" s="298">
        <v>0</v>
      </c>
      <c r="H128" s="298">
        <v>0</v>
      </c>
      <c r="I128" s="298">
        <v>0</v>
      </c>
      <c r="J128" s="298">
        <v>0</v>
      </c>
      <c r="K128" s="298">
        <v>0</v>
      </c>
      <c r="L128" s="298">
        <v>0</v>
      </c>
      <c r="M128" s="298">
        <v>0</v>
      </c>
      <c r="N128" s="298">
        <v>0</v>
      </c>
      <c r="O128" s="298">
        <v>0</v>
      </c>
      <c r="P128" s="298">
        <v>0</v>
      </c>
      <c r="Q128" s="298">
        <v>0</v>
      </c>
      <c r="R128" s="298">
        <v>0</v>
      </c>
      <c r="S128" s="298">
        <v>0</v>
      </c>
      <c r="T128" s="298">
        <v>0</v>
      </c>
      <c r="U128" s="298">
        <v>0</v>
      </c>
      <c r="V128" s="298">
        <v>0</v>
      </c>
      <c r="W128" s="298">
        <v>0</v>
      </c>
      <c r="X128" s="298">
        <v>0</v>
      </c>
      <c r="Y128" s="298">
        <v>0</v>
      </c>
      <c r="Z128" s="298">
        <v>0</v>
      </c>
      <c r="AA128" s="298">
        <v>0</v>
      </c>
      <c r="AB128" s="298">
        <v>0</v>
      </c>
      <c r="AC128" s="298">
        <v>0</v>
      </c>
      <c r="AD128" s="298">
        <v>0</v>
      </c>
      <c r="AE128" s="298">
        <v>0</v>
      </c>
      <c r="AF128" s="298">
        <v>0</v>
      </c>
      <c r="AG128" s="298">
        <v>0</v>
      </c>
      <c r="AH128" s="301"/>
      <c r="AI128" s="301"/>
      <c r="AJ128" s="301"/>
      <c r="AK128" s="301"/>
      <c r="AL128" s="301"/>
      <c r="AM128" s="301"/>
      <c r="AN128" s="301"/>
      <c r="AO128" s="301"/>
      <c r="AP128" s="301"/>
      <c r="AQ128" s="301"/>
      <c r="AR128" s="301"/>
      <c r="AS128" s="301"/>
      <c r="AT128" s="301"/>
      <c r="AU128" s="301"/>
      <c r="AV128" s="301"/>
      <c r="AW128" s="301"/>
    </row>
    <row r="129" spans="1:49" s="299" customFormat="1" ht="31.2" hidden="1" x14ac:dyDescent="0.3">
      <c r="A129" s="297" t="s">
        <v>398</v>
      </c>
      <c r="B129" s="298">
        <v>0</v>
      </c>
      <c r="C129" s="302"/>
      <c r="D129" s="298">
        <v>0</v>
      </c>
      <c r="E129" s="298">
        <v>0</v>
      </c>
      <c r="F129" s="298">
        <v>0</v>
      </c>
      <c r="G129" s="298">
        <v>0</v>
      </c>
      <c r="H129" s="298">
        <v>0</v>
      </c>
      <c r="I129" s="298">
        <v>0</v>
      </c>
      <c r="J129" s="298">
        <v>0</v>
      </c>
      <c r="K129" s="298">
        <v>0</v>
      </c>
      <c r="L129" s="298">
        <v>0</v>
      </c>
      <c r="M129" s="298">
        <v>0</v>
      </c>
      <c r="N129" s="298">
        <v>0</v>
      </c>
      <c r="O129" s="298">
        <v>0</v>
      </c>
      <c r="P129" s="298">
        <v>0</v>
      </c>
      <c r="Q129" s="298">
        <v>0</v>
      </c>
      <c r="R129" s="298">
        <v>0</v>
      </c>
      <c r="S129" s="298">
        <v>0</v>
      </c>
      <c r="T129" s="298">
        <v>0</v>
      </c>
      <c r="U129" s="298">
        <v>0</v>
      </c>
      <c r="V129" s="298">
        <v>0</v>
      </c>
      <c r="W129" s="298">
        <v>0</v>
      </c>
      <c r="X129" s="298">
        <v>0</v>
      </c>
      <c r="Y129" s="298">
        <v>0</v>
      </c>
      <c r="Z129" s="298">
        <v>0</v>
      </c>
      <c r="AA129" s="298">
        <v>0</v>
      </c>
      <c r="AB129" s="298">
        <v>0</v>
      </c>
      <c r="AC129" s="298">
        <v>0</v>
      </c>
      <c r="AD129" s="298">
        <v>0</v>
      </c>
      <c r="AE129" s="298">
        <v>0</v>
      </c>
      <c r="AF129" s="298">
        <v>0</v>
      </c>
      <c r="AG129" s="298">
        <v>0</v>
      </c>
      <c r="AH129" s="301"/>
      <c r="AI129" s="301"/>
      <c r="AJ129" s="301"/>
      <c r="AK129" s="301"/>
      <c r="AL129" s="301"/>
      <c r="AM129" s="301"/>
      <c r="AN129" s="301"/>
      <c r="AO129" s="301"/>
      <c r="AP129" s="301"/>
      <c r="AQ129" s="301"/>
      <c r="AR129" s="301"/>
      <c r="AS129" s="301"/>
      <c r="AT129" s="301"/>
      <c r="AU129" s="301"/>
      <c r="AV129" s="301"/>
      <c r="AW129" s="301"/>
    </row>
    <row r="130" spans="1:49" s="299" customFormat="1" ht="31.2" hidden="1" x14ac:dyDescent="0.3">
      <c r="A130" s="297" t="s">
        <v>398</v>
      </c>
      <c r="B130" s="298">
        <v>0</v>
      </c>
      <c r="C130" s="302"/>
      <c r="D130" s="298">
        <v>0</v>
      </c>
      <c r="E130" s="298">
        <v>0</v>
      </c>
      <c r="F130" s="298">
        <v>0</v>
      </c>
      <c r="G130" s="298">
        <v>0</v>
      </c>
      <c r="H130" s="298">
        <v>0</v>
      </c>
      <c r="I130" s="298">
        <v>0</v>
      </c>
      <c r="J130" s="298">
        <v>0</v>
      </c>
      <c r="K130" s="298">
        <v>0</v>
      </c>
      <c r="L130" s="298">
        <v>0</v>
      </c>
      <c r="M130" s="298">
        <v>0</v>
      </c>
      <c r="N130" s="298">
        <v>0</v>
      </c>
      <c r="O130" s="298">
        <v>0</v>
      </c>
      <c r="P130" s="298">
        <v>0</v>
      </c>
      <c r="Q130" s="298">
        <v>0</v>
      </c>
      <c r="R130" s="298">
        <v>0</v>
      </c>
      <c r="S130" s="298">
        <v>0</v>
      </c>
      <c r="T130" s="298">
        <v>0</v>
      </c>
      <c r="U130" s="298">
        <v>0</v>
      </c>
      <c r="V130" s="298">
        <v>0</v>
      </c>
      <c r="W130" s="298">
        <v>0</v>
      </c>
      <c r="X130" s="298">
        <v>0</v>
      </c>
      <c r="Y130" s="298">
        <v>0</v>
      </c>
      <c r="Z130" s="298">
        <v>0</v>
      </c>
      <c r="AA130" s="298">
        <v>0</v>
      </c>
      <c r="AB130" s="298">
        <v>0</v>
      </c>
      <c r="AC130" s="298">
        <v>0</v>
      </c>
      <c r="AD130" s="298">
        <v>0</v>
      </c>
      <c r="AE130" s="298">
        <v>0</v>
      </c>
      <c r="AF130" s="298">
        <v>0</v>
      </c>
      <c r="AG130" s="298">
        <v>0</v>
      </c>
      <c r="AH130" s="301"/>
      <c r="AI130" s="301"/>
      <c r="AJ130" s="301"/>
      <c r="AK130" s="301"/>
      <c r="AL130" s="301"/>
      <c r="AM130" s="301"/>
      <c r="AN130" s="301"/>
      <c r="AO130" s="301"/>
      <c r="AP130" s="301"/>
      <c r="AQ130" s="301"/>
      <c r="AR130" s="301"/>
      <c r="AS130" s="301"/>
      <c r="AT130" s="301"/>
      <c r="AU130" s="301"/>
      <c r="AV130" s="301"/>
      <c r="AW130" s="301"/>
    </row>
    <row r="131" spans="1:49" s="299" customFormat="1" ht="30.75" hidden="1" customHeight="1" x14ac:dyDescent="0.3">
      <c r="A131" s="297" t="s">
        <v>398</v>
      </c>
      <c r="B131" s="298">
        <v>0</v>
      </c>
      <c r="C131" s="302"/>
      <c r="D131" s="298">
        <v>0</v>
      </c>
      <c r="E131" s="298">
        <v>0</v>
      </c>
      <c r="F131" s="298">
        <v>0</v>
      </c>
      <c r="G131" s="298">
        <v>0</v>
      </c>
      <c r="H131" s="298">
        <v>0</v>
      </c>
      <c r="I131" s="298">
        <v>0</v>
      </c>
      <c r="J131" s="298">
        <v>0</v>
      </c>
      <c r="K131" s="298">
        <v>0</v>
      </c>
      <c r="L131" s="298">
        <v>0</v>
      </c>
      <c r="M131" s="298">
        <v>0</v>
      </c>
      <c r="N131" s="298">
        <v>0</v>
      </c>
      <c r="O131" s="298">
        <v>0</v>
      </c>
      <c r="P131" s="298">
        <v>0</v>
      </c>
      <c r="Q131" s="298">
        <v>0</v>
      </c>
      <c r="R131" s="298">
        <v>0</v>
      </c>
      <c r="S131" s="298">
        <v>0</v>
      </c>
      <c r="T131" s="298">
        <v>0</v>
      </c>
      <c r="U131" s="298">
        <v>0</v>
      </c>
      <c r="V131" s="298">
        <v>0</v>
      </c>
      <c r="W131" s="298">
        <v>0</v>
      </c>
      <c r="X131" s="298">
        <v>0</v>
      </c>
      <c r="Y131" s="298">
        <v>0</v>
      </c>
      <c r="Z131" s="298">
        <v>0</v>
      </c>
      <c r="AA131" s="298">
        <v>0</v>
      </c>
      <c r="AB131" s="298">
        <v>0</v>
      </c>
      <c r="AC131" s="298">
        <v>0</v>
      </c>
      <c r="AD131" s="298">
        <v>0</v>
      </c>
      <c r="AE131" s="298">
        <v>0</v>
      </c>
      <c r="AF131" s="298">
        <v>0</v>
      </c>
      <c r="AG131" s="298">
        <v>0</v>
      </c>
      <c r="AH131" s="301"/>
      <c r="AI131" s="301"/>
      <c r="AJ131" s="301"/>
      <c r="AK131" s="301"/>
      <c r="AL131" s="301"/>
      <c r="AM131" s="301"/>
      <c r="AN131" s="301"/>
      <c r="AO131" s="301"/>
      <c r="AP131" s="301"/>
      <c r="AQ131" s="301"/>
      <c r="AR131" s="301"/>
      <c r="AS131" s="301"/>
      <c r="AT131" s="301"/>
      <c r="AU131" s="301"/>
      <c r="AV131" s="301"/>
      <c r="AW131" s="301"/>
    </row>
    <row r="132" spans="1:49" s="299" customFormat="1" ht="31.2" hidden="1" x14ac:dyDescent="0.3">
      <c r="A132" s="297" t="s">
        <v>398</v>
      </c>
      <c r="B132" s="298">
        <v>0</v>
      </c>
      <c r="C132" s="302"/>
      <c r="D132" s="298">
        <v>0</v>
      </c>
      <c r="E132" s="298">
        <v>0</v>
      </c>
      <c r="F132" s="298">
        <v>0</v>
      </c>
      <c r="G132" s="298">
        <v>0</v>
      </c>
      <c r="H132" s="298">
        <v>0</v>
      </c>
      <c r="I132" s="298">
        <v>0</v>
      </c>
      <c r="J132" s="298">
        <v>0</v>
      </c>
      <c r="K132" s="298">
        <v>0</v>
      </c>
      <c r="L132" s="298">
        <v>0</v>
      </c>
      <c r="M132" s="298">
        <v>0</v>
      </c>
      <c r="N132" s="298">
        <v>0</v>
      </c>
      <c r="O132" s="298">
        <v>0</v>
      </c>
      <c r="P132" s="298">
        <v>0</v>
      </c>
      <c r="Q132" s="298">
        <v>0</v>
      </c>
      <c r="R132" s="298">
        <v>0</v>
      </c>
      <c r="S132" s="298">
        <v>0</v>
      </c>
      <c r="T132" s="298">
        <v>0</v>
      </c>
      <c r="U132" s="298">
        <v>0</v>
      </c>
      <c r="V132" s="298">
        <v>0</v>
      </c>
      <c r="W132" s="298">
        <v>0</v>
      </c>
      <c r="X132" s="298">
        <v>0</v>
      </c>
      <c r="Y132" s="298">
        <v>0</v>
      </c>
      <c r="Z132" s="298">
        <v>0</v>
      </c>
      <c r="AA132" s="298">
        <v>0</v>
      </c>
      <c r="AB132" s="298">
        <v>0</v>
      </c>
      <c r="AC132" s="298">
        <v>0</v>
      </c>
      <c r="AD132" s="298">
        <v>0</v>
      </c>
      <c r="AE132" s="298">
        <v>0</v>
      </c>
      <c r="AF132" s="298">
        <v>0</v>
      </c>
      <c r="AG132" s="298">
        <v>0</v>
      </c>
      <c r="AH132" s="301"/>
      <c r="AI132" s="301"/>
      <c r="AJ132" s="301"/>
      <c r="AK132" s="301"/>
      <c r="AL132" s="301"/>
      <c r="AM132" s="301"/>
      <c r="AN132" s="301"/>
      <c r="AO132" s="301"/>
      <c r="AP132" s="301"/>
      <c r="AQ132" s="301"/>
      <c r="AR132" s="301"/>
      <c r="AS132" s="301"/>
      <c r="AT132" s="301"/>
      <c r="AU132" s="301"/>
      <c r="AV132" s="301"/>
      <c r="AW132" s="301"/>
    </row>
    <row r="133" spans="1:49" s="294" customFormat="1" hidden="1" x14ac:dyDescent="0.3">
      <c r="A133" s="303"/>
      <c r="B133" s="296"/>
      <c r="D133" s="296"/>
      <c r="E133" s="296"/>
      <c r="F133" s="296"/>
      <c r="G133" s="296"/>
      <c r="H133" s="296"/>
      <c r="I133" s="296"/>
      <c r="J133" s="296"/>
      <c r="K133" s="296"/>
      <c r="L133" s="296"/>
      <c r="M133" s="296"/>
      <c r="N133" s="296"/>
      <c r="O133" s="296"/>
      <c r="P133" s="296"/>
      <c r="Q133" s="296"/>
      <c r="R133" s="296"/>
      <c r="S133" s="296"/>
      <c r="T133" s="296"/>
      <c r="U133" s="296"/>
      <c r="V133" s="296"/>
      <c r="W133" s="296"/>
      <c r="X133" s="296"/>
      <c r="Y133" s="296"/>
      <c r="Z133" s="296"/>
      <c r="AA133" s="296"/>
      <c r="AB133" s="296"/>
      <c r="AC133" s="296"/>
      <c r="AD133" s="296"/>
      <c r="AE133" s="296"/>
      <c r="AF133" s="296"/>
      <c r="AG133" s="296"/>
      <c r="AH133" s="293"/>
      <c r="AI133" s="293"/>
      <c r="AJ133" s="293"/>
      <c r="AK133" s="293"/>
      <c r="AL133" s="293"/>
      <c r="AM133" s="293"/>
      <c r="AN133" s="293"/>
      <c r="AO133" s="293"/>
      <c r="AP133" s="293"/>
      <c r="AQ133" s="293"/>
      <c r="AR133" s="293"/>
      <c r="AS133" s="293"/>
      <c r="AT133" s="293"/>
      <c r="AU133" s="293"/>
      <c r="AV133" s="293"/>
      <c r="AW133" s="293"/>
    </row>
    <row r="134" spans="1:49" s="263" customFormat="1" ht="24.75" hidden="1" customHeight="1" x14ac:dyDescent="0.4">
      <c r="A134" s="304" t="s">
        <v>399</v>
      </c>
      <c r="B134" s="268"/>
      <c r="D134" s="272"/>
      <c r="E134" s="272">
        <f>SUM(E123:E133)</f>
        <v>0</v>
      </c>
      <c r="F134" s="272">
        <f>SUM(F123:F133)</f>
        <v>0</v>
      </c>
      <c r="G134" s="272"/>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2"/>
      <c r="AI134" s="262"/>
      <c r="AJ134" s="262"/>
      <c r="AK134" s="262"/>
      <c r="AL134" s="262"/>
      <c r="AM134" s="262"/>
      <c r="AN134" s="262"/>
      <c r="AO134" s="262"/>
      <c r="AP134" s="262"/>
      <c r="AQ134" s="262"/>
      <c r="AR134" s="262"/>
      <c r="AS134" s="262"/>
      <c r="AT134" s="262"/>
      <c r="AU134" s="262"/>
      <c r="AV134" s="262"/>
      <c r="AW134" s="262"/>
    </row>
    <row r="135" spans="1:49" s="263" customFormat="1" hidden="1" x14ac:dyDescent="0.3">
      <c r="A135" s="305"/>
      <c r="B135" s="268"/>
      <c r="D135" s="268"/>
      <c r="E135" s="268"/>
      <c r="F135" s="268"/>
      <c r="G135" s="268"/>
      <c r="H135" s="268"/>
      <c r="I135" s="268"/>
      <c r="J135" s="268"/>
      <c r="K135" s="268"/>
      <c r="L135" s="268"/>
      <c r="M135" s="268"/>
      <c r="N135" s="268"/>
      <c r="O135" s="268"/>
      <c r="P135" s="268"/>
      <c r="Q135" s="268"/>
      <c r="R135" s="268"/>
      <c r="S135" s="268"/>
      <c r="T135" s="268"/>
      <c r="U135" s="268"/>
      <c r="V135" s="268"/>
      <c r="W135" s="268"/>
      <c r="X135" s="268"/>
      <c r="Y135" s="268"/>
      <c r="Z135" s="268"/>
      <c r="AA135" s="268"/>
      <c r="AB135" s="268"/>
      <c r="AC135" s="268"/>
      <c r="AD135" s="268"/>
      <c r="AE135" s="268"/>
      <c r="AF135" s="268"/>
      <c r="AG135" s="268"/>
      <c r="AH135" s="262"/>
      <c r="AI135" s="262"/>
      <c r="AJ135" s="262"/>
      <c r="AK135" s="262"/>
      <c r="AL135" s="262"/>
      <c r="AM135" s="262"/>
      <c r="AN135" s="262"/>
      <c r="AO135" s="262"/>
      <c r="AP135" s="262"/>
      <c r="AQ135" s="262"/>
      <c r="AR135" s="262"/>
      <c r="AS135" s="262"/>
      <c r="AT135" s="262"/>
      <c r="AU135" s="262"/>
      <c r="AV135" s="262"/>
      <c r="AW135" s="262"/>
    </row>
    <row r="136" spans="1:49" s="263" customFormat="1" hidden="1" x14ac:dyDescent="0.3">
      <c r="A136" s="271" t="s">
        <v>400</v>
      </c>
      <c r="B136" s="262"/>
      <c r="C136" s="262"/>
      <c r="D136" s="306">
        <f>IF((+$D$137+SUM($H$137:$AG$137))*$E$134=0,0,D137/(+$D$137+SUM($H$137:$AG$137))*$E$134)</f>
        <v>0</v>
      </c>
      <c r="E136" s="306">
        <f>IF((+$D$137+SUM($H$137:$AG$137))*$E$134=0,0,E137/(+$D$137+SUM($H$137:$AG$137))*$E$134)</f>
        <v>0</v>
      </c>
      <c r="F136" s="307"/>
      <c r="G136" s="306"/>
      <c r="H136" s="306">
        <f t="shared" ref="H136:AG136" si="11">IF((+$D$137+SUM($H$137:$AG$137))*$E$134=0,0,H137/(+$D$137+SUM($H$137:$AG$137))*$E$134)</f>
        <v>0</v>
      </c>
      <c r="I136" s="306">
        <f t="shared" si="11"/>
        <v>0</v>
      </c>
      <c r="J136" s="306">
        <f t="shared" si="11"/>
        <v>0</v>
      </c>
      <c r="K136" s="306">
        <f t="shared" si="11"/>
        <v>0</v>
      </c>
      <c r="L136" s="306">
        <f t="shared" si="11"/>
        <v>0</v>
      </c>
      <c r="M136" s="306">
        <f t="shared" si="11"/>
        <v>0</v>
      </c>
      <c r="N136" s="306">
        <f t="shared" si="11"/>
        <v>0</v>
      </c>
      <c r="O136" s="306">
        <f t="shared" si="11"/>
        <v>0</v>
      </c>
      <c r="P136" s="306">
        <f t="shared" si="11"/>
        <v>0</v>
      </c>
      <c r="Q136" s="306">
        <f t="shared" si="11"/>
        <v>0</v>
      </c>
      <c r="R136" s="306">
        <f t="shared" si="11"/>
        <v>0</v>
      </c>
      <c r="S136" s="306">
        <f t="shared" si="11"/>
        <v>0</v>
      </c>
      <c r="T136" s="306">
        <f t="shared" si="11"/>
        <v>0</v>
      </c>
      <c r="U136" s="306">
        <f t="shared" si="11"/>
        <v>0</v>
      </c>
      <c r="V136" s="306">
        <f t="shared" si="11"/>
        <v>0</v>
      </c>
      <c r="W136" s="306">
        <f t="shared" si="11"/>
        <v>0</v>
      </c>
      <c r="X136" s="306">
        <f t="shared" si="11"/>
        <v>0</v>
      </c>
      <c r="Y136" s="306">
        <f t="shared" si="11"/>
        <v>0</v>
      </c>
      <c r="Z136" s="306">
        <f t="shared" si="11"/>
        <v>0</v>
      </c>
      <c r="AA136" s="306">
        <f t="shared" si="11"/>
        <v>0</v>
      </c>
      <c r="AB136" s="306">
        <f t="shared" si="11"/>
        <v>0</v>
      </c>
      <c r="AC136" s="306">
        <f t="shared" si="11"/>
        <v>0</v>
      </c>
      <c r="AD136" s="306">
        <f t="shared" si="11"/>
        <v>0</v>
      </c>
      <c r="AE136" s="306">
        <f t="shared" si="11"/>
        <v>0</v>
      </c>
      <c r="AF136" s="306">
        <f t="shared" si="11"/>
        <v>0</v>
      </c>
      <c r="AG136" s="306">
        <f t="shared" si="11"/>
        <v>0</v>
      </c>
    </row>
    <row r="137" spans="1:49" s="263" customFormat="1" hidden="1" x14ac:dyDescent="0.3">
      <c r="A137" s="308" t="s">
        <v>401</v>
      </c>
      <c r="B137" s="262"/>
      <c r="C137" s="262"/>
      <c r="D137" s="309">
        <f>+D108</f>
        <v>0</v>
      </c>
      <c r="E137" s="310"/>
      <c r="F137" s="310"/>
      <c r="G137" s="310"/>
      <c r="H137" s="311">
        <f t="shared" ref="H137:AG137" si="12">+H108</f>
        <v>0</v>
      </c>
      <c r="I137" s="311">
        <f t="shared" si="12"/>
        <v>0</v>
      </c>
      <c r="J137" s="311">
        <f t="shared" si="12"/>
        <v>0</v>
      </c>
      <c r="K137" s="311">
        <f t="shared" si="12"/>
        <v>0</v>
      </c>
      <c r="L137" s="311">
        <f t="shared" si="12"/>
        <v>0</v>
      </c>
      <c r="M137" s="311">
        <f t="shared" si="12"/>
        <v>0</v>
      </c>
      <c r="N137" s="311">
        <f t="shared" si="12"/>
        <v>0</v>
      </c>
      <c r="O137" s="311">
        <f t="shared" si="12"/>
        <v>0</v>
      </c>
      <c r="P137" s="311">
        <f t="shared" si="12"/>
        <v>0</v>
      </c>
      <c r="Q137" s="311">
        <f t="shared" si="12"/>
        <v>0</v>
      </c>
      <c r="R137" s="311">
        <f t="shared" si="12"/>
        <v>0</v>
      </c>
      <c r="S137" s="311">
        <f t="shared" si="12"/>
        <v>0</v>
      </c>
      <c r="T137" s="311">
        <f t="shared" si="12"/>
        <v>0</v>
      </c>
      <c r="U137" s="311">
        <f t="shared" si="12"/>
        <v>0</v>
      </c>
      <c r="V137" s="311">
        <f t="shared" si="12"/>
        <v>0</v>
      </c>
      <c r="W137" s="311">
        <f t="shared" si="12"/>
        <v>0</v>
      </c>
      <c r="X137" s="311">
        <f t="shared" si="12"/>
        <v>0</v>
      </c>
      <c r="Y137" s="311">
        <f t="shared" si="12"/>
        <v>0</v>
      </c>
      <c r="Z137" s="311">
        <f t="shared" si="12"/>
        <v>0</v>
      </c>
      <c r="AA137" s="311">
        <f t="shared" si="12"/>
        <v>0</v>
      </c>
      <c r="AB137" s="311">
        <f t="shared" si="12"/>
        <v>0</v>
      </c>
      <c r="AC137" s="311">
        <f t="shared" si="12"/>
        <v>0</v>
      </c>
      <c r="AD137" s="311">
        <f t="shared" si="12"/>
        <v>0</v>
      </c>
      <c r="AE137" s="311">
        <f t="shared" si="12"/>
        <v>0</v>
      </c>
      <c r="AF137" s="311">
        <f t="shared" si="12"/>
        <v>0</v>
      </c>
      <c r="AG137" s="311">
        <f t="shared" si="12"/>
        <v>0</v>
      </c>
    </row>
    <row r="138" spans="1:49" s="263" customFormat="1" hidden="1" x14ac:dyDescent="0.3">
      <c r="A138" s="305"/>
      <c r="B138" s="268"/>
      <c r="D138" s="268"/>
      <c r="E138" s="268"/>
      <c r="F138" s="268"/>
      <c r="G138" s="268"/>
      <c r="H138" s="268"/>
      <c r="I138" s="268"/>
      <c r="J138" s="268"/>
      <c r="K138" s="268"/>
      <c r="L138" s="268"/>
      <c r="M138" s="268"/>
      <c r="N138" s="268"/>
      <c r="O138" s="268"/>
      <c r="P138" s="268"/>
      <c r="Q138" s="268"/>
      <c r="R138" s="268"/>
      <c r="S138" s="268"/>
      <c r="T138" s="268"/>
      <c r="U138" s="268"/>
      <c r="V138" s="268"/>
      <c r="W138" s="268"/>
      <c r="X138" s="268"/>
      <c r="Y138" s="268"/>
      <c r="Z138" s="268"/>
      <c r="AA138" s="268"/>
      <c r="AB138" s="268"/>
      <c r="AC138" s="268"/>
      <c r="AD138" s="268"/>
      <c r="AE138" s="268"/>
      <c r="AF138" s="268"/>
      <c r="AG138" s="268"/>
      <c r="AH138" s="262"/>
      <c r="AI138" s="262"/>
      <c r="AJ138" s="262"/>
      <c r="AK138" s="262"/>
      <c r="AL138" s="262"/>
      <c r="AM138" s="262"/>
      <c r="AN138" s="262"/>
      <c r="AO138" s="262"/>
      <c r="AP138" s="262"/>
      <c r="AQ138" s="262"/>
      <c r="AR138" s="262"/>
      <c r="AS138" s="262"/>
      <c r="AT138" s="262"/>
      <c r="AU138" s="262"/>
      <c r="AV138" s="262"/>
      <c r="AW138" s="262"/>
    </row>
    <row r="139" spans="1:49" s="263" customFormat="1" hidden="1" x14ac:dyDescent="0.3">
      <c r="A139" s="271" t="s">
        <v>402</v>
      </c>
      <c r="B139" s="262"/>
      <c r="C139" s="262"/>
      <c r="D139" s="262"/>
      <c r="E139" s="262"/>
      <c r="F139" s="272">
        <f>-F134</f>
        <v>0</v>
      </c>
      <c r="G139" s="272"/>
      <c r="H139" s="262">
        <f t="shared" ref="H139:AG139" si="13">IF(SUM($H$140:$AG$140)=0,0,(H140/+SUM($H$140:$AG$140)*$F$134))</f>
        <v>0</v>
      </c>
      <c r="I139" s="262">
        <f t="shared" si="13"/>
        <v>0</v>
      </c>
      <c r="J139" s="262">
        <f t="shared" si="13"/>
        <v>0</v>
      </c>
      <c r="K139" s="262">
        <f t="shared" si="13"/>
        <v>0</v>
      </c>
      <c r="L139" s="262">
        <f t="shared" si="13"/>
        <v>0</v>
      </c>
      <c r="M139" s="262">
        <f t="shared" si="13"/>
        <v>0</v>
      </c>
      <c r="N139" s="262">
        <f t="shared" si="13"/>
        <v>0</v>
      </c>
      <c r="O139" s="262">
        <f t="shared" si="13"/>
        <v>0</v>
      </c>
      <c r="P139" s="262">
        <f t="shared" si="13"/>
        <v>0</v>
      </c>
      <c r="Q139" s="262">
        <f t="shared" si="13"/>
        <v>0</v>
      </c>
      <c r="R139" s="262">
        <f t="shared" si="13"/>
        <v>0</v>
      </c>
      <c r="S139" s="262">
        <f t="shared" si="13"/>
        <v>0</v>
      </c>
      <c r="T139" s="262">
        <f t="shared" si="13"/>
        <v>0</v>
      </c>
      <c r="U139" s="262">
        <f t="shared" si="13"/>
        <v>0</v>
      </c>
      <c r="V139" s="262">
        <f t="shared" si="13"/>
        <v>0</v>
      </c>
      <c r="W139" s="262">
        <f t="shared" si="13"/>
        <v>0</v>
      </c>
      <c r="X139" s="262">
        <f t="shared" si="13"/>
        <v>0</v>
      </c>
      <c r="Y139" s="262">
        <f t="shared" si="13"/>
        <v>0</v>
      </c>
      <c r="Z139" s="262">
        <f t="shared" si="13"/>
        <v>0</v>
      </c>
      <c r="AA139" s="262">
        <f t="shared" si="13"/>
        <v>0</v>
      </c>
      <c r="AB139" s="262">
        <f t="shared" si="13"/>
        <v>0</v>
      </c>
      <c r="AC139" s="262">
        <f t="shared" si="13"/>
        <v>0</v>
      </c>
      <c r="AD139" s="262">
        <f t="shared" si="13"/>
        <v>0</v>
      </c>
      <c r="AE139" s="262">
        <f t="shared" si="13"/>
        <v>0</v>
      </c>
      <c r="AF139" s="262">
        <f t="shared" si="13"/>
        <v>0</v>
      </c>
      <c r="AG139" s="262">
        <f t="shared" si="13"/>
        <v>0</v>
      </c>
    </row>
    <row r="140" spans="1:49" s="263" customFormat="1" hidden="1" x14ac:dyDescent="0.3">
      <c r="A140" s="308" t="s">
        <v>401</v>
      </c>
      <c r="B140" s="262"/>
      <c r="C140" s="262"/>
      <c r="D140" s="262"/>
      <c r="E140" s="262"/>
      <c r="F140" s="262"/>
      <c r="G140" s="262"/>
      <c r="H140" s="274">
        <f t="shared" ref="H140:AG140" si="14">+H111</f>
        <v>0</v>
      </c>
      <c r="I140" s="274">
        <f t="shared" si="14"/>
        <v>0</v>
      </c>
      <c r="J140" s="274">
        <f t="shared" si="14"/>
        <v>0</v>
      </c>
      <c r="K140" s="274">
        <f t="shared" si="14"/>
        <v>0</v>
      </c>
      <c r="L140" s="274">
        <f t="shared" si="14"/>
        <v>0</v>
      </c>
      <c r="M140" s="274">
        <f t="shared" si="14"/>
        <v>0</v>
      </c>
      <c r="N140" s="274">
        <f t="shared" si="14"/>
        <v>0</v>
      </c>
      <c r="O140" s="274">
        <f t="shared" si="14"/>
        <v>0</v>
      </c>
      <c r="P140" s="274">
        <f t="shared" si="14"/>
        <v>0</v>
      </c>
      <c r="Q140" s="274">
        <f t="shared" si="14"/>
        <v>0</v>
      </c>
      <c r="R140" s="274">
        <f t="shared" si="14"/>
        <v>0</v>
      </c>
      <c r="S140" s="274">
        <f t="shared" si="14"/>
        <v>0</v>
      </c>
      <c r="T140" s="274">
        <f t="shared" si="14"/>
        <v>0</v>
      </c>
      <c r="U140" s="274">
        <f t="shared" si="14"/>
        <v>0</v>
      </c>
      <c r="V140" s="274">
        <f t="shared" si="14"/>
        <v>0</v>
      </c>
      <c r="W140" s="274">
        <f t="shared" si="14"/>
        <v>0</v>
      </c>
      <c r="X140" s="274">
        <f t="shared" si="14"/>
        <v>0</v>
      </c>
      <c r="Y140" s="274">
        <f t="shared" si="14"/>
        <v>0</v>
      </c>
      <c r="Z140" s="274">
        <f t="shared" si="14"/>
        <v>0</v>
      </c>
      <c r="AA140" s="274">
        <f t="shared" si="14"/>
        <v>0</v>
      </c>
      <c r="AB140" s="274">
        <f t="shared" si="14"/>
        <v>0</v>
      </c>
      <c r="AC140" s="274">
        <f t="shared" si="14"/>
        <v>0</v>
      </c>
      <c r="AD140" s="274">
        <f t="shared" si="14"/>
        <v>0</v>
      </c>
      <c r="AE140" s="274">
        <f t="shared" si="14"/>
        <v>0</v>
      </c>
      <c r="AF140" s="274">
        <f t="shared" si="14"/>
        <v>0</v>
      </c>
      <c r="AG140" s="274">
        <f t="shared" si="14"/>
        <v>1</v>
      </c>
    </row>
    <row r="141" spans="1:49" s="263" customFormat="1" hidden="1" x14ac:dyDescent="0.3">
      <c r="A141" s="264"/>
      <c r="B141" s="262"/>
      <c r="C141" s="262"/>
      <c r="D141" s="262"/>
      <c r="E141" s="262"/>
      <c r="F141" s="262"/>
      <c r="G141" s="262"/>
      <c r="H141" s="274"/>
      <c r="I141" s="274"/>
      <c r="J141" s="274"/>
      <c r="K141" s="274"/>
      <c r="L141" s="274"/>
      <c r="M141" s="274"/>
      <c r="N141" s="274"/>
      <c r="O141" s="274"/>
      <c r="P141" s="274"/>
      <c r="Q141" s="274"/>
      <c r="R141" s="274"/>
      <c r="S141" s="274"/>
      <c r="T141" s="274"/>
      <c r="U141" s="274"/>
      <c r="V141" s="274"/>
      <c r="W141" s="274"/>
      <c r="X141" s="274"/>
      <c r="Y141" s="274"/>
      <c r="Z141" s="274"/>
      <c r="AA141" s="274"/>
      <c r="AB141" s="274"/>
      <c r="AC141" s="274"/>
      <c r="AD141" s="274"/>
      <c r="AE141" s="274"/>
      <c r="AF141" s="274"/>
      <c r="AG141" s="274"/>
    </row>
    <row r="142" spans="1:49" s="263" customFormat="1" hidden="1" x14ac:dyDescent="0.3">
      <c r="A142" s="305"/>
      <c r="B142" s="268"/>
      <c r="D142" s="272">
        <f>SUM(D123:D132)+D136</f>
        <v>0</v>
      </c>
      <c r="E142" s="268"/>
      <c r="F142" s="268"/>
      <c r="G142" s="268"/>
      <c r="H142" s="268"/>
      <c r="I142" s="268"/>
      <c r="J142" s="268"/>
      <c r="K142" s="268"/>
      <c r="L142" s="268"/>
      <c r="M142" s="268"/>
      <c r="N142" s="268"/>
      <c r="O142" s="268"/>
      <c r="P142" s="268"/>
      <c r="Q142" s="268"/>
      <c r="R142" s="268"/>
      <c r="S142" s="268"/>
      <c r="T142" s="268"/>
      <c r="U142" s="268"/>
      <c r="V142" s="268"/>
      <c r="W142" s="268"/>
      <c r="X142" s="268"/>
      <c r="Y142" s="268"/>
      <c r="Z142" s="268"/>
      <c r="AA142" s="268"/>
      <c r="AB142" s="268"/>
      <c r="AC142" s="268"/>
      <c r="AD142" s="268"/>
      <c r="AE142" s="268"/>
      <c r="AF142" s="268"/>
      <c r="AG142" s="268"/>
      <c r="AH142" s="262"/>
      <c r="AI142" s="262"/>
      <c r="AJ142" s="262"/>
      <c r="AK142" s="262"/>
      <c r="AL142" s="262"/>
      <c r="AM142" s="262"/>
      <c r="AN142" s="262"/>
      <c r="AO142" s="262"/>
      <c r="AP142" s="262"/>
      <c r="AQ142" s="262"/>
      <c r="AR142" s="262"/>
      <c r="AS142" s="262"/>
      <c r="AT142" s="262"/>
      <c r="AU142" s="262"/>
      <c r="AV142" s="262"/>
      <c r="AW142" s="262"/>
    </row>
    <row r="143" spans="1:49" s="263" customFormat="1" hidden="1" x14ac:dyDescent="0.3">
      <c r="A143" s="271" t="s">
        <v>403</v>
      </c>
      <c r="B143" s="262"/>
      <c r="C143" s="262"/>
      <c r="D143" s="272">
        <f>-D142</f>
        <v>0</v>
      </c>
      <c r="E143" s="262"/>
      <c r="F143" s="262"/>
      <c r="G143" s="262"/>
      <c r="H143" s="262">
        <f t="shared" ref="H143:AG143" si="15">IF((SUM($H$144:$AG$144))*($D$142)=0,0,(H144/SUM($H$144:$AG$144))*($D$142))</f>
        <v>0</v>
      </c>
      <c r="I143" s="262">
        <f t="shared" si="15"/>
        <v>0</v>
      </c>
      <c r="J143" s="262">
        <f t="shared" si="15"/>
        <v>0</v>
      </c>
      <c r="K143" s="262">
        <f t="shared" si="15"/>
        <v>0</v>
      </c>
      <c r="L143" s="262">
        <f t="shared" si="15"/>
        <v>0</v>
      </c>
      <c r="M143" s="262">
        <f t="shared" si="15"/>
        <v>0</v>
      </c>
      <c r="N143" s="262">
        <f t="shared" si="15"/>
        <v>0</v>
      </c>
      <c r="O143" s="262">
        <f t="shared" si="15"/>
        <v>0</v>
      </c>
      <c r="P143" s="262">
        <f t="shared" si="15"/>
        <v>0</v>
      </c>
      <c r="Q143" s="262">
        <f t="shared" si="15"/>
        <v>0</v>
      </c>
      <c r="R143" s="262">
        <f t="shared" si="15"/>
        <v>0</v>
      </c>
      <c r="S143" s="262">
        <f t="shared" si="15"/>
        <v>0</v>
      </c>
      <c r="T143" s="262">
        <f t="shared" si="15"/>
        <v>0</v>
      </c>
      <c r="U143" s="262">
        <f t="shared" si="15"/>
        <v>0</v>
      </c>
      <c r="V143" s="262">
        <f t="shared" si="15"/>
        <v>0</v>
      </c>
      <c r="W143" s="262">
        <f t="shared" si="15"/>
        <v>0</v>
      </c>
      <c r="X143" s="262">
        <f t="shared" si="15"/>
        <v>0</v>
      </c>
      <c r="Y143" s="262">
        <f t="shared" si="15"/>
        <v>0</v>
      </c>
      <c r="Z143" s="262">
        <f t="shared" si="15"/>
        <v>0</v>
      </c>
      <c r="AA143" s="262">
        <f t="shared" si="15"/>
        <v>0</v>
      </c>
      <c r="AB143" s="262">
        <f t="shared" si="15"/>
        <v>0</v>
      </c>
      <c r="AC143" s="262">
        <f t="shared" si="15"/>
        <v>0</v>
      </c>
      <c r="AD143" s="262">
        <f t="shared" si="15"/>
        <v>0</v>
      </c>
      <c r="AE143" s="262">
        <f t="shared" si="15"/>
        <v>0</v>
      </c>
      <c r="AF143" s="262">
        <f t="shared" si="15"/>
        <v>0</v>
      </c>
      <c r="AG143" s="262">
        <f t="shared" si="15"/>
        <v>0</v>
      </c>
    </row>
    <row r="144" spans="1:49" s="263" customFormat="1" ht="18" hidden="1" x14ac:dyDescent="0.35">
      <c r="A144" s="312" t="s">
        <v>404</v>
      </c>
      <c r="B144" s="262"/>
      <c r="C144" s="262"/>
      <c r="D144" s="262"/>
      <c r="E144" s="262"/>
      <c r="F144" s="262"/>
      <c r="G144" s="262"/>
      <c r="H144" s="262">
        <f t="shared" ref="H144:AG144" si="16">+H114</f>
        <v>0</v>
      </c>
      <c r="I144" s="262">
        <f t="shared" si="16"/>
        <v>0</v>
      </c>
      <c r="J144" s="262">
        <f t="shared" si="16"/>
        <v>0</v>
      </c>
      <c r="K144" s="262">
        <f t="shared" si="16"/>
        <v>0</v>
      </c>
      <c r="L144" s="262">
        <f t="shared" si="16"/>
        <v>0</v>
      </c>
      <c r="M144" s="262">
        <f t="shared" si="16"/>
        <v>0</v>
      </c>
      <c r="N144" s="262">
        <f t="shared" si="16"/>
        <v>0</v>
      </c>
      <c r="O144" s="262">
        <f t="shared" si="16"/>
        <v>0</v>
      </c>
      <c r="P144" s="262">
        <f t="shared" si="16"/>
        <v>0</v>
      </c>
      <c r="Q144" s="262">
        <f t="shared" si="16"/>
        <v>0</v>
      </c>
      <c r="R144" s="262">
        <f t="shared" si="16"/>
        <v>0</v>
      </c>
      <c r="S144" s="262">
        <f t="shared" si="16"/>
        <v>0</v>
      </c>
      <c r="T144" s="262">
        <f t="shared" si="16"/>
        <v>0</v>
      </c>
      <c r="U144" s="262">
        <f t="shared" si="16"/>
        <v>0</v>
      </c>
      <c r="V144" s="262">
        <f t="shared" si="16"/>
        <v>0</v>
      </c>
      <c r="W144" s="262">
        <f t="shared" si="16"/>
        <v>0</v>
      </c>
      <c r="X144" s="262">
        <f t="shared" si="16"/>
        <v>0</v>
      </c>
      <c r="Y144" s="262">
        <f t="shared" si="16"/>
        <v>0</v>
      </c>
      <c r="Z144" s="262">
        <f t="shared" si="16"/>
        <v>0</v>
      </c>
      <c r="AA144" s="262">
        <f t="shared" si="16"/>
        <v>0</v>
      </c>
      <c r="AB144" s="262">
        <f t="shared" si="16"/>
        <v>0</v>
      </c>
      <c r="AC144" s="262">
        <f t="shared" si="16"/>
        <v>0</v>
      </c>
      <c r="AD144" s="262">
        <f t="shared" si="16"/>
        <v>0</v>
      </c>
      <c r="AE144" s="262">
        <f t="shared" si="16"/>
        <v>0</v>
      </c>
      <c r="AF144" s="262">
        <f t="shared" si="16"/>
        <v>0</v>
      </c>
      <c r="AG144" s="262">
        <f t="shared" si="16"/>
        <v>0</v>
      </c>
    </row>
    <row r="145" spans="1:55" s="294" customFormat="1" hidden="1" x14ac:dyDescent="0.3">
      <c r="A145" s="303" t="s">
        <v>405</v>
      </c>
      <c r="B145" s="313">
        <f>+B116+SUM(B120:B132)</f>
        <v>0</v>
      </c>
      <c r="D145" s="296"/>
      <c r="E145" s="296"/>
      <c r="F145" s="296"/>
      <c r="G145" s="296"/>
      <c r="H145" s="296"/>
      <c r="I145" s="296"/>
      <c r="J145" s="296"/>
      <c r="K145" s="296"/>
      <c r="L145" s="296"/>
      <c r="M145" s="296"/>
      <c r="N145" s="296"/>
      <c r="O145" s="296"/>
      <c r="P145" s="296"/>
      <c r="Q145" s="296"/>
      <c r="R145" s="296"/>
      <c r="S145" s="296"/>
      <c r="T145" s="296"/>
      <c r="U145" s="296"/>
      <c r="V145" s="296"/>
      <c r="W145" s="296"/>
      <c r="X145" s="296"/>
      <c r="Y145" s="296"/>
      <c r="Z145" s="296"/>
      <c r="AA145" s="296"/>
      <c r="AB145" s="296"/>
      <c r="AC145" s="296"/>
      <c r="AD145" s="296"/>
      <c r="AE145" s="296"/>
      <c r="AF145" s="296"/>
      <c r="AG145" s="296"/>
      <c r="AH145" s="293"/>
      <c r="AI145" s="293"/>
      <c r="AJ145" s="293"/>
      <c r="AK145" s="293"/>
      <c r="AL145" s="293"/>
      <c r="AM145" s="293"/>
      <c r="AN145" s="293"/>
      <c r="AO145" s="293"/>
      <c r="AP145" s="293"/>
      <c r="AQ145" s="293"/>
      <c r="AR145" s="293"/>
      <c r="AS145" s="293"/>
      <c r="AT145" s="293"/>
      <c r="AU145" s="293"/>
      <c r="AV145" s="293"/>
      <c r="AW145" s="293"/>
    </row>
    <row r="146" spans="1:55" s="315" customFormat="1" ht="39" hidden="1" customHeight="1" x14ac:dyDescent="0.3">
      <c r="A146" s="314" t="s">
        <v>406</v>
      </c>
      <c r="B146" s="313">
        <f>SUM(E146:AG146)</f>
        <v>0</v>
      </c>
      <c r="C146" s="313"/>
      <c r="D146" s="293"/>
      <c r="E146" s="293">
        <f>E116</f>
        <v>0</v>
      </c>
      <c r="F146" s="293"/>
      <c r="G146" s="293"/>
      <c r="H146" s="293">
        <f t="shared" ref="H146:AG146" si="17">H116+SUM(H123:H132)+H136+H139+H143</f>
        <v>0</v>
      </c>
      <c r="I146" s="293">
        <f t="shared" si="17"/>
        <v>0</v>
      </c>
      <c r="J146" s="293">
        <f t="shared" si="17"/>
        <v>0</v>
      </c>
      <c r="K146" s="293">
        <f t="shared" si="17"/>
        <v>0</v>
      </c>
      <c r="L146" s="293">
        <f t="shared" si="17"/>
        <v>0</v>
      </c>
      <c r="M146" s="293">
        <f t="shared" si="17"/>
        <v>0</v>
      </c>
      <c r="N146" s="293">
        <f t="shared" si="17"/>
        <v>0</v>
      </c>
      <c r="O146" s="293">
        <f t="shared" si="17"/>
        <v>0</v>
      </c>
      <c r="P146" s="293">
        <f t="shared" si="17"/>
        <v>0</v>
      </c>
      <c r="Q146" s="293">
        <f t="shared" si="17"/>
        <v>0</v>
      </c>
      <c r="R146" s="293">
        <f t="shared" si="17"/>
        <v>0</v>
      </c>
      <c r="S146" s="293">
        <f t="shared" si="17"/>
        <v>0</v>
      </c>
      <c r="T146" s="293">
        <f t="shared" si="17"/>
        <v>0</v>
      </c>
      <c r="U146" s="293">
        <f t="shared" si="17"/>
        <v>0</v>
      </c>
      <c r="V146" s="293">
        <f t="shared" si="17"/>
        <v>0</v>
      </c>
      <c r="W146" s="293">
        <f t="shared" si="17"/>
        <v>0</v>
      </c>
      <c r="X146" s="293">
        <f t="shared" si="17"/>
        <v>0</v>
      </c>
      <c r="Y146" s="293">
        <f t="shared" si="17"/>
        <v>0</v>
      </c>
      <c r="Z146" s="293">
        <f t="shared" si="17"/>
        <v>0</v>
      </c>
      <c r="AA146" s="293">
        <f t="shared" si="17"/>
        <v>0</v>
      </c>
      <c r="AB146" s="293">
        <f t="shared" si="17"/>
        <v>0</v>
      </c>
      <c r="AC146" s="293">
        <f t="shared" si="17"/>
        <v>0</v>
      </c>
      <c r="AD146" s="293">
        <f t="shared" si="17"/>
        <v>0</v>
      </c>
      <c r="AE146" s="293">
        <f t="shared" si="17"/>
        <v>0</v>
      </c>
      <c r="AF146" s="293">
        <f t="shared" si="17"/>
        <v>0</v>
      </c>
      <c r="AG146" s="293">
        <f t="shared" si="17"/>
        <v>0</v>
      </c>
    </row>
    <row r="147" spans="1:55" s="315" customFormat="1" ht="33.6" hidden="1" x14ac:dyDescent="0.3">
      <c r="A147" s="316" t="s">
        <v>407</v>
      </c>
      <c r="B147" s="313"/>
      <c r="C147" s="313"/>
      <c r="D147" s="317"/>
      <c r="E147" s="317"/>
      <c r="F147" s="317"/>
      <c r="G147" s="317"/>
      <c r="H147" s="318">
        <f t="shared" ref="H147:AG147" si="18">H117</f>
        <v>0</v>
      </c>
      <c r="I147" s="318">
        <f t="shared" si="18"/>
        <v>0</v>
      </c>
      <c r="J147" s="318">
        <f t="shared" si="18"/>
        <v>0</v>
      </c>
      <c r="K147" s="318">
        <f t="shared" si="18"/>
        <v>0</v>
      </c>
      <c r="L147" s="318">
        <f t="shared" si="18"/>
        <v>0</v>
      </c>
      <c r="M147" s="318">
        <f t="shared" si="18"/>
        <v>0</v>
      </c>
      <c r="N147" s="318">
        <f t="shared" si="18"/>
        <v>0</v>
      </c>
      <c r="O147" s="318">
        <f t="shared" si="18"/>
        <v>0</v>
      </c>
      <c r="P147" s="318">
        <f t="shared" si="18"/>
        <v>0</v>
      </c>
      <c r="Q147" s="318">
        <f t="shared" si="18"/>
        <v>0</v>
      </c>
      <c r="R147" s="318">
        <f t="shared" si="18"/>
        <v>0</v>
      </c>
      <c r="S147" s="318">
        <f t="shared" si="18"/>
        <v>0</v>
      </c>
      <c r="T147" s="318">
        <f t="shared" si="18"/>
        <v>0</v>
      </c>
      <c r="U147" s="318">
        <f t="shared" si="18"/>
        <v>0</v>
      </c>
      <c r="V147" s="318">
        <f t="shared" si="18"/>
        <v>0</v>
      </c>
      <c r="W147" s="318">
        <f t="shared" si="18"/>
        <v>0</v>
      </c>
      <c r="X147" s="318">
        <f t="shared" si="18"/>
        <v>0</v>
      </c>
      <c r="Y147" s="318">
        <f t="shared" si="18"/>
        <v>0</v>
      </c>
      <c r="Z147" s="318">
        <f t="shared" si="18"/>
        <v>0</v>
      </c>
      <c r="AA147" s="318">
        <f t="shared" si="18"/>
        <v>0</v>
      </c>
      <c r="AB147" s="318">
        <f t="shared" si="18"/>
        <v>0</v>
      </c>
      <c r="AC147" s="318">
        <f t="shared" si="18"/>
        <v>0</v>
      </c>
      <c r="AD147" s="318">
        <f t="shared" si="18"/>
        <v>0</v>
      </c>
      <c r="AE147" s="318">
        <f t="shared" si="18"/>
        <v>0</v>
      </c>
      <c r="AF147" s="318">
        <f t="shared" si="18"/>
        <v>0</v>
      </c>
      <c r="AG147" s="318">
        <f t="shared" si="18"/>
        <v>0</v>
      </c>
    </row>
    <row r="148" spans="1:55" s="315" customFormat="1" hidden="1" x14ac:dyDescent="0.3">
      <c r="A148" s="295" t="s">
        <v>408</v>
      </c>
      <c r="B148" s="313"/>
      <c r="C148" s="313"/>
      <c r="D148" s="319"/>
      <c r="E148" s="319"/>
      <c r="F148" s="319"/>
      <c r="G148" s="319"/>
      <c r="H148" s="319">
        <f t="shared" ref="H148:AG148" si="19">IF(H147=0,0,H146/H147)</f>
        <v>0</v>
      </c>
      <c r="I148" s="319">
        <f t="shared" si="19"/>
        <v>0</v>
      </c>
      <c r="J148" s="319">
        <f t="shared" si="19"/>
        <v>0</v>
      </c>
      <c r="K148" s="319">
        <f t="shared" si="19"/>
        <v>0</v>
      </c>
      <c r="L148" s="319">
        <f t="shared" si="19"/>
        <v>0</v>
      </c>
      <c r="M148" s="319">
        <f t="shared" si="19"/>
        <v>0</v>
      </c>
      <c r="N148" s="319">
        <f t="shared" si="19"/>
        <v>0</v>
      </c>
      <c r="O148" s="319">
        <f t="shared" si="19"/>
        <v>0</v>
      </c>
      <c r="P148" s="319">
        <f t="shared" si="19"/>
        <v>0</v>
      </c>
      <c r="Q148" s="319">
        <f t="shared" si="19"/>
        <v>0</v>
      </c>
      <c r="R148" s="319">
        <f t="shared" si="19"/>
        <v>0</v>
      </c>
      <c r="S148" s="319">
        <f t="shared" si="19"/>
        <v>0</v>
      </c>
      <c r="T148" s="319">
        <f t="shared" si="19"/>
        <v>0</v>
      </c>
      <c r="U148" s="319">
        <f t="shared" si="19"/>
        <v>0</v>
      </c>
      <c r="V148" s="319">
        <f t="shared" si="19"/>
        <v>0</v>
      </c>
      <c r="W148" s="319">
        <f t="shared" si="19"/>
        <v>0</v>
      </c>
      <c r="X148" s="319">
        <f t="shared" si="19"/>
        <v>0</v>
      </c>
      <c r="Y148" s="319">
        <f t="shared" si="19"/>
        <v>0</v>
      </c>
      <c r="Z148" s="319">
        <f t="shared" si="19"/>
        <v>0</v>
      </c>
      <c r="AA148" s="319">
        <f t="shared" si="19"/>
        <v>0</v>
      </c>
      <c r="AB148" s="319">
        <f t="shared" si="19"/>
        <v>0</v>
      </c>
      <c r="AC148" s="319">
        <f t="shared" si="19"/>
        <v>0</v>
      </c>
      <c r="AD148" s="319">
        <f t="shared" si="19"/>
        <v>0</v>
      </c>
      <c r="AE148" s="319">
        <f t="shared" si="19"/>
        <v>0</v>
      </c>
      <c r="AF148" s="319">
        <f t="shared" si="19"/>
        <v>0</v>
      </c>
      <c r="AG148" s="319">
        <f t="shared" si="19"/>
        <v>0</v>
      </c>
    </row>
    <row r="149" spans="1:55" x14ac:dyDescent="0.3">
      <c r="A149" s="131"/>
      <c r="B149" s="131"/>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31"/>
      <c r="AG149" s="131"/>
      <c r="AH149" s="131"/>
      <c r="AI149" s="131"/>
      <c r="AJ149" s="131"/>
      <c r="AK149" s="131"/>
      <c r="AL149" s="131"/>
      <c r="AM149" s="131"/>
      <c r="AN149" s="131"/>
      <c r="AO149" s="131"/>
      <c r="AP149" s="131"/>
      <c r="AQ149" s="131"/>
      <c r="AR149" s="131"/>
      <c r="AS149" s="131"/>
      <c r="AT149" s="131"/>
      <c r="AU149" s="131"/>
      <c r="AV149" s="131"/>
      <c r="AW149" s="131"/>
      <c r="AX149" s="131"/>
      <c r="AY149" s="131"/>
      <c r="AZ149" s="131"/>
      <c r="BA149" s="131"/>
      <c r="BB149" s="131"/>
      <c r="BC149" s="131"/>
    </row>
    <row r="150" spans="1:55" x14ac:dyDescent="0.3">
      <c r="A150" s="131"/>
      <c r="B150" s="131"/>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c r="AO150" s="131"/>
      <c r="AP150" s="131"/>
      <c r="AQ150" s="131"/>
      <c r="AR150" s="131"/>
      <c r="AS150" s="131"/>
      <c r="AT150" s="131"/>
      <c r="AU150" s="131"/>
      <c r="AV150" s="131"/>
      <c r="AW150" s="131"/>
      <c r="AX150" s="131"/>
      <c r="AY150" s="131"/>
      <c r="AZ150" s="131"/>
      <c r="BA150" s="131"/>
      <c r="BB150" s="131"/>
      <c r="BC150" s="131"/>
    </row>
    <row r="151" spans="1:55" x14ac:dyDescent="0.3">
      <c r="A151" s="131"/>
      <c r="B151" s="131"/>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c r="AN151" s="131"/>
      <c r="AO151" s="131"/>
      <c r="AP151" s="131"/>
      <c r="AQ151" s="131"/>
      <c r="AR151" s="131"/>
      <c r="AS151" s="131"/>
      <c r="AT151" s="131"/>
      <c r="AU151" s="131"/>
      <c r="AV151" s="131"/>
      <c r="AW151" s="131"/>
      <c r="AX151" s="131"/>
      <c r="AY151" s="131"/>
      <c r="AZ151" s="131"/>
      <c r="BA151" s="131"/>
      <c r="BB151" s="131"/>
      <c r="BC151" s="131"/>
    </row>
    <row r="152" spans="1:55" x14ac:dyDescent="0.3">
      <c r="A152" s="131"/>
      <c r="B152" s="131"/>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1"/>
      <c r="AL152" s="131"/>
      <c r="AM152" s="131"/>
      <c r="AN152" s="131"/>
      <c r="AO152" s="131"/>
      <c r="AP152" s="131"/>
      <c r="AQ152" s="131"/>
      <c r="AR152" s="131"/>
      <c r="AS152" s="131"/>
      <c r="AT152" s="131"/>
      <c r="AU152" s="131"/>
      <c r="AV152" s="131"/>
      <c r="AW152" s="131"/>
      <c r="AX152" s="131"/>
      <c r="AY152" s="131"/>
      <c r="AZ152" s="131"/>
      <c r="BA152" s="131"/>
      <c r="BB152" s="131"/>
      <c r="BC152" s="131"/>
    </row>
    <row r="153" spans="1:55" x14ac:dyDescent="0.3">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1"/>
      <c r="AL153" s="131"/>
      <c r="AM153" s="131"/>
      <c r="AN153" s="131"/>
      <c r="AO153" s="131"/>
      <c r="AP153" s="131"/>
      <c r="AQ153" s="131"/>
      <c r="AR153" s="131"/>
      <c r="AS153" s="131"/>
      <c r="AT153" s="131"/>
      <c r="AU153" s="131"/>
      <c r="AV153" s="131"/>
      <c r="AW153" s="131"/>
      <c r="AX153" s="131"/>
      <c r="AY153" s="131"/>
      <c r="AZ153" s="131"/>
      <c r="BA153" s="131"/>
      <c r="BB153" s="131"/>
      <c r="BC153" s="131"/>
    </row>
    <row r="154" spans="1:55" x14ac:dyDescent="0.3">
      <c r="A154" s="131"/>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1"/>
      <c r="AL154" s="131"/>
      <c r="AM154" s="131"/>
      <c r="AN154" s="131"/>
      <c r="AO154" s="131"/>
      <c r="AP154" s="131"/>
      <c r="AQ154" s="131"/>
      <c r="AR154" s="131"/>
      <c r="AS154" s="131"/>
      <c r="AT154" s="131"/>
      <c r="AU154" s="131"/>
      <c r="AV154" s="131"/>
      <c r="AW154" s="131"/>
      <c r="AX154" s="131"/>
      <c r="AY154" s="131"/>
      <c r="AZ154" s="131"/>
      <c r="BA154" s="131"/>
      <c r="BB154" s="131"/>
      <c r="BC154" s="131"/>
    </row>
    <row r="155" spans="1:55" x14ac:dyDescent="0.3">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K155" s="131"/>
      <c r="AL155" s="131"/>
      <c r="AM155" s="131"/>
      <c r="AN155" s="131"/>
      <c r="AO155" s="131"/>
      <c r="AP155" s="131"/>
      <c r="AQ155" s="131"/>
      <c r="AR155" s="131"/>
      <c r="AS155" s="131"/>
      <c r="AT155" s="131"/>
      <c r="AU155" s="131"/>
      <c r="AV155" s="131"/>
      <c r="AW155" s="131"/>
      <c r="AX155" s="131"/>
      <c r="AY155" s="131"/>
      <c r="AZ155" s="131"/>
      <c r="BA155" s="131"/>
      <c r="BB155" s="131"/>
      <c r="BC155" s="131"/>
    </row>
    <row r="156" spans="1:55" x14ac:dyDescent="0.3">
      <c r="A156" s="131"/>
      <c r="B156" s="131"/>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c r="AI156" s="131"/>
      <c r="AJ156" s="131"/>
      <c r="AK156" s="131"/>
      <c r="AL156" s="131"/>
      <c r="AM156" s="131"/>
      <c r="AN156" s="131"/>
      <c r="AO156" s="131"/>
      <c r="AP156" s="131"/>
      <c r="AQ156" s="131"/>
      <c r="AR156" s="131"/>
      <c r="AS156" s="131"/>
      <c r="AT156" s="131"/>
      <c r="AU156" s="131"/>
      <c r="AV156" s="131"/>
      <c r="AW156" s="131"/>
      <c r="AX156" s="131"/>
      <c r="AY156" s="131"/>
      <c r="AZ156" s="131"/>
      <c r="BA156" s="131"/>
      <c r="BB156" s="131"/>
      <c r="BC156" s="131"/>
    </row>
    <row r="157" spans="1:55" x14ac:dyDescent="0.3">
      <c r="A157" s="131"/>
      <c r="B157" s="131"/>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c r="AA157" s="131"/>
      <c r="AB157" s="131"/>
      <c r="AC157" s="131"/>
      <c r="AD157" s="131"/>
      <c r="AE157" s="131"/>
      <c r="AF157" s="131"/>
      <c r="AG157" s="131"/>
      <c r="AH157" s="131"/>
      <c r="AI157" s="131"/>
      <c r="AJ157" s="131"/>
      <c r="AK157" s="131"/>
      <c r="AL157" s="131"/>
      <c r="AM157" s="131"/>
      <c r="AN157" s="131"/>
      <c r="AO157" s="131"/>
      <c r="AP157" s="131"/>
      <c r="AQ157" s="131"/>
      <c r="AR157" s="131"/>
      <c r="AS157" s="131"/>
      <c r="AT157" s="131"/>
      <c r="AU157" s="131"/>
      <c r="AV157" s="131"/>
      <c r="AW157" s="131"/>
      <c r="AX157" s="131"/>
      <c r="AY157" s="131"/>
      <c r="AZ157" s="131"/>
      <c r="BA157" s="131"/>
      <c r="BB157" s="131"/>
      <c r="BC157" s="131"/>
    </row>
    <row r="158" spans="1:55" x14ac:dyDescent="0.3">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131"/>
      <c r="AL158" s="131"/>
      <c r="AM158" s="131"/>
      <c r="AN158" s="131"/>
      <c r="AO158" s="131"/>
      <c r="AP158" s="131"/>
      <c r="AQ158" s="131"/>
      <c r="AR158" s="131"/>
      <c r="AS158" s="131"/>
      <c r="AT158" s="131"/>
      <c r="AU158" s="131"/>
      <c r="AV158" s="131"/>
      <c r="AW158" s="131"/>
      <c r="AX158" s="131"/>
      <c r="AY158" s="131"/>
      <c r="AZ158" s="131"/>
      <c r="BA158" s="131"/>
      <c r="BB158" s="131"/>
      <c r="BC158" s="131"/>
    </row>
    <row r="159" spans="1:55" x14ac:dyDescent="0.3">
      <c r="A159" s="131"/>
      <c r="B159" s="131"/>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c r="AA159" s="131"/>
      <c r="AB159" s="131"/>
      <c r="AC159" s="131"/>
      <c r="AD159" s="131"/>
      <c r="AE159" s="131"/>
      <c r="AF159" s="131"/>
      <c r="AG159" s="131"/>
      <c r="AH159" s="131"/>
      <c r="AI159" s="131"/>
      <c r="AJ159" s="131"/>
      <c r="AK159" s="131"/>
      <c r="AL159" s="131"/>
      <c r="AM159" s="131"/>
      <c r="AN159" s="131"/>
      <c r="AO159" s="131"/>
      <c r="AP159" s="131"/>
      <c r="AQ159" s="131"/>
      <c r="AR159" s="131"/>
      <c r="AS159" s="131"/>
      <c r="AT159" s="131"/>
      <c r="AU159" s="131"/>
      <c r="AV159" s="131"/>
      <c r="AW159" s="131"/>
      <c r="AX159" s="131"/>
      <c r="AY159" s="131"/>
      <c r="AZ159" s="131"/>
      <c r="BA159" s="131"/>
      <c r="BB159" s="131"/>
      <c r="BC159" s="131"/>
    </row>
    <row r="160" spans="1:55" ht="11.1" customHeight="1" x14ac:dyDescent="0.3">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131"/>
      <c r="AB160" s="131"/>
      <c r="AC160" s="131"/>
      <c r="AD160" s="131"/>
      <c r="AE160" s="131"/>
      <c r="AF160" s="131"/>
      <c r="AG160" s="131"/>
      <c r="AH160" s="131"/>
      <c r="AI160" s="131"/>
      <c r="AJ160" s="131"/>
      <c r="AK160" s="131"/>
      <c r="AL160" s="131"/>
      <c r="AM160" s="131"/>
      <c r="AN160" s="131"/>
      <c r="AO160" s="131"/>
      <c r="AP160" s="131"/>
      <c r="AQ160" s="131"/>
      <c r="AR160" s="131"/>
      <c r="AS160" s="131"/>
      <c r="AT160" s="131"/>
      <c r="AU160" s="131"/>
      <c r="AV160" s="131"/>
      <c r="AW160" s="131"/>
      <c r="AX160" s="131"/>
      <c r="AY160" s="131"/>
      <c r="AZ160" s="131"/>
      <c r="BA160" s="131"/>
      <c r="BB160" s="131"/>
      <c r="BC160" s="131"/>
    </row>
    <row r="161" spans="1:55" ht="11.1" customHeight="1" x14ac:dyDescent="0.3">
      <c r="A161" s="131"/>
      <c r="B161" s="131"/>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c r="AA161" s="131"/>
      <c r="AB161" s="131"/>
      <c r="AC161" s="131"/>
      <c r="AD161" s="131"/>
      <c r="AE161" s="131"/>
      <c r="AF161" s="131"/>
      <c r="AG161" s="131"/>
      <c r="AH161" s="131"/>
      <c r="AI161" s="131"/>
      <c r="AJ161" s="131"/>
      <c r="AK161" s="131"/>
      <c r="AL161" s="131"/>
      <c r="AM161" s="131"/>
      <c r="AN161" s="131"/>
      <c r="AO161" s="131"/>
      <c r="AP161" s="131"/>
      <c r="AQ161" s="131"/>
      <c r="AR161" s="131"/>
      <c r="AS161" s="131"/>
      <c r="AT161" s="131"/>
      <c r="AU161" s="131"/>
      <c r="AV161" s="131"/>
      <c r="AW161" s="131"/>
      <c r="AX161" s="131"/>
      <c r="AY161" s="131"/>
      <c r="AZ161" s="131"/>
      <c r="BA161" s="131"/>
      <c r="BB161" s="131"/>
      <c r="BC161" s="131"/>
    </row>
    <row r="162" spans="1:55" ht="11.1" customHeight="1" x14ac:dyDescent="0.3">
      <c r="A162" s="131"/>
      <c r="B162" s="131"/>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c r="AA162" s="131"/>
      <c r="AB162" s="131"/>
      <c r="AC162" s="131"/>
      <c r="AD162" s="131"/>
      <c r="AE162" s="131"/>
      <c r="AF162" s="131"/>
      <c r="AG162" s="131"/>
      <c r="AH162" s="131"/>
      <c r="AI162" s="131"/>
      <c r="AJ162" s="131"/>
      <c r="AK162" s="131"/>
      <c r="AL162" s="131"/>
      <c r="AM162" s="131"/>
      <c r="AN162" s="131"/>
      <c r="AO162" s="131"/>
      <c r="AP162" s="131"/>
      <c r="AQ162" s="131"/>
      <c r="AR162" s="131"/>
      <c r="AS162" s="131"/>
      <c r="AT162" s="131"/>
      <c r="AU162" s="131"/>
      <c r="AV162" s="131"/>
      <c r="AW162" s="131"/>
      <c r="AX162" s="131"/>
      <c r="AY162" s="131"/>
      <c r="AZ162" s="131"/>
      <c r="BA162" s="131"/>
      <c r="BB162" s="131"/>
      <c r="BC162" s="131"/>
    </row>
    <row r="163" spans="1:55" ht="11.1" customHeight="1" x14ac:dyDescent="0.3">
      <c r="A163" s="131"/>
      <c r="B163" s="131"/>
      <c r="C163" s="13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c r="AA163" s="131"/>
      <c r="AB163" s="131"/>
      <c r="AC163" s="131"/>
      <c r="AD163" s="131"/>
      <c r="AE163" s="131"/>
      <c r="AF163" s="131"/>
      <c r="AG163" s="131"/>
      <c r="AH163" s="131"/>
      <c r="AI163" s="131"/>
      <c r="AJ163" s="131"/>
      <c r="AK163" s="131"/>
      <c r="AL163" s="131"/>
      <c r="AM163" s="131"/>
      <c r="AN163" s="131"/>
      <c r="AO163" s="131"/>
      <c r="AP163" s="131"/>
      <c r="AQ163" s="131"/>
      <c r="AR163" s="131"/>
      <c r="AS163" s="131"/>
      <c r="AT163" s="131"/>
      <c r="AU163" s="131"/>
      <c r="AV163" s="131"/>
      <c r="AW163" s="131"/>
      <c r="AX163" s="131"/>
      <c r="AY163" s="131"/>
      <c r="AZ163" s="131"/>
      <c r="BA163" s="131"/>
      <c r="BB163" s="131"/>
      <c r="BC163" s="131"/>
    </row>
    <row r="164" spans="1:55" ht="11.1" customHeight="1" x14ac:dyDescent="0.3">
      <c r="A164" s="131"/>
      <c r="B164" s="131"/>
      <c r="C164" s="13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c r="AA164" s="131"/>
      <c r="AB164" s="131"/>
      <c r="AC164" s="131"/>
      <c r="AD164" s="131"/>
      <c r="AE164" s="131"/>
      <c r="AF164" s="131"/>
      <c r="AG164" s="131"/>
      <c r="AH164" s="131"/>
      <c r="AI164" s="131"/>
      <c r="AJ164" s="131"/>
      <c r="AK164" s="131"/>
      <c r="AL164" s="131"/>
      <c r="AM164" s="131"/>
      <c r="AN164" s="131"/>
      <c r="AO164" s="131"/>
      <c r="AP164" s="131"/>
      <c r="AQ164" s="131"/>
      <c r="AR164" s="131"/>
      <c r="AS164" s="131"/>
      <c r="AT164" s="131"/>
      <c r="AU164" s="131"/>
      <c r="AV164" s="131"/>
      <c r="AW164" s="131"/>
      <c r="AX164" s="131"/>
      <c r="AY164" s="131"/>
      <c r="AZ164" s="131"/>
      <c r="BA164" s="131"/>
      <c r="BB164" s="131"/>
      <c r="BC164" s="131"/>
    </row>
    <row r="165" spans="1:55" ht="11.1" customHeight="1" x14ac:dyDescent="0.3">
      <c r="A165" s="131"/>
      <c r="B165" s="131"/>
      <c r="C165" s="131"/>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c r="AA165" s="131"/>
      <c r="AB165" s="131"/>
      <c r="AC165" s="131"/>
      <c r="AD165" s="131"/>
      <c r="AE165" s="131"/>
      <c r="AF165" s="131"/>
      <c r="AG165" s="131"/>
      <c r="AH165" s="131"/>
      <c r="AI165" s="131"/>
      <c r="AJ165" s="131"/>
      <c r="AK165" s="131"/>
      <c r="AL165" s="131"/>
      <c r="AM165" s="131"/>
      <c r="AN165" s="131"/>
      <c r="AO165" s="131"/>
      <c r="AP165" s="131"/>
      <c r="AQ165" s="131"/>
      <c r="AR165" s="131"/>
      <c r="AS165" s="131"/>
      <c r="AT165" s="131"/>
      <c r="AU165" s="131"/>
      <c r="AV165" s="131"/>
      <c r="AW165" s="131"/>
      <c r="AX165" s="131"/>
      <c r="AY165" s="131"/>
      <c r="AZ165" s="131"/>
      <c r="BA165" s="131"/>
      <c r="BB165" s="131"/>
      <c r="BC165" s="131"/>
    </row>
    <row r="166" spans="1:55" ht="11.1" customHeight="1" x14ac:dyDescent="0.3">
      <c r="A166" s="131"/>
      <c r="B166" s="131"/>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c r="AI166" s="131"/>
      <c r="AJ166" s="131"/>
      <c r="AK166" s="131"/>
      <c r="AL166" s="131"/>
      <c r="AM166" s="131"/>
      <c r="AN166" s="131"/>
      <c r="AO166" s="131"/>
      <c r="AP166" s="131"/>
      <c r="AQ166" s="131"/>
      <c r="AR166" s="131"/>
      <c r="AS166" s="131"/>
      <c r="AT166" s="131"/>
      <c r="AU166" s="131"/>
      <c r="AV166" s="131"/>
      <c r="AW166" s="131"/>
      <c r="AX166" s="131"/>
      <c r="AY166" s="131"/>
      <c r="AZ166" s="131"/>
      <c r="BA166" s="131"/>
      <c r="BB166" s="131"/>
      <c r="BC166" s="131"/>
    </row>
    <row r="167" spans="1:55" ht="11.1" customHeight="1" x14ac:dyDescent="0.3">
      <c r="A167" s="131"/>
      <c r="B167" s="131"/>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c r="AA167" s="131"/>
      <c r="AB167" s="131"/>
      <c r="AC167" s="131"/>
      <c r="AD167" s="131"/>
      <c r="AE167" s="131"/>
      <c r="AF167" s="131"/>
      <c r="AG167" s="131"/>
      <c r="AH167" s="131"/>
      <c r="AI167" s="131"/>
      <c r="AJ167" s="131"/>
      <c r="AK167" s="131"/>
      <c r="AL167" s="131"/>
      <c r="AM167" s="131"/>
      <c r="AN167" s="131"/>
      <c r="AO167" s="131"/>
      <c r="AP167" s="131"/>
      <c r="AQ167" s="131"/>
      <c r="AR167" s="131"/>
      <c r="AS167" s="131"/>
      <c r="AT167" s="131"/>
      <c r="AU167" s="131"/>
      <c r="AV167" s="131"/>
      <c r="AW167" s="131"/>
      <c r="AX167" s="131"/>
      <c r="AY167" s="131"/>
      <c r="AZ167" s="131"/>
      <c r="BA167" s="131"/>
      <c r="BB167" s="131"/>
      <c r="BC167" s="131"/>
    </row>
    <row r="168" spans="1:55" ht="11.1" customHeight="1" x14ac:dyDescent="0.3">
      <c r="A168" s="131"/>
      <c r="B168" s="131"/>
      <c r="C168" s="131"/>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c r="AA168" s="131"/>
      <c r="AB168" s="131"/>
      <c r="AC168" s="131"/>
      <c r="AD168" s="131"/>
      <c r="AE168" s="131"/>
      <c r="AF168" s="131"/>
      <c r="AG168" s="131"/>
      <c r="AH168" s="131"/>
      <c r="AI168" s="131"/>
      <c r="AJ168" s="131"/>
      <c r="AK168" s="131"/>
      <c r="AL168" s="131"/>
      <c r="AM168" s="131"/>
      <c r="AN168" s="131"/>
      <c r="AO168" s="131"/>
      <c r="AP168" s="131"/>
      <c r="AQ168" s="131"/>
      <c r="AR168" s="131"/>
      <c r="AS168" s="131"/>
      <c r="AT168" s="131"/>
      <c r="AU168" s="131"/>
      <c r="AV168" s="131"/>
      <c r="AW168" s="131"/>
      <c r="AX168" s="131"/>
      <c r="AY168" s="131"/>
      <c r="AZ168" s="131"/>
      <c r="BA168" s="131"/>
      <c r="BB168" s="131"/>
      <c r="BC168" s="131"/>
    </row>
    <row r="169" spans="1:55" ht="11.1" customHeight="1" x14ac:dyDescent="0.3">
      <c r="A169" s="131"/>
      <c r="B169" s="131"/>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1"/>
      <c r="AH169" s="131"/>
      <c r="AI169" s="131"/>
      <c r="AJ169" s="131"/>
      <c r="AK169" s="131"/>
      <c r="AL169" s="131"/>
      <c r="AM169" s="131"/>
      <c r="AN169" s="131"/>
      <c r="AO169" s="131"/>
      <c r="AP169" s="131"/>
      <c r="AQ169" s="131"/>
      <c r="AR169" s="131"/>
      <c r="AS169" s="131"/>
      <c r="AT169" s="131"/>
      <c r="AU169" s="131"/>
      <c r="AV169" s="131"/>
      <c r="AW169" s="131"/>
      <c r="AX169" s="131"/>
      <c r="AY169" s="131"/>
      <c r="AZ169" s="131"/>
      <c r="BA169" s="131"/>
      <c r="BB169" s="131"/>
      <c r="BC169" s="131"/>
    </row>
    <row r="170" spans="1:55" ht="11.1" customHeight="1" x14ac:dyDescent="0.3">
      <c r="A170" s="131"/>
      <c r="B170" s="131"/>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c r="AA170" s="131"/>
      <c r="AB170" s="131"/>
      <c r="AC170" s="131"/>
      <c r="AD170" s="131"/>
      <c r="AE170" s="131"/>
      <c r="AF170" s="131"/>
      <c r="AG170" s="131"/>
      <c r="AH170" s="131"/>
      <c r="AI170" s="131"/>
      <c r="AJ170" s="131"/>
      <c r="AK170" s="131"/>
      <c r="AL170" s="131"/>
      <c r="AM170" s="131"/>
      <c r="AN170" s="131"/>
      <c r="AO170" s="131"/>
      <c r="AP170" s="131"/>
      <c r="AQ170" s="131"/>
      <c r="AR170" s="131"/>
      <c r="AS170" s="131"/>
      <c r="AT170" s="131"/>
      <c r="AU170" s="131"/>
      <c r="AV170" s="131"/>
      <c r="AW170" s="131"/>
      <c r="AX170" s="131"/>
      <c r="AY170" s="131"/>
      <c r="AZ170" s="131"/>
      <c r="BA170" s="131"/>
      <c r="BB170" s="131"/>
      <c r="BC170" s="131"/>
    </row>
    <row r="171" spans="1:55" ht="11.1" customHeight="1" x14ac:dyDescent="0.3">
      <c r="A171" s="131"/>
      <c r="B171" s="131"/>
      <c r="C171" s="131"/>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131"/>
      <c r="Z171" s="131"/>
      <c r="AA171" s="131"/>
      <c r="AB171" s="131"/>
      <c r="AC171" s="131"/>
      <c r="AD171" s="131"/>
      <c r="AE171" s="131"/>
      <c r="AF171" s="131"/>
      <c r="AG171" s="131"/>
      <c r="AH171" s="131"/>
      <c r="AI171" s="131"/>
      <c r="AJ171" s="131"/>
      <c r="AK171" s="131"/>
      <c r="AL171" s="131"/>
      <c r="AM171" s="131"/>
      <c r="AN171" s="131"/>
      <c r="AO171" s="131"/>
      <c r="AP171" s="131"/>
      <c r="AQ171" s="131"/>
      <c r="AR171" s="131"/>
      <c r="AS171" s="131"/>
      <c r="AT171" s="131"/>
      <c r="AU171" s="131"/>
      <c r="AV171" s="131"/>
      <c r="AW171" s="131"/>
      <c r="AX171" s="131"/>
      <c r="AY171" s="131"/>
      <c r="AZ171" s="131"/>
      <c r="BA171" s="131"/>
      <c r="BB171" s="131"/>
      <c r="BC171" s="131"/>
    </row>
    <row r="172" spans="1:55" ht="11.1" customHeight="1" x14ac:dyDescent="0.3">
      <c r="A172" s="131"/>
      <c r="B172" s="131"/>
      <c r="C172" s="131"/>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c r="AA172" s="131"/>
      <c r="AB172" s="131"/>
      <c r="AC172" s="131"/>
      <c r="AD172" s="131"/>
      <c r="AE172" s="131"/>
      <c r="AF172" s="131"/>
      <c r="AG172" s="131"/>
      <c r="AH172" s="131"/>
      <c r="AI172" s="131"/>
      <c r="AJ172" s="131"/>
      <c r="AK172" s="131"/>
      <c r="AL172" s="131"/>
      <c r="AM172" s="131"/>
      <c r="AN172" s="131"/>
      <c r="AO172" s="131"/>
      <c r="AP172" s="131"/>
      <c r="AQ172" s="131"/>
      <c r="AR172" s="131"/>
      <c r="AS172" s="131"/>
      <c r="AT172" s="131"/>
      <c r="AU172" s="131"/>
      <c r="AV172" s="131"/>
      <c r="AW172" s="131"/>
      <c r="AX172" s="131"/>
      <c r="AY172" s="131"/>
      <c r="AZ172" s="131"/>
      <c r="BA172" s="131"/>
      <c r="BB172" s="131"/>
      <c r="BC172" s="131"/>
    </row>
    <row r="173" spans="1:55" ht="11.1" customHeight="1" x14ac:dyDescent="0.3">
      <c r="A173" s="131"/>
      <c r="B173" s="131"/>
      <c r="C173" s="131"/>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c r="AA173" s="131"/>
      <c r="AB173" s="131"/>
      <c r="AC173" s="131"/>
      <c r="AD173" s="131"/>
      <c r="AE173" s="131"/>
      <c r="AF173" s="131"/>
      <c r="AG173" s="131"/>
      <c r="AH173" s="131"/>
      <c r="AI173" s="131"/>
      <c r="AJ173" s="131"/>
      <c r="AK173" s="131"/>
      <c r="AL173" s="131"/>
      <c r="AM173" s="131"/>
      <c r="AN173" s="131"/>
      <c r="AO173" s="131"/>
      <c r="AP173" s="131"/>
      <c r="AQ173" s="131"/>
      <c r="AR173" s="131"/>
      <c r="AS173" s="131"/>
      <c r="AT173" s="131"/>
      <c r="AU173" s="131"/>
      <c r="AV173" s="131"/>
      <c r="AW173" s="131"/>
      <c r="AX173" s="131"/>
      <c r="AY173" s="131"/>
      <c r="AZ173" s="131"/>
      <c r="BA173" s="131"/>
      <c r="BB173" s="131"/>
      <c r="BC173" s="131"/>
    </row>
    <row r="174" spans="1:55" ht="11.1" customHeight="1" x14ac:dyDescent="0.3">
      <c r="A174" s="131"/>
      <c r="B174" s="131"/>
      <c r="C174" s="131"/>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c r="AA174" s="131"/>
      <c r="AB174" s="131"/>
      <c r="AC174" s="131"/>
      <c r="AD174" s="131"/>
      <c r="AE174" s="131"/>
      <c r="AF174" s="131"/>
      <c r="AG174" s="131"/>
      <c r="AH174" s="131"/>
      <c r="AI174" s="131"/>
      <c r="AJ174" s="131"/>
      <c r="AK174" s="131"/>
      <c r="AL174" s="131"/>
      <c r="AM174" s="131"/>
      <c r="AN174" s="131"/>
      <c r="AO174" s="131"/>
      <c r="AP174" s="131"/>
      <c r="AQ174" s="131"/>
      <c r="AR174" s="131"/>
      <c r="AS174" s="131"/>
      <c r="AT174" s="131"/>
      <c r="AU174" s="131"/>
      <c r="AV174" s="131"/>
      <c r="AW174" s="131"/>
      <c r="AX174" s="131"/>
      <c r="AY174" s="131"/>
      <c r="AZ174" s="131"/>
      <c r="BA174" s="131"/>
      <c r="BB174" s="131"/>
      <c r="BC174" s="131"/>
    </row>
    <row r="175" spans="1:55" ht="11.1" customHeight="1" x14ac:dyDescent="0.3">
      <c r="A175" s="131"/>
      <c r="B175" s="131"/>
      <c r="C175" s="131"/>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c r="AA175" s="131"/>
      <c r="AB175" s="131"/>
      <c r="AC175" s="131"/>
      <c r="AD175" s="131"/>
      <c r="AE175" s="131"/>
      <c r="AF175" s="131"/>
      <c r="AG175" s="131"/>
      <c r="AH175" s="131"/>
      <c r="AI175" s="131"/>
      <c r="AJ175" s="131"/>
      <c r="AK175" s="131"/>
      <c r="AL175" s="131"/>
      <c r="AM175" s="131"/>
      <c r="AN175" s="131"/>
      <c r="AO175" s="131"/>
      <c r="AP175" s="131"/>
      <c r="AQ175" s="131"/>
      <c r="AR175" s="131"/>
      <c r="AS175" s="131"/>
      <c r="AT175" s="131"/>
      <c r="AU175" s="131"/>
      <c r="AV175" s="131"/>
      <c r="AW175" s="131"/>
      <c r="AX175" s="131"/>
      <c r="AY175" s="131"/>
      <c r="AZ175" s="131"/>
      <c r="BA175" s="131"/>
      <c r="BB175" s="131"/>
      <c r="BC175" s="131"/>
    </row>
    <row r="176" spans="1:55" ht="11.1" customHeight="1" x14ac:dyDescent="0.3">
      <c r="A176" s="131"/>
      <c r="B176" s="131"/>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c r="AJ176" s="131"/>
      <c r="AK176" s="131"/>
      <c r="AL176" s="131"/>
      <c r="AM176" s="131"/>
      <c r="AN176" s="131"/>
      <c r="AO176" s="131"/>
      <c r="AP176" s="131"/>
      <c r="AQ176" s="131"/>
      <c r="AR176" s="131"/>
      <c r="AS176" s="131"/>
      <c r="AT176" s="131"/>
      <c r="AU176" s="131"/>
      <c r="AV176" s="131"/>
      <c r="AW176" s="131"/>
      <c r="AX176" s="131"/>
      <c r="AY176" s="131"/>
      <c r="AZ176" s="131"/>
      <c r="BA176" s="131"/>
      <c r="BB176" s="131"/>
      <c r="BC176" s="131"/>
    </row>
    <row r="177" spans="1:55" ht="11.1" customHeight="1" x14ac:dyDescent="0.3">
      <c r="A177" s="131"/>
      <c r="B177" s="131"/>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c r="AA177" s="131"/>
      <c r="AB177" s="131"/>
      <c r="AC177" s="131"/>
      <c r="AD177" s="131"/>
      <c r="AE177" s="131"/>
      <c r="AF177" s="131"/>
      <c r="AG177" s="131"/>
      <c r="AH177" s="131"/>
      <c r="AI177" s="131"/>
      <c r="AJ177" s="131"/>
      <c r="AK177" s="131"/>
      <c r="AL177" s="131"/>
      <c r="AM177" s="131"/>
      <c r="AN177" s="131"/>
      <c r="AO177" s="131"/>
      <c r="AP177" s="131"/>
      <c r="AQ177" s="131"/>
      <c r="AR177" s="131"/>
      <c r="AS177" s="131"/>
      <c r="AT177" s="131"/>
      <c r="AU177" s="131"/>
      <c r="AV177" s="131"/>
      <c r="AW177" s="131"/>
      <c r="AX177" s="131"/>
      <c r="AY177" s="131"/>
      <c r="AZ177" s="131"/>
      <c r="BA177" s="131"/>
      <c r="BB177" s="131"/>
      <c r="BC177" s="131"/>
    </row>
    <row r="178" spans="1:55" ht="11.1" customHeight="1" x14ac:dyDescent="0.3">
      <c r="A178" s="131"/>
      <c r="B178" s="131"/>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c r="AA178" s="131"/>
      <c r="AB178" s="131"/>
      <c r="AC178" s="131"/>
      <c r="AD178" s="131"/>
      <c r="AE178" s="131"/>
      <c r="AF178" s="131"/>
      <c r="AG178" s="131"/>
      <c r="AH178" s="131"/>
      <c r="AI178" s="131"/>
      <c r="AJ178" s="131"/>
      <c r="AK178" s="131"/>
      <c r="AL178" s="131"/>
      <c r="AM178" s="131"/>
      <c r="AN178" s="131"/>
      <c r="AO178" s="131"/>
      <c r="AP178" s="131"/>
      <c r="AQ178" s="131"/>
      <c r="AR178" s="131"/>
      <c r="AS178" s="131"/>
      <c r="AT178" s="131"/>
      <c r="AU178" s="131"/>
      <c r="AV178" s="131"/>
      <c r="AW178" s="131"/>
      <c r="AX178" s="131"/>
      <c r="AY178" s="131"/>
      <c r="AZ178" s="131"/>
      <c r="BA178" s="131"/>
      <c r="BB178" s="131"/>
      <c r="BC178" s="131"/>
    </row>
    <row r="179" spans="1:55" ht="11.1" customHeight="1" x14ac:dyDescent="0.3">
      <c r="A179" s="131"/>
      <c r="B179" s="131"/>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1"/>
      <c r="AJ179" s="131"/>
      <c r="AK179" s="131"/>
      <c r="AL179" s="131"/>
      <c r="AM179" s="131"/>
      <c r="AN179" s="131"/>
      <c r="AO179" s="131"/>
      <c r="AP179" s="131"/>
      <c r="AQ179" s="131"/>
      <c r="AR179" s="131"/>
      <c r="AS179" s="131"/>
      <c r="AT179" s="131"/>
      <c r="AU179" s="131"/>
      <c r="AV179" s="131"/>
      <c r="AW179" s="131"/>
      <c r="AX179" s="131"/>
      <c r="AY179" s="131"/>
      <c r="AZ179" s="131"/>
      <c r="BA179" s="131"/>
      <c r="BB179" s="131"/>
      <c r="BC179" s="131"/>
    </row>
    <row r="180" spans="1:55" ht="11.1" customHeight="1" x14ac:dyDescent="0.3">
      <c r="A180" s="131"/>
      <c r="B180" s="131"/>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c r="AA180" s="131"/>
      <c r="AB180" s="131"/>
      <c r="AC180" s="131"/>
      <c r="AD180" s="131"/>
      <c r="AE180" s="131"/>
      <c r="AF180" s="131"/>
      <c r="AG180" s="131"/>
      <c r="AH180" s="131"/>
      <c r="AI180" s="131"/>
      <c r="AJ180" s="131"/>
      <c r="AK180" s="131"/>
      <c r="AL180" s="131"/>
      <c r="AM180" s="131"/>
      <c r="AN180" s="131"/>
      <c r="AO180" s="131"/>
      <c r="AP180" s="131"/>
      <c r="AQ180" s="131"/>
      <c r="AR180" s="131"/>
      <c r="AS180" s="131"/>
      <c r="AT180" s="131"/>
      <c r="AU180" s="131"/>
      <c r="AV180" s="131"/>
      <c r="AW180" s="131"/>
      <c r="AX180" s="131"/>
      <c r="AY180" s="131"/>
      <c r="AZ180" s="131"/>
      <c r="BA180" s="131"/>
      <c r="BB180" s="131"/>
      <c r="BC180" s="131"/>
    </row>
    <row r="181" spans="1:55" ht="11.1" customHeight="1" x14ac:dyDescent="0.3">
      <c r="A181" s="131"/>
      <c r="B181" s="131"/>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c r="AA181" s="131"/>
      <c r="AB181" s="131"/>
      <c r="AC181" s="131"/>
      <c r="AD181" s="131"/>
      <c r="AE181" s="131"/>
      <c r="AF181" s="131"/>
      <c r="AG181" s="131"/>
      <c r="AH181" s="131"/>
      <c r="AI181" s="131"/>
      <c r="AJ181" s="131"/>
      <c r="AK181" s="131"/>
      <c r="AL181" s="131"/>
      <c r="AM181" s="131"/>
      <c r="AN181" s="131"/>
      <c r="AO181" s="131"/>
      <c r="AP181" s="131"/>
      <c r="AQ181" s="131"/>
      <c r="AR181" s="131"/>
      <c r="AS181" s="131"/>
      <c r="AT181" s="131"/>
      <c r="AU181" s="131"/>
      <c r="AV181" s="131"/>
      <c r="AW181" s="131"/>
      <c r="AX181" s="131"/>
      <c r="AY181" s="131"/>
      <c r="AZ181" s="131"/>
      <c r="BA181" s="131"/>
      <c r="BB181" s="131"/>
      <c r="BC181" s="131"/>
    </row>
    <row r="182" spans="1:55" ht="11.1" customHeight="1" x14ac:dyDescent="0.3">
      <c r="A182" s="131"/>
      <c r="B182" s="131"/>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c r="AA182" s="131"/>
      <c r="AB182" s="131"/>
      <c r="AC182" s="131"/>
      <c r="AD182" s="131"/>
      <c r="AE182" s="131"/>
      <c r="AF182" s="131"/>
      <c r="AG182" s="131"/>
      <c r="AH182" s="131"/>
      <c r="AI182" s="131"/>
      <c r="AJ182" s="131"/>
      <c r="AK182" s="131"/>
      <c r="AL182" s="131"/>
      <c r="AM182" s="131"/>
      <c r="AN182" s="131"/>
      <c r="AO182" s="131"/>
      <c r="AP182" s="131"/>
      <c r="AQ182" s="131"/>
      <c r="AR182" s="131"/>
      <c r="AS182" s="131"/>
      <c r="AT182" s="131"/>
      <c r="AU182" s="131"/>
      <c r="AV182" s="131"/>
      <c r="AW182" s="131"/>
      <c r="AX182" s="131"/>
      <c r="AY182" s="131"/>
      <c r="AZ182" s="131"/>
      <c r="BA182" s="131"/>
      <c r="BB182" s="131"/>
      <c r="BC182" s="131"/>
    </row>
    <row r="183" spans="1:55" ht="11.1" customHeight="1" x14ac:dyDescent="0.3">
      <c r="A183" s="131"/>
      <c r="B183" s="131"/>
      <c r="C183" s="131"/>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c r="AA183" s="131"/>
      <c r="AB183" s="131"/>
      <c r="AC183" s="131"/>
      <c r="AD183" s="131"/>
      <c r="AE183" s="131"/>
      <c r="AF183" s="131"/>
      <c r="AG183" s="131"/>
      <c r="AH183" s="131"/>
      <c r="AI183" s="131"/>
      <c r="AJ183" s="131"/>
      <c r="AK183" s="131"/>
      <c r="AL183" s="131"/>
      <c r="AM183" s="131"/>
      <c r="AN183" s="131"/>
      <c r="AO183" s="131"/>
      <c r="AP183" s="131"/>
      <c r="AQ183" s="131"/>
      <c r="AR183" s="131"/>
      <c r="AS183" s="131"/>
      <c r="AT183" s="131"/>
      <c r="AU183" s="131"/>
      <c r="AV183" s="131"/>
      <c r="AW183" s="131"/>
      <c r="AX183" s="131"/>
      <c r="AY183" s="131"/>
      <c r="AZ183" s="131"/>
      <c r="BA183" s="131"/>
      <c r="BB183" s="131"/>
      <c r="BC183" s="131"/>
    </row>
    <row r="184" spans="1:55" ht="11.1" customHeight="1" x14ac:dyDescent="0.3">
      <c r="A184" s="131"/>
      <c r="B184" s="131"/>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c r="AA184" s="131"/>
      <c r="AB184" s="131"/>
      <c r="AC184" s="131"/>
      <c r="AD184" s="131"/>
      <c r="AE184" s="131"/>
      <c r="AF184" s="131"/>
      <c r="AG184" s="131"/>
      <c r="AH184" s="131"/>
      <c r="AI184" s="131"/>
      <c r="AJ184" s="131"/>
      <c r="AK184" s="131"/>
      <c r="AL184" s="131"/>
      <c r="AM184" s="131"/>
      <c r="AN184" s="131"/>
      <c r="AO184" s="131"/>
      <c r="AP184" s="131"/>
      <c r="AQ184" s="131"/>
      <c r="AR184" s="131"/>
      <c r="AS184" s="131"/>
      <c r="AT184" s="131"/>
      <c r="AU184" s="131"/>
      <c r="AV184" s="131"/>
      <c r="AW184" s="131"/>
      <c r="AX184" s="131"/>
      <c r="AY184" s="131"/>
      <c r="AZ184" s="131"/>
      <c r="BA184" s="131"/>
      <c r="BB184" s="131"/>
      <c r="BC184" s="131"/>
    </row>
    <row r="185" spans="1:55" ht="11.1" customHeight="1" x14ac:dyDescent="0.3">
      <c r="A185" s="131"/>
      <c r="B185" s="131"/>
      <c r="C185" s="131"/>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c r="AA185" s="131"/>
      <c r="AB185" s="131"/>
      <c r="AC185" s="131"/>
      <c r="AD185" s="131"/>
      <c r="AE185" s="131"/>
      <c r="AF185" s="131"/>
      <c r="AG185" s="131"/>
      <c r="AH185" s="131"/>
      <c r="AI185" s="131"/>
      <c r="AJ185" s="131"/>
      <c r="AK185" s="131"/>
      <c r="AL185" s="131"/>
      <c r="AM185" s="131"/>
      <c r="AN185" s="131"/>
      <c r="AO185" s="131"/>
      <c r="AP185" s="131"/>
      <c r="AQ185" s="131"/>
      <c r="AR185" s="131"/>
      <c r="AS185" s="131"/>
      <c r="AT185" s="131"/>
      <c r="AU185" s="131"/>
      <c r="AV185" s="131"/>
      <c r="AW185" s="131"/>
      <c r="AX185" s="131"/>
      <c r="AY185" s="131"/>
      <c r="AZ185" s="131"/>
      <c r="BA185" s="131"/>
      <c r="BB185" s="131"/>
      <c r="BC185" s="131"/>
    </row>
    <row r="186" spans="1:55" ht="11.1" customHeight="1" x14ac:dyDescent="0.3">
      <c r="A186" s="131"/>
      <c r="B186" s="131"/>
      <c r="C186" s="131"/>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c r="AA186" s="131"/>
      <c r="AB186" s="131"/>
      <c r="AC186" s="131"/>
      <c r="AD186" s="131"/>
      <c r="AE186" s="131"/>
      <c r="AF186" s="131"/>
      <c r="AG186" s="131"/>
      <c r="AH186" s="131"/>
      <c r="AI186" s="131"/>
      <c r="AJ186" s="131"/>
      <c r="AK186" s="131"/>
      <c r="AL186" s="131"/>
      <c r="AM186" s="131"/>
      <c r="AN186" s="131"/>
      <c r="AO186" s="131"/>
      <c r="AP186" s="131"/>
      <c r="AQ186" s="131"/>
      <c r="AR186" s="131"/>
      <c r="AS186" s="131"/>
      <c r="AT186" s="131"/>
      <c r="AU186" s="131"/>
      <c r="AV186" s="131"/>
      <c r="AW186" s="131"/>
      <c r="AX186" s="131"/>
      <c r="AY186" s="131"/>
      <c r="AZ186" s="131"/>
      <c r="BA186" s="131"/>
      <c r="BB186" s="131"/>
      <c r="BC186" s="131"/>
    </row>
    <row r="187" spans="1:55" ht="11.1" customHeight="1" x14ac:dyDescent="0.3">
      <c r="A187" s="131"/>
      <c r="B187" s="131"/>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1"/>
      <c r="AY187" s="131"/>
      <c r="AZ187" s="131"/>
      <c r="BA187" s="131"/>
      <c r="BB187" s="131"/>
      <c r="BC187" s="131"/>
    </row>
    <row r="188" spans="1:55" ht="11.1" customHeight="1" x14ac:dyDescent="0.3">
      <c r="A188" s="131"/>
      <c r="B188" s="131"/>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c r="AO188" s="131"/>
      <c r="AP188" s="131"/>
      <c r="AQ188" s="131"/>
      <c r="AR188" s="131"/>
      <c r="AS188" s="131"/>
      <c r="AT188" s="131"/>
      <c r="AU188" s="131"/>
      <c r="AV188" s="131"/>
      <c r="AW188" s="131"/>
      <c r="AX188" s="131"/>
      <c r="AY188" s="131"/>
      <c r="AZ188" s="131"/>
      <c r="BA188" s="131"/>
      <c r="BB188" s="131"/>
      <c r="BC188" s="131"/>
    </row>
    <row r="189" spans="1:55" ht="11.1" customHeight="1" x14ac:dyDescent="0.3">
      <c r="A189" s="131"/>
      <c r="B189" s="131"/>
      <c r="C189" s="131"/>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c r="AO189" s="131"/>
      <c r="AP189" s="131"/>
      <c r="AQ189" s="131"/>
      <c r="AR189" s="131"/>
      <c r="AS189" s="131"/>
      <c r="AT189" s="131"/>
      <c r="AU189" s="131"/>
      <c r="AV189" s="131"/>
      <c r="AW189" s="131"/>
      <c r="AX189" s="131"/>
      <c r="AY189" s="131"/>
      <c r="AZ189" s="131"/>
      <c r="BA189" s="131"/>
      <c r="BB189" s="131"/>
      <c r="BC189" s="131"/>
    </row>
    <row r="190" spans="1:55" ht="11.1" customHeight="1" x14ac:dyDescent="0.3">
      <c r="A190" s="131"/>
      <c r="B190" s="131"/>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c r="AA190" s="131"/>
      <c r="AB190" s="131"/>
      <c r="AC190" s="131"/>
      <c r="AD190" s="131"/>
      <c r="AE190" s="131"/>
      <c r="AF190" s="131"/>
      <c r="AG190" s="131"/>
      <c r="AH190" s="131"/>
      <c r="AI190" s="131"/>
      <c r="AJ190" s="131"/>
      <c r="AK190" s="131"/>
      <c r="AL190" s="131"/>
      <c r="AM190" s="131"/>
      <c r="AN190" s="131"/>
      <c r="AO190" s="131"/>
      <c r="AP190" s="131"/>
      <c r="AQ190" s="131"/>
      <c r="AR190" s="131"/>
      <c r="AS190" s="131"/>
      <c r="AT190" s="131"/>
      <c r="AU190" s="131"/>
      <c r="AV190" s="131"/>
      <c r="AW190" s="131"/>
      <c r="AX190" s="131"/>
      <c r="AY190" s="131"/>
      <c r="AZ190" s="131"/>
      <c r="BA190" s="131"/>
      <c r="BB190" s="131"/>
      <c r="BC190" s="131"/>
    </row>
    <row r="191" spans="1:55" ht="11.1" customHeight="1" x14ac:dyDescent="0.3">
      <c r="A191" s="131"/>
      <c r="B191" s="131"/>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1"/>
      <c r="AJ191" s="131"/>
      <c r="AK191" s="131"/>
      <c r="AL191" s="131"/>
      <c r="AM191" s="131"/>
      <c r="AN191" s="131"/>
      <c r="AO191" s="131"/>
      <c r="AP191" s="131"/>
      <c r="AQ191" s="131"/>
      <c r="AR191" s="131"/>
      <c r="AS191" s="131"/>
      <c r="AT191" s="131"/>
      <c r="AU191" s="131"/>
      <c r="AV191" s="131"/>
      <c r="AW191" s="131"/>
      <c r="AX191" s="131"/>
      <c r="AY191" s="131"/>
      <c r="AZ191" s="131"/>
      <c r="BA191" s="131"/>
      <c r="BB191" s="131"/>
      <c r="BC191" s="131"/>
    </row>
    <row r="192" spans="1:55" ht="11.1" customHeight="1" x14ac:dyDescent="0.3">
      <c r="A192" s="131"/>
      <c r="B192" s="131"/>
      <c r="C192" s="131"/>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c r="AA192" s="131"/>
      <c r="AB192" s="131"/>
      <c r="AC192" s="131"/>
      <c r="AD192" s="131"/>
      <c r="AE192" s="131"/>
      <c r="AF192" s="131"/>
      <c r="AG192" s="131"/>
      <c r="AH192" s="131"/>
      <c r="AI192" s="131"/>
      <c r="AJ192" s="131"/>
      <c r="AK192" s="131"/>
      <c r="AL192" s="131"/>
      <c r="AM192" s="131"/>
      <c r="AN192" s="131"/>
      <c r="AO192" s="131"/>
      <c r="AP192" s="131"/>
      <c r="AQ192" s="131"/>
      <c r="AR192" s="131"/>
      <c r="AS192" s="131"/>
      <c r="AT192" s="131"/>
      <c r="AU192" s="131"/>
      <c r="AV192" s="131"/>
      <c r="AW192" s="131"/>
      <c r="AX192" s="131"/>
      <c r="AY192" s="131"/>
      <c r="AZ192" s="131"/>
      <c r="BA192" s="131"/>
      <c r="BB192" s="131"/>
      <c r="BC192" s="131"/>
    </row>
    <row r="193" spans="1:55" ht="11.1" customHeight="1" x14ac:dyDescent="0.3">
      <c r="A193" s="131"/>
      <c r="B193" s="131"/>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c r="AA193" s="131"/>
      <c r="AB193" s="131"/>
      <c r="AC193" s="131"/>
      <c r="AD193" s="131"/>
      <c r="AE193" s="131"/>
      <c r="AF193" s="131"/>
      <c r="AG193" s="131"/>
      <c r="AH193" s="131"/>
      <c r="AI193" s="131"/>
      <c r="AJ193" s="131"/>
      <c r="AK193" s="131"/>
      <c r="AL193" s="131"/>
      <c r="AM193" s="131"/>
      <c r="AN193" s="131"/>
      <c r="AO193" s="131"/>
      <c r="AP193" s="131"/>
      <c r="AQ193" s="131"/>
      <c r="AR193" s="131"/>
      <c r="AS193" s="131"/>
      <c r="AT193" s="131"/>
      <c r="AU193" s="131"/>
      <c r="AV193" s="131"/>
      <c r="AW193" s="131"/>
      <c r="AX193" s="131"/>
      <c r="AY193" s="131"/>
      <c r="AZ193" s="131"/>
      <c r="BA193" s="131"/>
      <c r="BB193" s="131"/>
      <c r="BC193" s="131"/>
    </row>
    <row r="194" spans="1:55" ht="11.1" customHeight="1" x14ac:dyDescent="0.3">
      <c r="A194" s="131"/>
      <c r="B194" s="131"/>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c r="AA194" s="131"/>
      <c r="AB194" s="131"/>
      <c r="AC194" s="131"/>
      <c r="AD194" s="131"/>
      <c r="AE194" s="131"/>
      <c r="AF194" s="131"/>
      <c r="AG194" s="131"/>
      <c r="AH194" s="131"/>
      <c r="AI194" s="131"/>
      <c r="AJ194" s="131"/>
      <c r="AK194" s="131"/>
      <c r="AL194" s="131"/>
      <c r="AM194" s="131"/>
      <c r="AN194" s="131"/>
      <c r="AO194" s="131"/>
      <c r="AP194" s="131"/>
      <c r="AQ194" s="131"/>
      <c r="AR194" s="131"/>
      <c r="AS194" s="131"/>
      <c r="AT194" s="131"/>
      <c r="AU194" s="131"/>
      <c r="AV194" s="131"/>
      <c r="AW194" s="131"/>
      <c r="AX194" s="131"/>
      <c r="AY194" s="131"/>
      <c r="AZ194" s="131"/>
      <c r="BA194" s="131"/>
      <c r="BB194" s="131"/>
      <c r="BC194" s="131"/>
    </row>
    <row r="195" spans="1:55" ht="11.1" customHeight="1" x14ac:dyDescent="0.3">
      <c r="A195" s="131"/>
      <c r="B195" s="131"/>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c r="AA195" s="131"/>
      <c r="AB195" s="131"/>
      <c r="AC195" s="131"/>
      <c r="AD195" s="131"/>
      <c r="AE195" s="131"/>
      <c r="AF195" s="131"/>
      <c r="AG195" s="131"/>
      <c r="AH195" s="131"/>
      <c r="AI195" s="131"/>
      <c r="AJ195" s="131"/>
      <c r="AK195" s="131"/>
      <c r="AL195" s="131"/>
      <c r="AM195" s="131"/>
      <c r="AN195" s="131"/>
      <c r="AO195" s="131"/>
      <c r="AP195" s="131"/>
      <c r="AQ195" s="131"/>
      <c r="AR195" s="131"/>
      <c r="AS195" s="131"/>
      <c r="AT195" s="131"/>
      <c r="AU195" s="131"/>
      <c r="AV195" s="131"/>
      <c r="AW195" s="131"/>
      <c r="AX195" s="131"/>
      <c r="AY195" s="131"/>
      <c r="AZ195" s="131"/>
      <c r="BA195" s="131"/>
      <c r="BB195" s="131"/>
      <c r="BC195" s="131"/>
    </row>
    <row r="196" spans="1:55" ht="11.1" customHeight="1" x14ac:dyDescent="0.3">
      <c r="A196" s="131"/>
      <c r="B196" s="131"/>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c r="AA196" s="131"/>
      <c r="AB196" s="131"/>
      <c r="AC196" s="131"/>
      <c r="AD196" s="131"/>
      <c r="AE196" s="131"/>
      <c r="AF196" s="131"/>
      <c r="AG196" s="131"/>
      <c r="AH196" s="131"/>
      <c r="AI196" s="131"/>
      <c r="AJ196" s="131"/>
      <c r="AK196" s="131"/>
      <c r="AL196" s="131"/>
      <c r="AM196" s="131"/>
      <c r="AN196" s="131"/>
      <c r="AO196" s="131"/>
      <c r="AP196" s="131"/>
      <c r="AQ196" s="131"/>
      <c r="AR196" s="131"/>
      <c r="AS196" s="131"/>
      <c r="AT196" s="131"/>
      <c r="AU196" s="131"/>
      <c r="AV196" s="131"/>
      <c r="AW196" s="131"/>
      <c r="AX196" s="131"/>
      <c r="AY196" s="131"/>
      <c r="AZ196" s="131"/>
      <c r="BA196" s="131"/>
      <c r="BB196" s="131"/>
      <c r="BC196" s="131"/>
    </row>
    <row r="197" spans="1:55" ht="11.1" customHeight="1" x14ac:dyDescent="0.3">
      <c r="A197" s="131"/>
      <c r="B197" s="131"/>
      <c r="C197" s="131"/>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c r="AA197" s="131"/>
      <c r="AB197" s="131"/>
      <c r="AC197" s="131"/>
      <c r="AD197" s="131"/>
      <c r="AE197" s="131"/>
      <c r="AF197" s="131"/>
      <c r="AG197" s="131"/>
      <c r="AH197" s="131"/>
      <c r="AI197" s="131"/>
      <c r="AJ197" s="131"/>
      <c r="AK197" s="131"/>
      <c r="AL197" s="131"/>
      <c r="AM197" s="131"/>
      <c r="AN197" s="131"/>
      <c r="AO197" s="131"/>
      <c r="AP197" s="131"/>
      <c r="AQ197" s="131"/>
      <c r="AR197" s="131"/>
      <c r="AS197" s="131"/>
      <c r="AT197" s="131"/>
      <c r="AU197" s="131"/>
      <c r="AV197" s="131"/>
      <c r="AW197" s="131"/>
      <c r="AX197" s="131"/>
      <c r="AY197" s="131"/>
      <c r="AZ197" s="131"/>
      <c r="BA197" s="131"/>
      <c r="BB197" s="131"/>
      <c r="BC197" s="131"/>
    </row>
    <row r="198" spans="1:55" ht="11.1" customHeight="1" x14ac:dyDescent="0.3">
      <c r="A198" s="131"/>
      <c r="B198" s="131"/>
      <c r="C198" s="131"/>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c r="AA198" s="131"/>
      <c r="AB198" s="131"/>
      <c r="AC198" s="131"/>
      <c r="AD198" s="131"/>
      <c r="AE198" s="131"/>
      <c r="AF198" s="131"/>
      <c r="AG198" s="131"/>
      <c r="AH198" s="131"/>
      <c r="AI198" s="131"/>
      <c r="AJ198" s="131"/>
      <c r="AK198" s="131"/>
      <c r="AL198" s="131"/>
      <c r="AM198" s="131"/>
      <c r="AN198" s="131"/>
      <c r="AO198" s="131"/>
      <c r="AP198" s="131"/>
      <c r="AQ198" s="131"/>
      <c r="AR198" s="131"/>
      <c r="AS198" s="131"/>
      <c r="AT198" s="131"/>
      <c r="AU198" s="131"/>
      <c r="AV198" s="131"/>
      <c r="AW198" s="131"/>
      <c r="AX198" s="131"/>
      <c r="AY198" s="131"/>
      <c r="AZ198" s="131"/>
      <c r="BA198" s="131"/>
      <c r="BB198" s="131"/>
      <c r="BC198" s="131"/>
    </row>
    <row r="199" spans="1:55" ht="11.1" customHeight="1" x14ac:dyDescent="0.3">
      <c r="A199" s="131"/>
      <c r="B199" s="131"/>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c r="AI199" s="131"/>
      <c r="AJ199" s="131"/>
      <c r="AK199" s="131"/>
      <c r="AL199" s="131"/>
      <c r="AM199" s="131"/>
      <c r="AN199" s="131"/>
      <c r="AO199" s="131"/>
      <c r="AP199" s="131"/>
      <c r="AQ199" s="131"/>
      <c r="AR199" s="131"/>
      <c r="AS199" s="131"/>
      <c r="AT199" s="131"/>
      <c r="AU199" s="131"/>
      <c r="AV199" s="131"/>
      <c r="AW199" s="131"/>
      <c r="AX199" s="131"/>
      <c r="AY199" s="131"/>
      <c r="AZ199" s="131"/>
      <c r="BA199" s="131"/>
      <c r="BB199" s="131"/>
      <c r="BC199" s="131"/>
    </row>
    <row r="200" spans="1:55" ht="11.1" customHeight="1" x14ac:dyDescent="0.3">
      <c r="A200" s="131"/>
      <c r="B200" s="131"/>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c r="AA200" s="131"/>
      <c r="AB200" s="131"/>
      <c r="AC200" s="131"/>
      <c r="AD200" s="131"/>
      <c r="AE200" s="131"/>
      <c r="AF200" s="131"/>
      <c r="AG200" s="131"/>
      <c r="AH200" s="131"/>
      <c r="AI200" s="131"/>
      <c r="AJ200" s="131"/>
      <c r="AK200" s="131"/>
      <c r="AL200" s="131"/>
      <c r="AM200" s="131"/>
      <c r="AN200" s="131"/>
      <c r="AO200" s="131"/>
      <c r="AP200" s="131"/>
      <c r="AQ200" s="131"/>
      <c r="AR200" s="131"/>
      <c r="AS200" s="131"/>
      <c r="AT200" s="131"/>
      <c r="AU200" s="131"/>
      <c r="AV200" s="131"/>
      <c r="AW200" s="131"/>
      <c r="AX200" s="131"/>
      <c r="AY200" s="131"/>
      <c r="AZ200" s="131"/>
      <c r="BA200" s="131"/>
      <c r="BB200" s="131"/>
      <c r="BC200" s="131"/>
    </row>
    <row r="201" spans="1:55" ht="11.1" customHeight="1" x14ac:dyDescent="0.3">
      <c r="A201" s="131"/>
      <c r="B201" s="131"/>
      <c r="C201" s="131"/>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c r="AA201" s="131"/>
      <c r="AB201" s="131"/>
      <c r="AC201" s="131"/>
      <c r="AD201" s="131"/>
      <c r="AE201" s="131"/>
      <c r="AF201" s="131"/>
      <c r="AG201" s="131"/>
      <c r="AH201" s="131"/>
      <c r="AI201" s="131"/>
      <c r="AJ201" s="131"/>
      <c r="AK201" s="131"/>
      <c r="AL201" s="131"/>
      <c r="AM201" s="131"/>
      <c r="AN201" s="131"/>
      <c r="AO201" s="131"/>
      <c r="AP201" s="131"/>
      <c r="AQ201" s="131"/>
      <c r="AR201" s="131"/>
      <c r="AS201" s="131"/>
      <c r="AT201" s="131"/>
      <c r="AU201" s="131"/>
      <c r="AV201" s="131"/>
      <c r="AW201" s="131"/>
      <c r="AX201" s="131"/>
      <c r="AY201" s="131"/>
      <c r="AZ201" s="131"/>
      <c r="BA201" s="131"/>
      <c r="BB201" s="131"/>
      <c r="BC201" s="131"/>
    </row>
    <row r="202" spans="1:55" ht="11.1" customHeight="1" x14ac:dyDescent="0.3">
      <c r="A202" s="131"/>
      <c r="B202" s="131"/>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c r="AA202" s="131"/>
      <c r="AB202" s="131"/>
      <c r="AC202" s="131"/>
      <c r="AD202" s="131"/>
      <c r="AE202" s="131"/>
      <c r="AF202" s="131"/>
      <c r="AG202" s="131"/>
      <c r="AH202" s="131"/>
      <c r="AI202" s="131"/>
      <c r="AJ202" s="131"/>
      <c r="AK202" s="131"/>
      <c r="AL202" s="131"/>
      <c r="AM202" s="131"/>
      <c r="AN202" s="131"/>
      <c r="AO202" s="131"/>
      <c r="AP202" s="131"/>
      <c r="AQ202" s="131"/>
      <c r="AR202" s="131"/>
      <c r="AS202" s="131"/>
      <c r="AT202" s="131"/>
      <c r="AU202" s="131"/>
      <c r="AV202" s="131"/>
      <c r="AW202" s="131"/>
      <c r="AX202" s="131"/>
      <c r="AY202" s="131"/>
      <c r="AZ202" s="131"/>
      <c r="BA202" s="131"/>
      <c r="BB202" s="131"/>
      <c r="BC202" s="131"/>
    </row>
    <row r="203" spans="1:55" ht="11.1" customHeight="1" x14ac:dyDescent="0.3">
      <c r="A203" s="131"/>
      <c r="B203" s="131"/>
      <c r="C203" s="131"/>
      <c r="D203" s="131"/>
      <c r="E203" s="131"/>
      <c r="F203" s="131"/>
      <c r="G203" s="131"/>
      <c r="H203" s="131"/>
      <c r="I203" s="131"/>
      <c r="J203" s="131"/>
      <c r="K203" s="131"/>
      <c r="L203" s="131"/>
      <c r="M203" s="131"/>
      <c r="N203" s="131"/>
      <c r="O203" s="131"/>
      <c r="P203" s="131"/>
      <c r="Q203" s="131"/>
      <c r="R203" s="131"/>
      <c r="S203" s="131"/>
      <c r="T203" s="131"/>
      <c r="U203" s="131"/>
      <c r="V203" s="131"/>
      <c r="W203" s="131"/>
      <c r="X203" s="131"/>
      <c r="Y203" s="131"/>
      <c r="Z203" s="131"/>
      <c r="AA203" s="131"/>
      <c r="AB203" s="131"/>
      <c r="AC203" s="131"/>
      <c r="AD203" s="131"/>
      <c r="AE203" s="131"/>
      <c r="AF203" s="131"/>
      <c r="AG203" s="131"/>
      <c r="AH203" s="131"/>
      <c r="AI203" s="131"/>
      <c r="AJ203" s="131"/>
      <c r="AK203" s="131"/>
      <c r="AL203" s="131"/>
      <c r="AM203" s="131"/>
      <c r="AN203" s="131"/>
      <c r="AO203" s="131"/>
      <c r="AP203" s="131"/>
      <c r="AQ203" s="131"/>
      <c r="AR203" s="131"/>
      <c r="AS203" s="131"/>
      <c r="AT203" s="131"/>
      <c r="AU203" s="131"/>
      <c r="AV203" s="131"/>
      <c r="AW203" s="131"/>
      <c r="AX203" s="131"/>
      <c r="AY203" s="131"/>
      <c r="AZ203" s="131"/>
      <c r="BA203" s="131"/>
      <c r="BB203" s="131"/>
      <c r="BC203" s="131"/>
    </row>
    <row r="204" spans="1:55" ht="11.1" customHeight="1" x14ac:dyDescent="0.3">
      <c r="A204" s="131"/>
      <c r="B204" s="131"/>
      <c r="C204" s="131"/>
      <c r="D204" s="131"/>
      <c r="E204" s="131"/>
      <c r="F204" s="131"/>
      <c r="G204" s="131"/>
      <c r="H204" s="131"/>
      <c r="I204" s="131"/>
      <c r="J204" s="131"/>
      <c r="K204" s="131"/>
      <c r="L204" s="131"/>
      <c r="M204" s="131"/>
      <c r="N204" s="131"/>
      <c r="O204" s="131"/>
      <c r="P204" s="131"/>
      <c r="Q204" s="131"/>
      <c r="R204" s="131"/>
      <c r="S204" s="131"/>
      <c r="T204" s="131"/>
      <c r="U204" s="131"/>
      <c r="V204" s="131"/>
      <c r="W204" s="131"/>
      <c r="X204" s="131"/>
      <c r="Y204" s="131"/>
      <c r="Z204" s="131"/>
      <c r="AA204" s="131"/>
      <c r="AB204" s="131"/>
      <c r="AC204" s="131"/>
      <c r="AD204" s="131"/>
      <c r="AE204" s="131"/>
      <c r="AF204" s="131"/>
      <c r="AG204" s="131"/>
      <c r="AH204" s="131"/>
      <c r="AI204" s="131"/>
      <c r="AJ204" s="131"/>
      <c r="AK204" s="131"/>
      <c r="AL204" s="131"/>
      <c r="AM204" s="131"/>
      <c r="AN204" s="131"/>
      <c r="AO204" s="131"/>
      <c r="AP204" s="131"/>
      <c r="AQ204" s="131"/>
      <c r="AR204" s="131"/>
      <c r="AS204" s="131"/>
      <c r="AT204" s="131"/>
      <c r="AU204" s="131"/>
      <c r="AV204" s="131"/>
      <c r="AW204" s="131"/>
      <c r="AX204" s="131"/>
      <c r="AY204" s="131"/>
      <c r="AZ204" s="131"/>
      <c r="BA204" s="131"/>
      <c r="BB204" s="131"/>
      <c r="BC204" s="131"/>
    </row>
    <row r="205" spans="1:55" ht="11.1" customHeight="1" x14ac:dyDescent="0.3">
      <c r="A205" s="131"/>
      <c r="B205" s="131"/>
      <c r="C205" s="131"/>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c r="AA205" s="131"/>
      <c r="AB205" s="131"/>
      <c r="AC205" s="131"/>
      <c r="AD205" s="131"/>
      <c r="AE205" s="131"/>
      <c r="AF205" s="131"/>
      <c r="AG205" s="131"/>
      <c r="AH205" s="131"/>
      <c r="AI205" s="131"/>
      <c r="AJ205" s="131"/>
      <c r="AK205" s="131"/>
      <c r="AL205" s="131"/>
      <c r="AM205" s="131"/>
      <c r="AN205" s="131"/>
      <c r="AO205" s="131"/>
      <c r="AP205" s="131"/>
      <c r="AQ205" s="131"/>
      <c r="AR205" s="131"/>
      <c r="AS205" s="131"/>
      <c r="AT205" s="131"/>
      <c r="AU205" s="131"/>
      <c r="AV205" s="131"/>
      <c r="AW205" s="131"/>
      <c r="AX205" s="131"/>
      <c r="AY205" s="131"/>
      <c r="AZ205" s="131"/>
      <c r="BA205" s="131"/>
      <c r="BB205" s="131"/>
      <c r="BC205" s="131"/>
    </row>
    <row r="206" spans="1:55" ht="11.1" customHeight="1" x14ac:dyDescent="0.3">
      <c r="A206" s="131"/>
      <c r="B206" s="131"/>
      <c r="C206" s="131"/>
      <c r="D206" s="131"/>
      <c r="E206" s="131"/>
      <c r="F206" s="131"/>
      <c r="G206" s="131"/>
      <c r="H206" s="131"/>
      <c r="I206" s="131"/>
      <c r="J206" s="131"/>
      <c r="K206" s="131"/>
      <c r="L206" s="131"/>
      <c r="M206" s="131"/>
      <c r="N206" s="131"/>
      <c r="O206" s="131"/>
      <c r="P206" s="131"/>
      <c r="Q206" s="131"/>
      <c r="R206" s="131"/>
      <c r="S206" s="131"/>
      <c r="T206" s="131"/>
      <c r="U206" s="131"/>
      <c r="V206" s="131"/>
      <c r="W206" s="131"/>
      <c r="X206" s="131"/>
      <c r="Y206" s="131"/>
      <c r="Z206" s="131"/>
      <c r="AA206" s="131"/>
      <c r="AB206" s="131"/>
      <c r="AC206" s="131"/>
      <c r="AD206" s="131"/>
      <c r="AE206" s="131"/>
      <c r="AF206" s="131"/>
      <c r="AG206" s="131"/>
      <c r="AH206" s="131"/>
      <c r="AI206" s="131"/>
      <c r="AJ206" s="131"/>
      <c r="AK206" s="131"/>
      <c r="AL206" s="131"/>
      <c r="AM206" s="131"/>
      <c r="AN206" s="131"/>
      <c r="AO206" s="131"/>
      <c r="AP206" s="131"/>
      <c r="AQ206" s="131"/>
      <c r="AR206" s="131"/>
      <c r="AS206" s="131"/>
      <c r="AT206" s="131"/>
      <c r="AU206" s="131"/>
      <c r="AV206" s="131"/>
      <c r="AW206" s="131"/>
      <c r="AX206" s="131"/>
      <c r="AY206" s="131"/>
      <c r="AZ206" s="131"/>
      <c r="BA206" s="131"/>
      <c r="BB206" s="131"/>
      <c r="BC206" s="131"/>
    </row>
    <row r="207" spans="1:55" ht="11.1" customHeight="1" x14ac:dyDescent="0.3">
      <c r="A207" s="131"/>
      <c r="B207" s="131"/>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c r="AA207" s="131"/>
      <c r="AB207" s="131"/>
      <c r="AC207" s="131"/>
      <c r="AD207" s="131"/>
      <c r="AE207" s="131"/>
      <c r="AF207" s="131"/>
      <c r="AG207" s="131"/>
      <c r="AH207" s="131"/>
      <c r="AI207" s="131"/>
      <c r="AJ207" s="131"/>
      <c r="AK207" s="131"/>
      <c r="AL207" s="131"/>
      <c r="AM207" s="131"/>
      <c r="AN207" s="131"/>
      <c r="AO207" s="131"/>
      <c r="AP207" s="131"/>
      <c r="AQ207" s="131"/>
      <c r="AR207" s="131"/>
      <c r="AS207" s="131"/>
      <c r="AT207" s="131"/>
      <c r="AU207" s="131"/>
      <c r="AV207" s="131"/>
      <c r="AW207" s="131"/>
      <c r="AX207" s="131"/>
      <c r="AY207" s="131"/>
      <c r="AZ207" s="131"/>
      <c r="BA207" s="131"/>
      <c r="BB207" s="131"/>
      <c r="BC207" s="131"/>
    </row>
    <row r="208" spans="1:55" ht="11.1" customHeight="1" x14ac:dyDescent="0.3">
      <c r="A208" s="131"/>
      <c r="B208" s="131"/>
      <c r="C208" s="131"/>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131"/>
      <c r="Z208" s="131"/>
      <c r="AA208" s="131"/>
      <c r="AB208" s="131"/>
      <c r="AC208" s="131"/>
      <c r="AD208" s="131"/>
      <c r="AE208" s="131"/>
      <c r="AF208" s="131"/>
      <c r="AG208" s="131"/>
      <c r="AH208" s="131"/>
      <c r="AI208" s="131"/>
      <c r="AJ208" s="131"/>
      <c r="AK208" s="131"/>
      <c r="AL208" s="131"/>
      <c r="AM208" s="131"/>
      <c r="AN208" s="131"/>
      <c r="AO208" s="131"/>
      <c r="AP208" s="131"/>
      <c r="AQ208" s="131"/>
      <c r="AR208" s="131"/>
      <c r="AS208" s="131"/>
      <c r="AT208" s="131"/>
      <c r="AU208" s="131"/>
      <c r="AV208" s="131"/>
      <c r="AW208" s="131"/>
      <c r="AX208" s="131"/>
      <c r="AY208" s="131"/>
      <c r="AZ208" s="131"/>
      <c r="BA208" s="131"/>
      <c r="BB208" s="131"/>
      <c r="BC208" s="131"/>
    </row>
    <row r="209" spans="1:55" ht="11.1" customHeight="1" x14ac:dyDescent="0.3">
      <c r="A209" s="131"/>
      <c r="B209" s="131"/>
      <c r="C209" s="131"/>
      <c r="D209" s="131"/>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31"/>
      <c r="AH209" s="131"/>
      <c r="AI209" s="131"/>
      <c r="AJ209" s="131"/>
      <c r="AK209" s="131"/>
      <c r="AL209" s="131"/>
      <c r="AM209" s="131"/>
      <c r="AN209" s="131"/>
      <c r="AO209" s="131"/>
      <c r="AP209" s="131"/>
      <c r="AQ209" s="131"/>
      <c r="AR209" s="131"/>
      <c r="AS209" s="131"/>
      <c r="AT209" s="131"/>
      <c r="AU209" s="131"/>
      <c r="AV209" s="131"/>
      <c r="AW209" s="131"/>
      <c r="AX209" s="131"/>
      <c r="AY209" s="131"/>
      <c r="AZ209" s="131"/>
      <c r="BA209" s="131"/>
      <c r="BB209" s="131"/>
      <c r="BC209" s="131"/>
    </row>
    <row r="210" spans="1:55" ht="11.1" customHeight="1" x14ac:dyDescent="0.3">
      <c r="A210" s="131"/>
      <c r="B210" s="131"/>
      <c r="C210" s="131"/>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c r="AA210" s="131"/>
      <c r="AB210" s="131"/>
      <c r="AC210" s="131"/>
      <c r="AD210" s="131"/>
      <c r="AE210" s="131"/>
      <c r="AF210" s="131"/>
      <c r="AG210" s="131"/>
      <c r="AH210" s="131"/>
      <c r="AI210" s="131"/>
      <c r="AJ210" s="131"/>
      <c r="AK210" s="131"/>
      <c r="AL210" s="131"/>
      <c r="AM210" s="131"/>
      <c r="AN210" s="131"/>
      <c r="AO210" s="131"/>
      <c r="AP210" s="131"/>
      <c r="AQ210" s="131"/>
      <c r="AR210" s="131"/>
      <c r="AS210" s="131"/>
      <c r="AT210" s="131"/>
      <c r="AU210" s="131"/>
      <c r="AV210" s="131"/>
      <c r="AW210" s="131"/>
      <c r="AX210" s="131"/>
      <c r="AY210" s="131"/>
      <c r="AZ210" s="131"/>
      <c r="BA210" s="131"/>
      <c r="BB210" s="131"/>
      <c r="BC210" s="131"/>
    </row>
    <row r="211" spans="1:55" ht="11.1" customHeight="1" x14ac:dyDescent="0.3">
      <c r="A211" s="131"/>
      <c r="B211" s="131"/>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31"/>
      <c r="AH211" s="131"/>
      <c r="AI211" s="131"/>
      <c r="AJ211" s="131"/>
      <c r="AK211" s="131"/>
      <c r="AL211" s="131"/>
      <c r="AM211" s="131"/>
      <c r="AN211" s="131"/>
      <c r="AO211" s="131"/>
      <c r="AP211" s="131"/>
      <c r="AQ211" s="131"/>
      <c r="AR211" s="131"/>
      <c r="AS211" s="131"/>
      <c r="AT211" s="131"/>
      <c r="AU211" s="131"/>
      <c r="AV211" s="131"/>
      <c r="AW211" s="131"/>
      <c r="AX211" s="131"/>
      <c r="AY211" s="131"/>
      <c r="AZ211" s="131"/>
      <c r="BA211" s="131"/>
      <c r="BB211" s="131"/>
      <c r="BC211" s="131"/>
    </row>
    <row r="212" spans="1:55" ht="11.1" customHeight="1" x14ac:dyDescent="0.3">
      <c r="A212" s="131"/>
      <c r="B212" s="131"/>
      <c r="C212" s="131"/>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c r="AA212" s="131"/>
      <c r="AB212" s="131"/>
      <c r="AC212" s="131"/>
      <c r="AD212" s="131"/>
      <c r="AE212" s="131"/>
      <c r="AF212" s="131"/>
      <c r="AG212" s="131"/>
      <c r="AH212" s="131"/>
      <c r="AI212" s="131"/>
      <c r="AJ212" s="131"/>
      <c r="AK212" s="131"/>
      <c r="AL212" s="131"/>
      <c r="AM212" s="131"/>
      <c r="AN212" s="131"/>
      <c r="AO212" s="131"/>
      <c r="AP212" s="131"/>
      <c r="AQ212" s="131"/>
      <c r="AR212" s="131"/>
      <c r="AS212" s="131"/>
      <c r="AT212" s="131"/>
      <c r="AU212" s="131"/>
      <c r="AV212" s="131"/>
      <c r="AW212" s="131"/>
      <c r="AX212" s="131"/>
      <c r="AY212" s="131"/>
      <c r="AZ212" s="131"/>
      <c r="BA212" s="131"/>
      <c r="BB212" s="131"/>
      <c r="BC212" s="131"/>
    </row>
    <row r="213" spans="1:55" ht="11.1" customHeight="1" x14ac:dyDescent="0.3">
      <c r="A213" s="131"/>
      <c r="B213" s="131"/>
      <c r="C213" s="131"/>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c r="AA213" s="131"/>
      <c r="AB213" s="131"/>
      <c r="AC213" s="131"/>
      <c r="AD213" s="131"/>
      <c r="AE213" s="131"/>
      <c r="AF213" s="131"/>
      <c r="AG213" s="131"/>
      <c r="AH213" s="131"/>
      <c r="AI213" s="131"/>
      <c r="AJ213" s="131"/>
      <c r="AK213" s="131"/>
      <c r="AL213" s="131"/>
      <c r="AM213" s="131"/>
      <c r="AN213" s="131"/>
      <c r="AO213" s="131"/>
      <c r="AP213" s="131"/>
      <c r="AQ213" s="131"/>
      <c r="AR213" s="131"/>
      <c r="AS213" s="131"/>
      <c r="AT213" s="131"/>
      <c r="AU213" s="131"/>
      <c r="AV213" s="131"/>
      <c r="AW213" s="131"/>
      <c r="AX213" s="131"/>
      <c r="AY213" s="131"/>
      <c r="AZ213" s="131"/>
      <c r="BA213" s="131"/>
      <c r="BB213" s="131"/>
      <c r="BC213" s="131"/>
    </row>
    <row r="214" spans="1:55" ht="11.1" customHeight="1" x14ac:dyDescent="0.3">
      <c r="A214" s="131"/>
      <c r="B214" s="131"/>
      <c r="C214" s="131"/>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1"/>
      <c r="AG214" s="131"/>
      <c r="AH214" s="131"/>
      <c r="AI214" s="131"/>
      <c r="AJ214" s="131"/>
      <c r="AK214" s="131"/>
      <c r="AL214" s="131"/>
      <c r="AM214" s="131"/>
      <c r="AN214" s="131"/>
      <c r="AO214" s="131"/>
      <c r="AP214" s="131"/>
      <c r="AQ214" s="131"/>
      <c r="AR214" s="131"/>
      <c r="AS214" s="131"/>
      <c r="AT214" s="131"/>
      <c r="AU214" s="131"/>
      <c r="AV214" s="131"/>
      <c r="AW214" s="131"/>
      <c r="AX214" s="131"/>
      <c r="AY214" s="131"/>
      <c r="AZ214" s="131"/>
      <c r="BA214" s="131"/>
      <c r="BB214" s="131"/>
      <c r="BC214" s="131"/>
    </row>
    <row r="215" spans="1:55" ht="11.1" customHeight="1" x14ac:dyDescent="0.3">
      <c r="A215" s="131"/>
      <c r="B215" s="131"/>
      <c r="C215" s="131"/>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1"/>
      <c r="AC215" s="131"/>
      <c r="AD215" s="131"/>
      <c r="AE215" s="131"/>
      <c r="AF215" s="131"/>
      <c r="AG215" s="131"/>
      <c r="AH215" s="131"/>
      <c r="AI215" s="131"/>
      <c r="AJ215" s="131"/>
      <c r="AK215" s="131"/>
      <c r="AL215" s="131"/>
      <c r="AM215" s="131"/>
      <c r="AN215" s="131"/>
      <c r="AO215" s="131"/>
      <c r="AP215" s="131"/>
      <c r="AQ215" s="131"/>
      <c r="AR215" s="131"/>
      <c r="AS215" s="131"/>
      <c r="AT215" s="131"/>
      <c r="AU215" s="131"/>
      <c r="AV215" s="131"/>
      <c r="AW215" s="131"/>
      <c r="AX215" s="131"/>
      <c r="AY215" s="131"/>
      <c r="AZ215" s="131"/>
      <c r="BA215" s="131"/>
      <c r="BB215" s="131"/>
      <c r="BC215" s="131"/>
    </row>
    <row r="216" spans="1:55" ht="11.1" customHeight="1" x14ac:dyDescent="0.3">
      <c r="A216" s="131"/>
      <c r="B216" s="131"/>
      <c r="C216" s="131"/>
      <c r="D216" s="131"/>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31"/>
      <c r="AD216" s="131"/>
      <c r="AE216" s="131"/>
      <c r="AF216" s="131"/>
      <c r="AG216" s="131"/>
      <c r="AH216" s="131"/>
      <c r="AI216" s="131"/>
      <c r="AJ216" s="131"/>
      <c r="AK216" s="131"/>
      <c r="AL216" s="131"/>
      <c r="AM216" s="131"/>
      <c r="AN216" s="131"/>
      <c r="AO216" s="131"/>
      <c r="AP216" s="131"/>
      <c r="AQ216" s="131"/>
      <c r="AR216" s="131"/>
      <c r="AS216" s="131"/>
      <c r="AT216" s="131"/>
      <c r="AU216" s="131"/>
      <c r="AV216" s="131"/>
      <c r="AW216" s="131"/>
      <c r="AX216" s="131"/>
      <c r="AY216" s="131"/>
      <c r="AZ216" s="131"/>
      <c r="BA216" s="131"/>
      <c r="BB216" s="131"/>
      <c r="BC216" s="131"/>
    </row>
    <row r="217" spans="1:55" ht="11.1" customHeight="1" x14ac:dyDescent="0.3">
      <c r="A217" s="131"/>
      <c r="B217" s="131"/>
      <c r="C217" s="131"/>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c r="AA217" s="131"/>
      <c r="AB217" s="131"/>
      <c r="AC217" s="131"/>
      <c r="AD217" s="131"/>
      <c r="AE217" s="131"/>
      <c r="AF217" s="131"/>
      <c r="AG217" s="131"/>
      <c r="AH217" s="131"/>
      <c r="AI217" s="131"/>
      <c r="AJ217" s="131"/>
      <c r="AK217" s="131"/>
      <c r="AL217" s="131"/>
      <c r="AM217" s="131"/>
      <c r="AN217" s="131"/>
      <c r="AO217" s="131"/>
      <c r="AP217" s="131"/>
      <c r="AQ217" s="131"/>
      <c r="AR217" s="131"/>
      <c r="AS217" s="131"/>
      <c r="AT217" s="131"/>
      <c r="AU217" s="131"/>
      <c r="AV217" s="131"/>
      <c r="AW217" s="131"/>
      <c r="AX217" s="131"/>
      <c r="AY217" s="131"/>
      <c r="AZ217" s="131"/>
      <c r="BA217" s="131"/>
      <c r="BB217" s="131"/>
      <c r="BC217" s="131"/>
    </row>
    <row r="218" spans="1:55" ht="11.1" customHeight="1" x14ac:dyDescent="0.3">
      <c r="A218" s="131"/>
      <c r="B218" s="131"/>
      <c r="C218" s="131"/>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c r="AA218" s="131"/>
      <c r="AB218" s="131"/>
      <c r="AC218" s="131"/>
      <c r="AD218" s="131"/>
      <c r="AE218" s="131"/>
      <c r="AF218" s="131"/>
      <c r="AG218" s="131"/>
      <c r="AH218" s="131"/>
      <c r="AI218" s="131"/>
      <c r="AJ218" s="131"/>
      <c r="AK218" s="131"/>
      <c r="AL218" s="131"/>
      <c r="AM218" s="131"/>
      <c r="AN218" s="131"/>
      <c r="AO218" s="131"/>
      <c r="AP218" s="131"/>
      <c r="AQ218" s="131"/>
      <c r="AR218" s="131"/>
      <c r="AS218" s="131"/>
      <c r="AT218" s="131"/>
      <c r="AU218" s="131"/>
      <c r="AV218" s="131"/>
      <c r="AW218" s="131"/>
      <c r="AX218" s="131"/>
      <c r="AY218" s="131"/>
      <c r="AZ218" s="131"/>
      <c r="BA218" s="131"/>
      <c r="BB218" s="131"/>
      <c r="BC218" s="131"/>
    </row>
    <row r="219" spans="1:55" ht="11.1" customHeight="1" x14ac:dyDescent="0.3">
      <c r="A219" s="131"/>
      <c r="B219" s="131"/>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31"/>
      <c r="AJ219" s="131"/>
      <c r="AK219" s="131"/>
      <c r="AL219" s="131"/>
      <c r="AM219" s="131"/>
      <c r="AN219" s="131"/>
      <c r="AO219" s="131"/>
      <c r="AP219" s="131"/>
      <c r="AQ219" s="131"/>
      <c r="AR219" s="131"/>
      <c r="AS219" s="131"/>
      <c r="AT219" s="131"/>
      <c r="AU219" s="131"/>
      <c r="AV219" s="131"/>
      <c r="AW219" s="131"/>
      <c r="AX219" s="131"/>
      <c r="AY219" s="131"/>
      <c r="AZ219" s="131"/>
      <c r="BA219" s="131"/>
      <c r="BB219" s="131"/>
      <c r="BC219" s="131"/>
    </row>
    <row r="220" spans="1:55" ht="11.1" customHeight="1" x14ac:dyDescent="0.3">
      <c r="A220" s="131"/>
      <c r="B220" s="131"/>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c r="AA220" s="131"/>
      <c r="AB220" s="131"/>
      <c r="AC220" s="131"/>
      <c r="AD220" s="131"/>
      <c r="AE220" s="131"/>
      <c r="AF220" s="131"/>
      <c r="AG220" s="131"/>
      <c r="AH220" s="131"/>
      <c r="AI220" s="131"/>
      <c r="AJ220" s="131"/>
      <c r="AK220" s="131"/>
      <c r="AL220" s="131"/>
      <c r="AM220" s="131"/>
      <c r="AN220" s="131"/>
      <c r="AO220" s="131"/>
      <c r="AP220" s="131"/>
      <c r="AQ220" s="131"/>
      <c r="AR220" s="131"/>
      <c r="AS220" s="131"/>
      <c r="AT220" s="131"/>
      <c r="AU220" s="131"/>
      <c r="AV220" s="131"/>
      <c r="AW220" s="131"/>
      <c r="AX220" s="131"/>
      <c r="AY220" s="131"/>
      <c r="AZ220" s="131"/>
      <c r="BA220" s="131"/>
      <c r="BB220" s="131"/>
      <c r="BC220" s="131"/>
    </row>
    <row r="221" spans="1:55" ht="11.1" customHeight="1" x14ac:dyDescent="0.3">
      <c r="A221" s="131"/>
      <c r="B221" s="131"/>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c r="AA221" s="131"/>
      <c r="AB221" s="131"/>
      <c r="AC221" s="131"/>
      <c r="AD221" s="131"/>
      <c r="AE221" s="131"/>
      <c r="AF221" s="131"/>
      <c r="AG221" s="131"/>
      <c r="AH221" s="131"/>
      <c r="AI221" s="131"/>
      <c r="AJ221" s="131"/>
      <c r="AK221" s="131"/>
      <c r="AL221" s="131"/>
      <c r="AM221" s="131"/>
      <c r="AN221" s="131"/>
      <c r="AO221" s="131"/>
      <c r="AP221" s="131"/>
      <c r="AQ221" s="131"/>
      <c r="AR221" s="131"/>
      <c r="AS221" s="131"/>
      <c r="AT221" s="131"/>
      <c r="AU221" s="131"/>
      <c r="AV221" s="131"/>
      <c r="AW221" s="131"/>
      <c r="AX221" s="131"/>
      <c r="AY221" s="131"/>
      <c r="AZ221" s="131"/>
      <c r="BA221" s="131"/>
      <c r="BB221" s="131"/>
      <c r="BC221" s="131"/>
    </row>
    <row r="222" spans="1:55" ht="11.1" customHeight="1" x14ac:dyDescent="0.3">
      <c r="A222" s="131"/>
      <c r="B222" s="131"/>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c r="AA222" s="131"/>
      <c r="AB222" s="131"/>
      <c r="AC222" s="131"/>
      <c r="AD222" s="131"/>
      <c r="AE222" s="131"/>
      <c r="AF222" s="131"/>
      <c r="AG222" s="131"/>
      <c r="AH222" s="131"/>
      <c r="AI222" s="131"/>
      <c r="AJ222" s="131"/>
      <c r="AK222" s="131"/>
      <c r="AL222" s="131"/>
      <c r="AM222" s="131"/>
      <c r="AN222" s="131"/>
      <c r="AO222" s="131"/>
      <c r="AP222" s="131"/>
      <c r="AQ222" s="131"/>
      <c r="AR222" s="131"/>
      <c r="AS222" s="131"/>
      <c r="AT222" s="131"/>
      <c r="AU222" s="131"/>
      <c r="AV222" s="131"/>
      <c r="AW222" s="131"/>
      <c r="AX222" s="131"/>
      <c r="AY222" s="131"/>
      <c r="AZ222" s="131"/>
      <c r="BA222" s="131"/>
      <c r="BB222" s="131"/>
      <c r="BC222" s="131"/>
    </row>
    <row r="223" spans="1:55" ht="11.1" customHeight="1" x14ac:dyDescent="0.3">
      <c r="A223" s="131"/>
      <c r="B223" s="131"/>
      <c r="C223" s="131"/>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c r="AA223" s="131"/>
      <c r="AB223" s="131"/>
      <c r="AC223" s="131"/>
      <c r="AD223" s="131"/>
      <c r="AE223" s="131"/>
      <c r="AF223" s="131"/>
      <c r="AG223" s="131"/>
      <c r="AH223" s="131"/>
      <c r="AI223" s="131"/>
      <c r="AJ223" s="131"/>
      <c r="AK223" s="131"/>
      <c r="AL223" s="131"/>
      <c r="AM223" s="131"/>
      <c r="AN223" s="131"/>
      <c r="AO223" s="131"/>
      <c r="AP223" s="131"/>
      <c r="AQ223" s="131"/>
      <c r="AR223" s="131"/>
      <c r="AS223" s="131"/>
      <c r="AT223" s="131"/>
      <c r="AU223" s="131"/>
      <c r="AV223" s="131"/>
      <c r="AW223" s="131"/>
      <c r="AX223" s="131"/>
      <c r="AY223" s="131"/>
      <c r="AZ223" s="131"/>
      <c r="BA223" s="131"/>
      <c r="BB223" s="131"/>
      <c r="BC223" s="131"/>
    </row>
    <row r="224" spans="1:55" ht="11.1" customHeight="1" x14ac:dyDescent="0.3">
      <c r="A224" s="131"/>
      <c r="B224" s="131"/>
      <c r="C224" s="131"/>
      <c r="D224" s="131"/>
      <c r="E224" s="131"/>
      <c r="F224" s="131"/>
      <c r="G224" s="131"/>
      <c r="H224" s="131"/>
      <c r="I224" s="131"/>
      <c r="J224" s="131"/>
      <c r="K224" s="131"/>
      <c r="L224" s="131"/>
      <c r="M224" s="131"/>
      <c r="N224" s="131"/>
      <c r="O224" s="131"/>
      <c r="P224" s="131"/>
      <c r="Q224" s="131"/>
      <c r="R224" s="131"/>
      <c r="S224" s="131"/>
      <c r="T224" s="131"/>
      <c r="U224" s="131"/>
      <c r="V224" s="131"/>
      <c r="W224" s="131"/>
      <c r="X224" s="131"/>
      <c r="Y224" s="131"/>
      <c r="Z224" s="131"/>
      <c r="AA224" s="131"/>
      <c r="AB224" s="131"/>
      <c r="AC224" s="131"/>
      <c r="AD224" s="131"/>
      <c r="AE224" s="131"/>
      <c r="AF224" s="131"/>
      <c r="AG224" s="131"/>
      <c r="AH224" s="131"/>
      <c r="AI224" s="131"/>
      <c r="AJ224" s="131"/>
      <c r="AK224" s="131"/>
      <c r="AL224" s="131"/>
      <c r="AM224" s="131"/>
      <c r="AN224" s="131"/>
      <c r="AO224" s="131"/>
      <c r="AP224" s="131"/>
      <c r="AQ224" s="131"/>
      <c r="AR224" s="131"/>
      <c r="AS224" s="131"/>
      <c r="AT224" s="131"/>
      <c r="AU224" s="131"/>
      <c r="AV224" s="131"/>
      <c r="AW224" s="131"/>
      <c r="AX224" s="131"/>
      <c r="AY224" s="131"/>
      <c r="AZ224" s="131"/>
      <c r="BA224" s="131"/>
      <c r="BB224" s="131"/>
      <c r="BC224" s="131"/>
    </row>
    <row r="225" spans="1:55" ht="11.1" customHeight="1" x14ac:dyDescent="0.3">
      <c r="A225" s="131"/>
      <c r="B225" s="131"/>
      <c r="C225" s="131"/>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1"/>
      <c r="AA225" s="131"/>
      <c r="AB225" s="131"/>
      <c r="AC225" s="131"/>
      <c r="AD225" s="131"/>
      <c r="AE225" s="131"/>
      <c r="AF225" s="131"/>
      <c r="AG225" s="131"/>
      <c r="AH225" s="131"/>
      <c r="AI225" s="131"/>
      <c r="AJ225" s="131"/>
      <c r="AK225" s="131"/>
      <c r="AL225" s="131"/>
      <c r="AM225" s="131"/>
      <c r="AN225" s="131"/>
      <c r="AO225" s="131"/>
      <c r="AP225" s="131"/>
      <c r="AQ225" s="131"/>
      <c r="AR225" s="131"/>
      <c r="AS225" s="131"/>
      <c r="AT225" s="131"/>
      <c r="AU225" s="131"/>
      <c r="AV225" s="131"/>
      <c r="AW225" s="131"/>
      <c r="AX225" s="131"/>
      <c r="AY225" s="131"/>
      <c r="AZ225" s="131"/>
      <c r="BA225" s="131"/>
      <c r="BB225" s="131"/>
      <c r="BC225" s="131"/>
    </row>
    <row r="226" spans="1:55" ht="11.1" customHeight="1" x14ac:dyDescent="0.3">
      <c r="A226" s="131"/>
      <c r="B226" s="131"/>
      <c r="C226" s="131"/>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c r="AA226" s="131"/>
      <c r="AB226" s="131"/>
      <c r="AC226" s="131"/>
      <c r="AD226" s="131"/>
      <c r="AE226" s="131"/>
      <c r="AF226" s="131"/>
      <c r="AG226" s="131"/>
      <c r="AH226" s="131"/>
      <c r="AI226" s="131"/>
      <c r="AJ226" s="131"/>
      <c r="AK226" s="131"/>
      <c r="AL226" s="131"/>
      <c r="AM226" s="131"/>
      <c r="AN226" s="131"/>
      <c r="AO226" s="131"/>
      <c r="AP226" s="131"/>
      <c r="AQ226" s="131"/>
      <c r="AR226" s="131"/>
      <c r="AS226" s="131"/>
      <c r="AT226" s="131"/>
      <c r="AU226" s="131"/>
      <c r="AV226" s="131"/>
      <c r="AW226" s="131"/>
      <c r="AX226" s="131"/>
      <c r="AY226" s="131"/>
      <c r="AZ226" s="131"/>
      <c r="BA226" s="131"/>
      <c r="BB226" s="131"/>
      <c r="BC226" s="131"/>
    </row>
    <row r="227" spans="1:55" ht="11.1" customHeight="1" x14ac:dyDescent="0.3">
      <c r="A227" s="131"/>
      <c r="B227" s="131"/>
      <c r="C227" s="131"/>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1"/>
      <c r="AA227" s="131"/>
      <c r="AB227" s="131"/>
      <c r="AC227" s="131"/>
      <c r="AD227" s="131"/>
      <c r="AE227" s="131"/>
      <c r="AF227" s="131"/>
      <c r="AG227" s="131"/>
      <c r="AH227" s="131"/>
      <c r="AI227" s="131"/>
      <c r="AJ227" s="131"/>
      <c r="AK227" s="131"/>
      <c r="AL227" s="131"/>
      <c r="AM227" s="131"/>
      <c r="AN227" s="131"/>
      <c r="AO227" s="131"/>
      <c r="AP227" s="131"/>
      <c r="AQ227" s="131"/>
      <c r="AR227" s="131"/>
      <c r="AS227" s="131"/>
      <c r="AT227" s="131"/>
      <c r="AU227" s="131"/>
      <c r="AV227" s="131"/>
      <c r="AW227" s="131"/>
      <c r="AX227" s="131"/>
      <c r="AY227" s="131"/>
      <c r="AZ227" s="131"/>
      <c r="BA227" s="131"/>
      <c r="BB227" s="131"/>
      <c r="BC227" s="131"/>
    </row>
    <row r="228" spans="1:55" ht="11.1" customHeight="1" x14ac:dyDescent="0.3">
      <c r="A228" s="131"/>
      <c r="B228" s="131"/>
      <c r="C228" s="131"/>
      <c r="D228" s="131"/>
      <c r="E228" s="131"/>
      <c r="F228" s="131"/>
      <c r="G228" s="131"/>
      <c r="H228" s="131"/>
      <c r="I228" s="131"/>
      <c r="J228" s="131"/>
      <c r="K228" s="131"/>
      <c r="L228" s="131"/>
      <c r="M228" s="131"/>
      <c r="N228" s="131"/>
      <c r="O228" s="131"/>
      <c r="P228" s="131"/>
      <c r="Q228" s="131"/>
      <c r="R228" s="131"/>
      <c r="S228" s="131"/>
      <c r="T228" s="131"/>
      <c r="U228" s="131"/>
      <c r="V228" s="131"/>
      <c r="W228" s="131"/>
      <c r="X228" s="131"/>
      <c r="Y228" s="131"/>
      <c r="Z228" s="131"/>
      <c r="AA228" s="131"/>
      <c r="AB228" s="131"/>
      <c r="AC228" s="131"/>
      <c r="AD228" s="131"/>
      <c r="AE228" s="131"/>
      <c r="AF228" s="131"/>
      <c r="AG228" s="131"/>
      <c r="AH228" s="131"/>
      <c r="AI228" s="131"/>
      <c r="AJ228" s="131"/>
      <c r="AK228" s="131"/>
      <c r="AL228" s="131"/>
      <c r="AM228" s="131"/>
      <c r="AN228" s="131"/>
      <c r="AO228" s="131"/>
      <c r="AP228" s="131"/>
      <c r="AQ228" s="131"/>
      <c r="AR228" s="131"/>
      <c r="AS228" s="131"/>
      <c r="AT228" s="131"/>
      <c r="AU228" s="131"/>
      <c r="AV228" s="131"/>
      <c r="AW228" s="131"/>
      <c r="AX228" s="131"/>
      <c r="AY228" s="131"/>
      <c r="AZ228" s="131"/>
      <c r="BA228" s="131"/>
      <c r="BB228" s="131"/>
      <c r="BC228" s="131"/>
    </row>
    <row r="229" spans="1:55" ht="11.1" customHeight="1" x14ac:dyDescent="0.3">
      <c r="A229" s="131"/>
      <c r="B229" s="131"/>
      <c r="C229" s="131"/>
      <c r="D229" s="131"/>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1"/>
      <c r="AG229" s="131"/>
      <c r="AH229" s="131"/>
      <c r="AI229" s="131"/>
      <c r="AJ229" s="131"/>
      <c r="AK229" s="131"/>
      <c r="AL229" s="131"/>
      <c r="AM229" s="131"/>
      <c r="AN229" s="131"/>
      <c r="AO229" s="131"/>
      <c r="AP229" s="131"/>
      <c r="AQ229" s="131"/>
      <c r="AR229" s="131"/>
      <c r="AS229" s="131"/>
      <c r="AT229" s="131"/>
      <c r="AU229" s="131"/>
      <c r="AV229" s="131"/>
      <c r="AW229" s="131"/>
      <c r="AX229" s="131"/>
      <c r="AY229" s="131"/>
      <c r="AZ229" s="131"/>
      <c r="BA229" s="131"/>
      <c r="BB229" s="131"/>
      <c r="BC229" s="131"/>
    </row>
    <row r="230" spans="1:55" ht="11.1" customHeight="1" x14ac:dyDescent="0.3">
      <c r="A230" s="131"/>
      <c r="B230" s="131"/>
      <c r="C230" s="131"/>
      <c r="D230" s="131"/>
      <c r="E230" s="131"/>
      <c r="F230" s="131"/>
      <c r="G230" s="131"/>
      <c r="H230" s="131"/>
      <c r="I230" s="131"/>
      <c r="J230" s="131"/>
      <c r="K230" s="131"/>
      <c r="L230" s="131"/>
      <c r="M230" s="131"/>
      <c r="N230" s="131"/>
      <c r="O230" s="131"/>
      <c r="P230" s="131"/>
      <c r="Q230" s="131"/>
      <c r="R230" s="131"/>
      <c r="S230" s="131"/>
      <c r="T230" s="131"/>
      <c r="U230" s="131"/>
      <c r="V230" s="131"/>
      <c r="W230" s="131"/>
      <c r="X230" s="131"/>
      <c r="Y230" s="131"/>
      <c r="Z230" s="131"/>
      <c r="AA230" s="131"/>
      <c r="AB230" s="131"/>
      <c r="AC230" s="131"/>
      <c r="AD230" s="131"/>
      <c r="AE230" s="131"/>
      <c r="AF230" s="131"/>
      <c r="AG230" s="131"/>
      <c r="AH230" s="131"/>
      <c r="AI230" s="131"/>
      <c r="AJ230" s="131"/>
      <c r="AK230" s="131"/>
      <c r="AL230" s="131"/>
      <c r="AM230" s="131"/>
      <c r="AN230" s="131"/>
      <c r="AO230" s="131"/>
      <c r="AP230" s="131"/>
      <c r="AQ230" s="131"/>
      <c r="AR230" s="131"/>
      <c r="AS230" s="131"/>
      <c r="AT230" s="131"/>
      <c r="AU230" s="131"/>
      <c r="AV230" s="131"/>
      <c r="AW230" s="131"/>
      <c r="AX230" s="131"/>
      <c r="AY230" s="131"/>
      <c r="AZ230" s="131"/>
      <c r="BA230" s="131"/>
      <c r="BB230" s="131"/>
      <c r="BC230" s="131"/>
    </row>
    <row r="231" spans="1:55" ht="11.1" customHeight="1" x14ac:dyDescent="0.3">
      <c r="A231" s="131"/>
      <c r="B231" s="131"/>
      <c r="C231" s="131"/>
      <c r="D231" s="131"/>
      <c r="E231" s="131"/>
      <c r="F231" s="131"/>
      <c r="G231" s="131"/>
      <c r="H231" s="131"/>
      <c r="I231" s="131"/>
      <c r="J231" s="131"/>
      <c r="K231" s="131"/>
      <c r="L231" s="131"/>
      <c r="M231" s="131"/>
      <c r="N231" s="131"/>
      <c r="O231" s="131"/>
      <c r="P231" s="131"/>
      <c r="Q231" s="131"/>
      <c r="R231" s="131"/>
      <c r="S231" s="131"/>
      <c r="T231" s="131"/>
      <c r="U231" s="131"/>
      <c r="V231" s="131"/>
      <c r="W231" s="131"/>
      <c r="X231" s="131"/>
      <c r="Y231" s="131"/>
      <c r="Z231" s="131"/>
      <c r="AA231" s="131"/>
      <c r="AB231" s="131"/>
      <c r="AC231" s="131"/>
      <c r="AD231" s="131"/>
      <c r="AE231" s="131"/>
      <c r="AF231" s="131"/>
      <c r="AG231" s="131"/>
      <c r="AH231" s="131"/>
      <c r="AI231" s="131"/>
      <c r="AJ231" s="131"/>
      <c r="AK231" s="131"/>
      <c r="AL231" s="131"/>
      <c r="AM231" s="131"/>
      <c r="AN231" s="131"/>
      <c r="AO231" s="131"/>
      <c r="AP231" s="131"/>
      <c r="AQ231" s="131"/>
      <c r="AR231" s="131"/>
      <c r="AS231" s="131"/>
      <c r="AT231" s="131"/>
      <c r="AU231" s="131"/>
      <c r="AV231" s="131"/>
      <c r="AW231" s="131"/>
      <c r="AX231" s="131"/>
      <c r="AY231" s="131"/>
      <c r="AZ231" s="131"/>
      <c r="BA231" s="131"/>
      <c r="BB231" s="131"/>
      <c r="BC231" s="131"/>
    </row>
    <row r="232" spans="1:55" ht="11.1" customHeight="1" x14ac:dyDescent="0.3">
      <c r="A232" s="131"/>
      <c r="B232" s="13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31"/>
      <c r="AK232" s="131"/>
      <c r="AL232" s="131"/>
      <c r="AM232" s="131"/>
      <c r="AN232" s="131"/>
      <c r="AO232" s="131"/>
      <c r="AP232" s="131"/>
      <c r="AQ232" s="131"/>
      <c r="AR232" s="131"/>
      <c r="AS232" s="131"/>
      <c r="AT232" s="131"/>
      <c r="AU232" s="131"/>
      <c r="AV232" s="131"/>
      <c r="AW232" s="131"/>
      <c r="AX232" s="131"/>
      <c r="AY232" s="131"/>
      <c r="AZ232" s="131"/>
      <c r="BA232" s="131"/>
      <c r="BB232" s="131"/>
      <c r="BC232" s="131"/>
    </row>
    <row r="233" spans="1:55" ht="11.1" customHeight="1" x14ac:dyDescent="0.3">
      <c r="A233" s="131"/>
      <c r="B233" s="13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31"/>
      <c r="AK233" s="131"/>
      <c r="AL233" s="131"/>
      <c r="AM233" s="131"/>
      <c r="AN233" s="131"/>
      <c r="AO233" s="131"/>
      <c r="AP233" s="131"/>
      <c r="AQ233" s="131"/>
      <c r="AR233" s="131"/>
      <c r="AS233" s="131"/>
      <c r="AT233" s="131"/>
      <c r="AU233" s="131"/>
      <c r="AV233" s="131"/>
      <c r="AW233" s="131"/>
      <c r="AX233" s="131"/>
      <c r="AY233" s="131"/>
      <c r="AZ233" s="131"/>
      <c r="BA233" s="131"/>
      <c r="BB233" s="131"/>
      <c r="BC233" s="131"/>
    </row>
    <row r="234" spans="1:55" ht="11.1" customHeight="1" x14ac:dyDescent="0.3">
      <c r="A234" s="131"/>
      <c r="B234" s="131"/>
      <c r="C234" s="131"/>
      <c r="D234" s="131"/>
      <c r="E234" s="131"/>
      <c r="F234" s="131"/>
      <c r="G234" s="131"/>
      <c r="H234" s="131"/>
      <c r="I234" s="131"/>
      <c r="J234" s="131"/>
      <c r="K234" s="131"/>
      <c r="L234" s="131"/>
      <c r="M234" s="131"/>
      <c r="N234" s="131"/>
      <c r="O234" s="131"/>
      <c r="P234" s="131"/>
      <c r="Q234" s="131"/>
      <c r="R234" s="131"/>
      <c r="S234" s="131"/>
      <c r="T234" s="131"/>
      <c r="U234" s="131"/>
      <c r="V234" s="131"/>
      <c r="W234" s="131"/>
      <c r="X234" s="131"/>
      <c r="Y234" s="131"/>
      <c r="Z234" s="131"/>
      <c r="AA234" s="131"/>
      <c r="AB234" s="131"/>
      <c r="AC234" s="131"/>
      <c r="AD234" s="131"/>
      <c r="AE234" s="131"/>
      <c r="AF234" s="131"/>
      <c r="AG234" s="131"/>
      <c r="AH234" s="131"/>
      <c r="AI234" s="131"/>
      <c r="AJ234" s="131"/>
      <c r="AK234" s="131"/>
      <c r="AL234" s="131"/>
      <c r="AM234" s="131"/>
      <c r="AN234" s="131"/>
      <c r="AO234" s="131"/>
      <c r="AP234" s="131"/>
      <c r="AQ234" s="131"/>
      <c r="AR234" s="131"/>
      <c r="AS234" s="131"/>
      <c r="AT234" s="131"/>
      <c r="AU234" s="131"/>
      <c r="AV234" s="131"/>
      <c r="AW234" s="131"/>
      <c r="AX234" s="131"/>
      <c r="AY234" s="131"/>
      <c r="AZ234" s="131"/>
      <c r="BA234" s="131"/>
      <c r="BB234" s="131"/>
      <c r="BC234" s="131"/>
    </row>
    <row r="235" spans="1:55" ht="11.1" customHeight="1" x14ac:dyDescent="0.3">
      <c r="A235" s="131"/>
      <c r="B235" s="131"/>
      <c r="C235" s="131"/>
      <c r="D235" s="131"/>
      <c r="E235" s="131"/>
      <c r="F235" s="131"/>
      <c r="G235" s="131"/>
      <c r="H235" s="131"/>
      <c r="I235" s="131"/>
      <c r="J235" s="131"/>
      <c r="K235" s="131"/>
      <c r="L235" s="131"/>
      <c r="M235" s="131"/>
      <c r="N235" s="131"/>
      <c r="O235" s="131"/>
      <c r="P235" s="131"/>
      <c r="Q235" s="131"/>
      <c r="R235" s="131"/>
      <c r="S235" s="131"/>
      <c r="T235" s="131"/>
      <c r="U235" s="131"/>
      <c r="V235" s="131"/>
      <c r="W235" s="131"/>
      <c r="X235" s="131"/>
      <c r="Y235" s="131"/>
      <c r="Z235" s="131"/>
      <c r="AA235" s="131"/>
      <c r="AB235" s="131"/>
      <c r="AC235" s="131"/>
      <c r="AD235" s="131"/>
      <c r="AE235" s="131"/>
      <c r="AF235" s="131"/>
      <c r="AG235" s="131"/>
      <c r="AH235" s="131"/>
      <c r="AI235" s="131"/>
      <c r="AJ235" s="131"/>
      <c r="AK235" s="131"/>
      <c r="AL235" s="131"/>
      <c r="AM235" s="131"/>
      <c r="AN235" s="131"/>
      <c r="AO235" s="131"/>
      <c r="AP235" s="131"/>
      <c r="AQ235" s="131"/>
      <c r="AR235" s="131"/>
      <c r="AS235" s="131"/>
      <c r="AT235" s="131"/>
      <c r="AU235" s="131"/>
      <c r="AV235" s="131"/>
      <c r="AW235" s="131"/>
      <c r="AX235" s="131"/>
      <c r="AY235" s="131"/>
      <c r="AZ235" s="131"/>
      <c r="BA235" s="131"/>
      <c r="BB235" s="131"/>
      <c r="BC235" s="131"/>
    </row>
    <row r="236" spans="1:55" ht="11.1" customHeight="1" x14ac:dyDescent="0.3">
      <c r="A236" s="131"/>
      <c r="B236" s="131"/>
      <c r="C236" s="131"/>
      <c r="D236" s="131"/>
      <c r="E236" s="131"/>
      <c r="F236" s="131"/>
      <c r="G236" s="131"/>
      <c r="H236" s="131"/>
      <c r="I236" s="131"/>
      <c r="J236" s="131"/>
      <c r="K236" s="131"/>
      <c r="L236" s="131"/>
      <c r="M236" s="131"/>
      <c r="N236" s="131"/>
      <c r="O236" s="131"/>
      <c r="P236" s="131"/>
      <c r="Q236" s="131"/>
      <c r="R236" s="131"/>
      <c r="S236" s="131"/>
      <c r="T236" s="131"/>
      <c r="U236" s="131"/>
      <c r="V236" s="131"/>
      <c r="W236" s="131"/>
      <c r="X236" s="131"/>
      <c r="Y236" s="131"/>
      <c r="Z236" s="131"/>
      <c r="AA236" s="131"/>
      <c r="AB236" s="131"/>
      <c r="AC236" s="131"/>
      <c r="AD236" s="131"/>
      <c r="AE236" s="131"/>
      <c r="AF236" s="131"/>
      <c r="AG236" s="131"/>
      <c r="AH236" s="131"/>
      <c r="AI236" s="131"/>
      <c r="AJ236" s="131"/>
      <c r="AK236" s="131"/>
      <c r="AL236" s="131"/>
      <c r="AM236" s="131"/>
      <c r="AN236" s="131"/>
      <c r="AO236" s="131"/>
      <c r="AP236" s="131"/>
      <c r="AQ236" s="131"/>
      <c r="AR236" s="131"/>
      <c r="AS236" s="131"/>
      <c r="AT236" s="131"/>
      <c r="AU236" s="131"/>
      <c r="AV236" s="131"/>
      <c r="AW236" s="131"/>
      <c r="AX236" s="131"/>
      <c r="AY236" s="131"/>
      <c r="AZ236" s="131"/>
      <c r="BA236" s="131"/>
      <c r="BB236" s="131"/>
      <c r="BC236" s="131"/>
    </row>
    <row r="237" spans="1:55" ht="11.1" customHeight="1" x14ac:dyDescent="0.3">
      <c r="A237" s="131"/>
      <c r="B237" s="131"/>
      <c r="C237" s="131"/>
      <c r="D237" s="131"/>
      <c r="E237" s="131"/>
      <c r="F237" s="131"/>
      <c r="G237" s="131"/>
      <c r="H237" s="131"/>
      <c r="I237" s="131"/>
      <c r="J237" s="131"/>
      <c r="K237" s="131"/>
      <c r="L237" s="131"/>
      <c r="M237" s="131"/>
      <c r="N237" s="131"/>
      <c r="O237" s="131"/>
      <c r="P237" s="131"/>
      <c r="Q237" s="131"/>
      <c r="R237" s="131"/>
      <c r="S237" s="131"/>
      <c r="T237" s="131"/>
      <c r="U237" s="131"/>
      <c r="V237" s="131"/>
      <c r="W237" s="131"/>
      <c r="X237" s="131"/>
      <c r="Y237" s="131"/>
      <c r="Z237" s="131"/>
      <c r="AA237" s="131"/>
      <c r="AB237" s="131"/>
      <c r="AC237" s="131"/>
      <c r="AD237" s="131"/>
      <c r="AE237" s="131"/>
      <c r="AF237" s="131"/>
      <c r="AG237" s="131"/>
      <c r="AH237" s="131"/>
      <c r="AI237" s="131"/>
      <c r="AJ237" s="131"/>
      <c r="AK237" s="131"/>
      <c r="AL237" s="131"/>
      <c r="AM237" s="131"/>
      <c r="AN237" s="131"/>
      <c r="AO237" s="131"/>
      <c r="AP237" s="131"/>
      <c r="AQ237" s="131"/>
      <c r="AR237" s="131"/>
      <c r="AS237" s="131"/>
      <c r="AT237" s="131"/>
      <c r="AU237" s="131"/>
      <c r="AV237" s="131"/>
      <c r="AW237" s="131"/>
      <c r="AX237" s="131"/>
      <c r="AY237" s="131"/>
      <c r="AZ237" s="131"/>
      <c r="BA237" s="131"/>
      <c r="BB237" s="131"/>
      <c r="BC237" s="131"/>
    </row>
    <row r="238" spans="1:55" ht="11.1" customHeight="1" x14ac:dyDescent="0.3">
      <c r="A238" s="131"/>
      <c r="B238" s="131"/>
      <c r="C238" s="131"/>
      <c r="D238" s="131"/>
      <c r="E238" s="131"/>
      <c r="F238" s="131"/>
      <c r="G238" s="131"/>
      <c r="H238" s="131"/>
      <c r="I238" s="131"/>
      <c r="J238" s="131"/>
      <c r="K238" s="131"/>
      <c r="L238" s="131"/>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1"/>
      <c r="AK238" s="131"/>
      <c r="AL238" s="131"/>
      <c r="AM238" s="131"/>
      <c r="AN238" s="131"/>
      <c r="AO238" s="131"/>
      <c r="AP238" s="131"/>
      <c r="AQ238" s="131"/>
      <c r="AR238" s="131"/>
      <c r="AS238" s="131"/>
      <c r="AT238" s="131"/>
      <c r="AU238" s="131"/>
      <c r="AV238" s="131"/>
      <c r="AW238" s="131"/>
      <c r="AX238" s="131"/>
      <c r="AY238" s="131"/>
      <c r="AZ238" s="131"/>
      <c r="BA238" s="131"/>
      <c r="BB238" s="131"/>
      <c r="BC238" s="131"/>
    </row>
    <row r="239" spans="1:55" ht="11.1" customHeight="1" x14ac:dyDescent="0.3">
      <c r="A239" s="131"/>
      <c r="B239" s="131"/>
      <c r="C239" s="131"/>
      <c r="D239" s="131"/>
      <c r="E239" s="131"/>
      <c r="F239" s="131"/>
      <c r="G239" s="131"/>
      <c r="H239" s="131"/>
      <c r="I239" s="131"/>
      <c r="J239" s="131"/>
      <c r="K239" s="131"/>
      <c r="L239" s="131"/>
      <c r="M239" s="131"/>
      <c r="N239" s="131"/>
      <c r="O239" s="131"/>
      <c r="P239" s="131"/>
      <c r="Q239" s="131"/>
      <c r="R239" s="131"/>
      <c r="S239" s="131"/>
      <c r="T239" s="131"/>
      <c r="U239" s="131"/>
      <c r="V239" s="131"/>
      <c r="W239" s="131"/>
      <c r="X239" s="131"/>
      <c r="Y239" s="131"/>
      <c r="Z239" s="131"/>
      <c r="AA239" s="131"/>
      <c r="AB239" s="131"/>
      <c r="AC239" s="131"/>
      <c r="AD239" s="131"/>
      <c r="AE239" s="131"/>
      <c r="AF239" s="131"/>
      <c r="AG239" s="131"/>
      <c r="AH239" s="131"/>
      <c r="AI239" s="131"/>
      <c r="AJ239" s="131"/>
      <c r="AK239" s="131"/>
      <c r="AL239" s="131"/>
      <c r="AM239" s="131"/>
      <c r="AN239" s="131"/>
      <c r="AO239" s="131"/>
      <c r="AP239" s="131"/>
      <c r="AQ239" s="131"/>
      <c r="AR239" s="131"/>
      <c r="AS239" s="131"/>
      <c r="AT239" s="131"/>
      <c r="AU239" s="131"/>
      <c r="AV239" s="131"/>
      <c r="AW239" s="131"/>
      <c r="AX239" s="131"/>
      <c r="AY239" s="131"/>
      <c r="AZ239" s="131"/>
      <c r="BA239" s="131"/>
      <c r="BB239" s="131"/>
      <c r="BC239" s="131"/>
    </row>
    <row r="240" spans="1:55" ht="11.1" customHeight="1" x14ac:dyDescent="0.3">
      <c r="A240" s="131"/>
      <c r="B240" s="131"/>
      <c r="C240" s="131"/>
      <c r="D240" s="131"/>
      <c r="E240" s="131"/>
      <c r="F240" s="131"/>
      <c r="G240" s="131"/>
      <c r="H240" s="131"/>
      <c r="I240" s="131"/>
      <c r="J240" s="131"/>
      <c r="K240" s="131"/>
      <c r="L240" s="131"/>
      <c r="M240" s="131"/>
      <c r="N240" s="131"/>
      <c r="O240" s="131"/>
      <c r="P240" s="131"/>
      <c r="Q240" s="131"/>
      <c r="R240" s="131"/>
      <c r="S240" s="131"/>
      <c r="T240" s="131"/>
      <c r="U240" s="131"/>
      <c r="V240" s="131"/>
      <c r="W240" s="131"/>
      <c r="X240" s="131"/>
      <c r="Y240" s="131"/>
      <c r="Z240" s="131"/>
      <c r="AA240" s="131"/>
      <c r="AB240" s="131"/>
      <c r="AC240" s="131"/>
      <c r="AD240" s="131"/>
      <c r="AE240" s="131"/>
      <c r="AF240" s="131"/>
      <c r="AG240" s="131"/>
      <c r="AH240" s="131"/>
      <c r="AI240" s="131"/>
      <c r="AJ240" s="131"/>
      <c r="AK240" s="131"/>
      <c r="AL240" s="131"/>
      <c r="AM240" s="131"/>
      <c r="AN240" s="131"/>
      <c r="AO240" s="131"/>
      <c r="AP240" s="131"/>
      <c r="AQ240" s="131"/>
      <c r="AR240" s="131"/>
      <c r="AS240" s="131"/>
      <c r="AT240" s="131"/>
      <c r="AU240" s="131"/>
      <c r="AV240" s="131"/>
      <c r="AW240" s="131"/>
      <c r="AX240" s="131"/>
      <c r="AY240" s="131"/>
      <c r="AZ240" s="131"/>
      <c r="BA240" s="131"/>
      <c r="BB240" s="131"/>
      <c r="BC240" s="131"/>
    </row>
    <row r="241" spans="1:55" ht="11.1" customHeight="1" x14ac:dyDescent="0.3">
      <c r="A241" s="131"/>
      <c r="B241" s="131"/>
      <c r="C241" s="131"/>
      <c r="D241" s="131"/>
      <c r="E241" s="131"/>
      <c r="F241" s="131"/>
      <c r="G241" s="131"/>
      <c r="H241" s="131"/>
      <c r="I241" s="131"/>
      <c r="J241" s="131"/>
      <c r="K241" s="131"/>
      <c r="L241" s="131"/>
      <c r="M241" s="131"/>
      <c r="N241" s="131"/>
      <c r="O241" s="131"/>
      <c r="P241" s="131"/>
      <c r="Q241" s="131"/>
      <c r="R241" s="131"/>
      <c r="S241" s="131"/>
      <c r="T241" s="131"/>
      <c r="U241" s="131"/>
      <c r="V241" s="131"/>
      <c r="W241" s="131"/>
      <c r="X241" s="131"/>
      <c r="Y241" s="131"/>
      <c r="Z241" s="131"/>
      <c r="AA241" s="131"/>
      <c r="AB241" s="131"/>
      <c r="AC241" s="131"/>
      <c r="AD241" s="131"/>
      <c r="AE241" s="131"/>
      <c r="AF241" s="131"/>
      <c r="AG241" s="131"/>
      <c r="AH241" s="131"/>
      <c r="AI241" s="131"/>
      <c r="AJ241" s="131"/>
      <c r="AK241" s="131"/>
      <c r="AL241" s="131"/>
      <c r="AM241" s="131"/>
      <c r="AN241" s="131"/>
      <c r="AO241" s="131"/>
      <c r="AP241" s="131"/>
      <c r="AQ241" s="131"/>
      <c r="AR241" s="131"/>
      <c r="AS241" s="131"/>
      <c r="AT241" s="131"/>
      <c r="AU241" s="131"/>
      <c r="AV241" s="131"/>
      <c r="AW241" s="131"/>
      <c r="AX241" s="131"/>
      <c r="AY241" s="131"/>
      <c r="AZ241" s="131"/>
      <c r="BA241" s="131"/>
      <c r="BB241" s="131"/>
      <c r="BC241" s="131"/>
    </row>
    <row r="242" spans="1:55" ht="11.1" customHeight="1" x14ac:dyDescent="0.3">
      <c r="A242" s="131"/>
      <c r="B242" s="131"/>
      <c r="C242" s="131"/>
      <c r="D242" s="131"/>
      <c r="E242" s="131"/>
      <c r="F242" s="131"/>
      <c r="G242" s="131"/>
      <c r="H242" s="131"/>
      <c r="I242" s="131"/>
      <c r="J242" s="131"/>
      <c r="K242" s="131"/>
      <c r="L242" s="131"/>
      <c r="M242" s="131"/>
      <c r="N242" s="131"/>
      <c r="O242" s="131"/>
      <c r="P242" s="131"/>
      <c r="Q242" s="131"/>
      <c r="R242" s="131"/>
      <c r="S242" s="131"/>
      <c r="T242" s="131"/>
      <c r="U242" s="131"/>
      <c r="V242" s="131"/>
      <c r="W242" s="131"/>
      <c r="X242" s="131"/>
      <c r="Y242" s="131"/>
      <c r="Z242" s="131"/>
      <c r="AA242" s="131"/>
      <c r="AB242" s="131"/>
      <c r="AC242" s="131"/>
      <c r="AD242" s="131"/>
      <c r="AE242" s="131"/>
      <c r="AF242" s="131"/>
      <c r="AG242" s="131"/>
      <c r="AH242" s="131"/>
      <c r="AI242" s="131"/>
      <c r="AJ242" s="131"/>
      <c r="AK242" s="131"/>
      <c r="AL242" s="131"/>
      <c r="AM242" s="131"/>
      <c r="AN242" s="131"/>
      <c r="AO242" s="131"/>
      <c r="AP242" s="131"/>
      <c r="AQ242" s="131"/>
      <c r="AR242" s="131"/>
      <c r="AS242" s="131"/>
      <c r="AT242" s="131"/>
      <c r="AU242" s="131"/>
      <c r="AV242" s="131"/>
      <c r="AW242" s="131"/>
      <c r="AX242" s="131"/>
      <c r="AY242" s="131"/>
      <c r="AZ242" s="131"/>
      <c r="BA242" s="131"/>
      <c r="BB242" s="131"/>
      <c r="BC242" s="131"/>
    </row>
    <row r="243" spans="1:55" ht="11.1" customHeight="1" x14ac:dyDescent="0.3">
      <c r="A243" s="131"/>
      <c r="B243" s="131"/>
      <c r="C243" s="131"/>
      <c r="D243" s="131"/>
      <c r="E243" s="131"/>
      <c r="F243" s="131"/>
      <c r="G243" s="131"/>
      <c r="H243" s="131"/>
      <c r="I243" s="131"/>
      <c r="J243" s="131"/>
      <c r="K243" s="131"/>
      <c r="L243" s="131"/>
      <c r="M243" s="131"/>
      <c r="N243" s="131"/>
      <c r="O243" s="131"/>
      <c r="P243" s="131"/>
      <c r="Q243" s="131"/>
      <c r="R243" s="131"/>
      <c r="S243" s="131"/>
      <c r="T243" s="131"/>
      <c r="U243" s="131"/>
      <c r="V243" s="131"/>
      <c r="W243" s="131"/>
      <c r="X243" s="131"/>
      <c r="Y243" s="131"/>
      <c r="Z243" s="131"/>
      <c r="AA243" s="131"/>
      <c r="AB243" s="131"/>
      <c r="AC243" s="131"/>
      <c r="AD243" s="131"/>
      <c r="AE243" s="131"/>
      <c r="AF243" s="131"/>
      <c r="AG243" s="131"/>
      <c r="AH243" s="131"/>
      <c r="AI243" s="131"/>
      <c r="AJ243" s="131"/>
      <c r="AK243" s="131"/>
      <c r="AL243" s="131"/>
      <c r="AM243" s="131"/>
      <c r="AN243" s="131"/>
      <c r="AO243" s="131"/>
      <c r="AP243" s="131"/>
      <c r="AQ243" s="131"/>
      <c r="AR243" s="131"/>
      <c r="AS243" s="131"/>
      <c r="AT243" s="131"/>
      <c r="AU243" s="131"/>
      <c r="AV243" s="131"/>
      <c r="AW243" s="131"/>
      <c r="AX243" s="131"/>
      <c r="AY243" s="131"/>
      <c r="AZ243" s="131"/>
      <c r="BA243" s="131"/>
      <c r="BB243" s="131"/>
      <c r="BC243" s="131"/>
    </row>
    <row r="244" spans="1:55" ht="11.1" customHeight="1" x14ac:dyDescent="0.3">
      <c r="A244" s="131"/>
      <c r="B244" s="131"/>
      <c r="C244" s="131"/>
      <c r="D244" s="131"/>
      <c r="E244" s="131"/>
      <c r="F244" s="131"/>
      <c r="G244" s="131"/>
      <c r="H244" s="131"/>
      <c r="I244" s="131"/>
      <c r="J244" s="131"/>
      <c r="K244" s="131"/>
      <c r="L244" s="131"/>
      <c r="M244" s="131"/>
      <c r="N244" s="131"/>
      <c r="O244" s="131"/>
      <c r="P244" s="131"/>
      <c r="Q244" s="131"/>
      <c r="R244" s="131"/>
      <c r="S244" s="131"/>
      <c r="T244" s="131"/>
      <c r="U244" s="131"/>
      <c r="V244" s="131"/>
      <c r="W244" s="131"/>
      <c r="X244" s="131"/>
      <c r="Y244" s="131"/>
      <c r="Z244" s="131"/>
      <c r="AA244" s="131"/>
      <c r="AB244" s="131"/>
      <c r="AC244" s="131"/>
      <c r="AD244" s="131"/>
      <c r="AE244" s="131"/>
      <c r="AF244" s="131"/>
      <c r="AG244" s="131"/>
      <c r="AH244" s="131"/>
      <c r="AI244" s="131"/>
      <c r="AJ244" s="131"/>
      <c r="AK244" s="131"/>
      <c r="AL244" s="131"/>
      <c r="AM244" s="131"/>
      <c r="AN244" s="131"/>
      <c r="AO244" s="131"/>
      <c r="AP244" s="131"/>
      <c r="AQ244" s="131"/>
      <c r="AR244" s="131"/>
      <c r="AS244" s="131"/>
      <c r="AT244" s="131"/>
      <c r="AU244" s="131"/>
      <c r="AV244" s="131"/>
      <c r="AW244" s="131"/>
      <c r="AX244" s="131"/>
      <c r="AY244" s="131"/>
      <c r="AZ244" s="131"/>
      <c r="BA244" s="131"/>
      <c r="BB244" s="131"/>
      <c r="BC244" s="131"/>
    </row>
    <row r="245" spans="1:55" ht="11.1" customHeight="1" x14ac:dyDescent="0.3">
      <c r="A245" s="131"/>
      <c r="B245" s="131"/>
      <c r="C245" s="131"/>
      <c r="D245" s="131"/>
      <c r="E245" s="131"/>
      <c r="F245" s="131"/>
      <c r="G245" s="131"/>
      <c r="H245" s="131"/>
      <c r="I245" s="131"/>
      <c r="J245" s="131"/>
      <c r="K245" s="131"/>
      <c r="L245" s="131"/>
      <c r="M245" s="131"/>
      <c r="N245" s="131"/>
      <c r="O245" s="131"/>
      <c r="P245" s="131"/>
      <c r="Q245" s="131"/>
      <c r="R245" s="131"/>
      <c r="S245" s="131"/>
      <c r="T245" s="131"/>
      <c r="U245" s="131"/>
      <c r="V245" s="131"/>
      <c r="W245" s="131"/>
      <c r="X245" s="131"/>
      <c r="Y245" s="131"/>
      <c r="Z245" s="131"/>
      <c r="AA245" s="131"/>
      <c r="AB245" s="131"/>
      <c r="AC245" s="131"/>
      <c r="AD245" s="131"/>
      <c r="AE245" s="131"/>
      <c r="AF245" s="131"/>
      <c r="AG245" s="131"/>
      <c r="AH245" s="131"/>
      <c r="AI245" s="131"/>
      <c r="AJ245" s="131"/>
      <c r="AK245" s="131"/>
      <c r="AL245" s="131"/>
      <c r="AM245" s="131"/>
      <c r="AN245" s="131"/>
      <c r="AO245" s="131"/>
      <c r="AP245" s="131"/>
      <c r="AQ245" s="131"/>
      <c r="AR245" s="131"/>
      <c r="AS245" s="131"/>
      <c r="AT245" s="131"/>
      <c r="AU245" s="131"/>
      <c r="AV245" s="131"/>
      <c r="AW245" s="131"/>
      <c r="AX245" s="131"/>
      <c r="AY245" s="131"/>
      <c r="AZ245" s="131"/>
      <c r="BA245" s="131"/>
      <c r="BB245" s="131"/>
      <c r="BC245" s="131"/>
    </row>
    <row r="246" spans="1:55" ht="11.1" customHeight="1" x14ac:dyDescent="0.3">
      <c r="A246" s="131"/>
      <c r="B246" s="131"/>
      <c r="C246" s="131"/>
      <c r="D246" s="131"/>
      <c r="E246" s="131"/>
      <c r="F246" s="131"/>
      <c r="G246" s="131"/>
      <c r="H246" s="131"/>
      <c r="I246" s="131"/>
      <c r="J246" s="131"/>
      <c r="K246" s="131"/>
      <c r="L246" s="131"/>
      <c r="M246" s="131"/>
      <c r="N246" s="131"/>
      <c r="O246" s="131"/>
      <c r="P246" s="131"/>
      <c r="Q246" s="131"/>
      <c r="R246" s="131"/>
      <c r="S246" s="131"/>
      <c r="T246" s="131"/>
      <c r="U246" s="131"/>
      <c r="V246" s="131"/>
      <c r="W246" s="131"/>
      <c r="X246" s="131"/>
      <c r="Y246" s="131"/>
      <c r="Z246" s="131"/>
      <c r="AA246" s="131"/>
      <c r="AB246" s="131"/>
      <c r="AC246" s="131"/>
      <c r="AD246" s="131"/>
      <c r="AE246" s="131"/>
      <c r="AF246" s="131"/>
      <c r="AG246" s="131"/>
      <c r="AH246" s="131"/>
      <c r="AI246" s="131"/>
      <c r="AJ246" s="131"/>
      <c r="AK246" s="131"/>
      <c r="AL246" s="131"/>
      <c r="AM246" s="131"/>
      <c r="AN246" s="131"/>
      <c r="AO246" s="131"/>
      <c r="AP246" s="131"/>
      <c r="AQ246" s="131"/>
      <c r="AR246" s="131"/>
      <c r="AS246" s="131"/>
      <c r="AT246" s="131"/>
      <c r="AU246" s="131"/>
      <c r="AV246" s="131"/>
      <c r="AW246" s="131"/>
      <c r="AX246" s="131"/>
      <c r="AY246" s="131"/>
      <c r="AZ246" s="131"/>
      <c r="BA246" s="131"/>
      <c r="BB246" s="131"/>
      <c r="BC246" s="131"/>
    </row>
    <row r="247" spans="1:55" ht="11.1" customHeight="1" x14ac:dyDescent="0.3">
      <c r="A247" s="131"/>
      <c r="B247" s="131"/>
      <c r="C247" s="131"/>
      <c r="D247" s="131"/>
      <c r="E247" s="131"/>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1"/>
      <c r="AY247" s="131"/>
      <c r="AZ247" s="131"/>
      <c r="BA247" s="131"/>
      <c r="BB247" s="131"/>
      <c r="BC247" s="131"/>
    </row>
    <row r="248" spans="1:55" ht="11.1" customHeight="1" x14ac:dyDescent="0.3">
      <c r="A248" s="131"/>
      <c r="B248" s="131"/>
      <c r="C248" s="131"/>
      <c r="D248" s="131"/>
      <c r="E248" s="131"/>
      <c r="F248" s="131"/>
      <c r="G248" s="131"/>
      <c r="H248" s="131"/>
      <c r="I248" s="131"/>
      <c r="J248" s="131"/>
      <c r="K248" s="131"/>
      <c r="L248" s="131"/>
      <c r="M248" s="131"/>
      <c r="N248" s="131"/>
      <c r="O248" s="131"/>
      <c r="P248" s="131"/>
      <c r="Q248" s="131"/>
      <c r="R248" s="131"/>
      <c r="S248" s="131"/>
      <c r="T248" s="131"/>
      <c r="U248" s="131"/>
      <c r="V248" s="131"/>
      <c r="W248" s="131"/>
      <c r="X248" s="131"/>
      <c r="Y248" s="131"/>
      <c r="Z248" s="131"/>
      <c r="AA248" s="131"/>
      <c r="AB248" s="131"/>
      <c r="AC248" s="131"/>
      <c r="AD248" s="131"/>
      <c r="AE248" s="131"/>
      <c r="AF248" s="131"/>
      <c r="AG248" s="131"/>
      <c r="AH248" s="131"/>
      <c r="AI248" s="131"/>
      <c r="AJ248" s="131"/>
      <c r="AK248" s="131"/>
      <c r="AL248" s="131"/>
      <c r="AM248" s="131"/>
      <c r="AN248" s="131"/>
      <c r="AO248" s="131"/>
      <c r="AP248" s="131"/>
      <c r="AQ248" s="131"/>
      <c r="AR248" s="131"/>
      <c r="AS248" s="131"/>
      <c r="AT248" s="131"/>
      <c r="AU248" s="131"/>
      <c r="AV248" s="131"/>
      <c r="AW248" s="131"/>
      <c r="AX248" s="131"/>
      <c r="AY248" s="131"/>
      <c r="AZ248" s="131"/>
      <c r="BA248" s="131"/>
      <c r="BB248" s="131"/>
      <c r="BC248" s="131"/>
    </row>
    <row r="249" spans="1:55" ht="11.1" customHeight="1" x14ac:dyDescent="0.3">
      <c r="A249" s="131"/>
      <c r="B249" s="131"/>
      <c r="C249" s="131"/>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c r="AG249" s="131"/>
      <c r="AH249" s="131"/>
      <c r="AI249" s="131"/>
      <c r="AJ249" s="131"/>
      <c r="AK249" s="131"/>
      <c r="AL249" s="131"/>
      <c r="AM249" s="131"/>
      <c r="AN249" s="131"/>
      <c r="AO249" s="131"/>
      <c r="AP249" s="131"/>
      <c r="AQ249" s="131"/>
      <c r="AR249" s="131"/>
      <c r="AS249" s="131"/>
      <c r="AT249" s="131"/>
      <c r="AU249" s="131"/>
      <c r="AV249" s="131"/>
      <c r="AW249" s="131"/>
      <c r="AX249" s="131"/>
      <c r="AY249" s="131"/>
      <c r="AZ249" s="131"/>
      <c r="BA249" s="131"/>
      <c r="BB249" s="131"/>
      <c r="BC249" s="131"/>
    </row>
    <row r="250" spans="1:55" ht="11.1" customHeight="1" x14ac:dyDescent="0.3">
      <c r="A250" s="131"/>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131"/>
      <c r="AY250" s="131"/>
      <c r="AZ250" s="131"/>
      <c r="BA250" s="131"/>
      <c r="BB250" s="131"/>
      <c r="BC250" s="131"/>
    </row>
    <row r="251" spans="1:55" ht="11.1" customHeight="1" x14ac:dyDescent="0.3">
      <c r="A251" s="131"/>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1"/>
      <c r="AY251" s="131"/>
      <c r="AZ251" s="131"/>
      <c r="BA251" s="131"/>
      <c r="BB251" s="131"/>
      <c r="BC251" s="131"/>
    </row>
    <row r="252" spans="1:55" ht="11.1" customHeight="1" x14ac:dyDescent="0.3">
      <c r="A252" s="131"/>
      <c r="B252" s="131"/>
      <c r="C252" s="131"/>
      <c r="D252" s="131"/>
      <c r="E252" s="131"/>
      <c r="F252" s="131"/>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c r="AO252" s="131"/>
      <c r="AP252" s="131"/>
      <c r="AQ252" s="131"/>
      <c r="AR252" s="131"/>
      <c r="AS252" s="131"/>
      <c r="AT252" s="131"/>
      <c r="AU252" s="131"/>
      <c r="AV252" s="131"/>
      <c r="AW252" s="131"/>
      <c r="AX252" s="131"/>
      <c r="AY252" s="131"/>
      <c r="AZ252" s="131"/>
      <c r="BA252" s="131"/>
      <c r="BB252" s="131"/>
      <c r="BC252" s="131"/>
    </row>
    <row r="253" spans="1:55" ht="11.1" customHeight="1" x14ac:dyDescent="0.3">
      <c r="A253" s="131"/>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1"/>
      <c r="AY253" s="131"/>
      <c r="AZ253" s="131"/>
      <c r="BA253" s="131"/>
      <c r="BB253" s="131"/>
      <c r="BC253" s="131"/>
    </row>
    <row r="254" spans="1:55" ht="11.1" customHeight="1" x14ac:dyDescent="0.3">
      <c r="A254" s="131"/>
      <c r="B254" s="131"/>
      <c r="C254" s="131"/>
      <c r="D254" s="131"/>
      <c r="E254" s="131"/>
      <c r="F254" s="131"/>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1"/>
      <c r="AG254" s="131"/>
      <c r="AH254" s="131"/>
      <c r="AI254" s="131"/>
      <c r="AJ254" s="131"/>
      <c r="AK254" s="131"/>
      <c r="AL254" s="131"/>
      <c r="AM254" s="131"/>
      <c r="AN254" s="131"/>
      <c r="AO254" s="131"/>
      <c r="AP254" s="131"/>
      <c r="AQ254" s="131"/>
      <c r="AR254" s="131"/>
      <c r="AS254" s="131"/>
      <c r="AT254" s="131"/>
      <c r="AU254" s="131"/>
      <c r="AV254" s="131"/>
      <c r="AW254" s="131"/>
      <c r="AX254" s="131"/>
      <c r="AY254" s="131"/>
      <c r="AZ254" s="131"/>
      <c r="BA254" s="131"/>
      <c r="BB254" s="131"/>
      <c r="BC254" s="131"/>
    </row>
    <row r="255" spans="1:55" ht="11.1" customHeight="1" x14ac:dyDescent="0.3">
      <c r="A255" s="131"/>
      <c r="B255" s="131"/>
      <c r="C255" s="131"/>
      <c r="D255" s="131"/>
      <c r="E255" s="131"/>
      <c r="F255" s="131"/>
      <c r="G255" s="131"/>
      <c r="H255" s="131"/>
      <c r="I255" s="131"/>
      <c r="J255" s="131"/>
      <c r="K255" s="131"/>
      <c r="L255" s="131"/>
      <c r="M255" s="131"/>
      <c r="N255" s="131"/>
      <c r="O255" s="131"/>
      <c r="P255" s="131"/>
      <c r="Q255" s="131"/>
      <c r="R255" s="131"/>
      <c r="S255" s="131"/>
      <c r="T255" s="131"/>
      <c r="U255" s="131"/>
      <c r="V255" s="131"/>
      <c r="W255" s="131"/>
      <c r="X255" s="131"/>
      <c r="Y255" s="131"/>
      <c r="Z255" s="131"/>
      <c r="AA255" s="131"/>
      <c r="AB255" s="131"/>
      <c r="AC255" s="131"/>
      <c r="AD255" s="131"/>
      <c r="AE255" s="131"/>
      <c r="AF255" s="131"/>
      <c r="AG255" s="131"/>
      <c r="AH255" s="131"/>
      <c r="AI255" s="131"/>
      <c r="AJ255" s="131"/>
      <c r="AK255" s="131"/>
      <c r="AL255" s="131"/>
      <c r="AM255" s="131"/>
      <c r="AN255" s="131"/>
      <c r="AO255" s="131"/>
      <c r="AP255" s="131"/>
      <c r="AQ255" s="131"/>
      <c r="AR255" s="131"/>
      <c r="AS255" s="131"/>
      <c r="AT255" s="131"/>
      <c r="AU255" s="131"/>
      <c r="AV255" s="131"/>
      <c r="AW255" s="131"/>
      <c r="AX255" s="131"/>
      <c r="AY255" s="131"/>
      <c r="AZ255" s="131"/>
      <c r="BA255" s="131"/>
      <c r="BB255" s="131"/>
      <c r="BC255" s="131"/>
    </row>
    <row r="256" spans="1:55" ht="11.1" customHeight="1" x14ac:dyDescent="0.3">
      <c r="A256" s="131"/>
      <c r="B256" s="131"/>
      <c r="C256" s="131"/>
      <c r="D256" s="131"/>
      <c r="E256" s="131"/>
      <c r="F256" s="131"/>
      <c r="G256" s="131"/>
      <c r="H256" s="131"/>
      <c r="I256" s="131"/>
      <c r="J256" s="131"/>
      <c r="K256" s="131"/>
      <c r="L256" s="131"/>
      <c r="M256" s="131"/>
      <c r="N256" s="131"/>
      <c r="O256" s="131"/>
      <c r="P256" s="131"/>
      <c r="Q256" s="131"/>
      <c r="R256" s="131"/>
      <c r="S256" s="131"/>
      <c r="T256" s="131"/>
      <c r="U256" s="131"/>
      <c r="V256" s="131"/>
      <c r="W256" s="131"/>
      <c r="X256" s="131"/>
      <c r="Y256" s="131"/>
      <c r="Z256" s="131"/>
      <c r="AA256" s="131"/>
      <c r="AB256" s="131"/>
      <c r="AC256" s="131"/>
      <c r="AD256" s="131"/>
      <c r="AE256" s="131"/>
      <c r="AF256" s="131"/>
      <c r="AG256" s="131"/>
      <c r="AH256" s="131"/>
      <c r="AI256" s="131"/>
      <c r="AJ256" s="131"/>
      <c r="AK256" s="131"/>
      <c r="AL256" s="131"/>
      <c r="AM256" s="131"/>
      <c r="AN256" s="131"/>
      <c r="AO256" s="131"/>
      <c r="AP256" s="131"/>
      <c r="AQ256" s="131"/>
      <c r="AR256" s="131"/>
      <c r="AS256" s="131"/>
      <c r="AT256" s="131"/>
      <c r="AU256" s="131"/>
      <c r="AV256" s="131"/>
      <c r="AW256" s="131"/>
      <c r="AX256" s="131"/>
      <c r="AY256" s="131"/>
      <c r="AZ256" s="131"/>
      <c r="BA256" s="131"/>
      <c r="BB256" s="131"/>
      <c r="BC256" s="131"/>
    </row>
    <row r="257" spans="1:55" ht="11.1" customHeight="1" x14ac:dyDescent="0.3">
      <c r="A257" s="131"/>
      <c r="B257" s="131"/>
      <c r="C257" s="131"/>
      <c r="D257" s="131"/>
      <c r="E257" s="131"/>
      <c r="F257" s="131"/>
      <c r="G257" s="131"/>
      <c r="H257" s="131"/>
      <c r="I257" s="131"/>
      <c r="J257" s="131"/>
      <c r="K257" s="131"/>
      <c r="L257" s="131"/>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c r="AH257" s="131"/>
      <c r="AI257" s="131"/>
      <c r="AJ257" s="131"/>
      <c r="AK257" s="131"/>
      <c r="AL257" s="131"/>
      <c r="AM257" s="131"/>
      <c r="AN257" s="131"/>
      <c r="AO257" s="131"/>
      <c r="AP257" s="131"/>
      <c r="AQ257" s="131"/>
      <c r="AR257" s="131"/>
      <c r="AS257" s="131"/>
      <c r="AT257" s="131"/>
      <c r="AU257" s="131"/>
      <c r="AV257" s="131"/>
      <c r="AW257" s="131"/>
      <c r="AX257" s="131"/>
      <c r="AY257" s="131"/>
      <c r="AZ257" s="131"/>
      <c r="BA257" s="131"/>
      <c r="BB257" s="131"/>
      <c r="BC257" s="131"/>
    </row>
    <row r="258" spans="1:55" ht="11.1" customHeight="1" x14ac:dyDescent="0.3">
      <c r="A258" s="131"/>
      <c r="B258" s="131"/>
      <c r="C258" s="131"/>
      <c r="D258" s="131"/>
      <c r="E258" s="131"/>
      <c r="F258" s="131"/>
      <c r="G258" s="131"/>
      <c r="H258" s="131"/>
      <c r="I258" s="131"/>
      <c r="J258" s="131"/>
      <c r="K258" s="131"/>
      <c r="L258" s="131"/>
      <c r="M258" s="131"/>
      <c r="N258" s="131"/>
      <c r="O258" s="131"/>
      <c r="P258" s="131"/>
      <c r="Q258" s="131"/>
      <c r="R258" s="131"/>
      <c r="S258" s="131"/>
      <c r="T258" s="131"/>
      <c r="U258" s="131"/>
      <c r="V258" s="131"/>
      <c r="W258" s="131"/>
      <c r="X258" s="131"/>
      <c r="Y258" s="131"/>
      <c r="Z258" s="131"/>
      <c r="AA258" s="131"/>
      <c r="AB258" s="131"/>
      <c r="AC258" s="131"/>
      <c r="AD258" s="131"/>
      <c r="AE258" s="131"/>
      <c r="AF258" s="131"/>
      <c r="AG258" s="131"/>
      <c r="AH258" s="131"/>
      <c r="AI258" s="131"/>
      <c r="AJ258" s="131"/>
      <c r="AK258" s="131"/>
      <c r="AL258" s="131"/>
      <c r="AM258" s="131"/>
      <c r="AN258" s="131"/>
      <c r="AO258" s="131"/>
      <c r="AP258" s="131"/>
      <c r="AQ258" s="131"/>
      <c r="AR258" s="131"/>
      <c r="AS258" s="131"/>
      <c r="AT258" s="131"/>
      <c r="AU258" s="131"/>
      <c r="AV258" s="131"/>
      <c r="AW258" s="131"/>
      <c r="AX258" s="131"/>
      <c r="AY258" s="131"/>
      <c r="AZ258" s="131"/>
      <c r="BA258" s="131"/>
      <c r="BB258" s="131"/>
      <c r="BC258" s="131"/>
    </row>
    <row r="259" spans="1:55" ht="11.1" customHeight="1" x14ac:dyDescent="0.3">
      <c r="A259" s="131"/>
      <c r="B259" s="131"/>
      <c r="C259" s="131"/>
      <c r="D259" s="131"/>
      <c r="E259" s="131"/>
      <c r="F259" s="131"/>
      <c r="G259" s="131"/>
      <c r="H259" s="131"/>
      <c r="I259" s="131"/>
      <c r="J259" s="131"/>
      <c r="K259" s="131"/>
      <c r="L259" s="131"/>
      <c r="M259" s="131"/>
      <c r="N259" s="131"/>
      <c r="O259" s="131"/>
      <c r="P259" s="131"/>
      <c r="Q259" s="131"/>
      <c r="R259" s="131"/>
      <c r="S259" s="131"/>
      <c r="T259" s="131"/>
      <c r="U259" s="131"/>
      <c r="V259" s="131"/>
      <c r="W259" s="131"/>
      <c r="X259" s="131"/>
      <c r="Y259" s="131"/>
      <c r="Z259" s="131"/>
      <c r="AA259" s="131"/>
      <c r="AB259" s="131"/>
      <c r="AC259" s="131"/>
      <c r="AD259" s="131"/>
      <c r="AE259" s="131"/>
      <c r="AF259" s="131"/>
      <c r="AG259" s="131"/>
      <c r="AH259" s="131"/>
      <c r="AI259" s="131"/>
      <c r="AJ259" s="131"/>
      <c r="AK259" s="131"/>
      <c r="AL259" s="131"/>
      <c r="AM259" s="131"/>
      <c r="AN259" s="131"/>
      <c r="AO259" s="131"/>
      <c r="AP259" s="131"/>
      <c r="AQ259" s="131"/>
      <c r="AR259" s="131"/>
      <c r="AS259" s="131"/>
      <c r="AT259" s="131"/>
      <c r="AU259" s="131"/>
      <c r="AV259" s="131"/>
      <c r="AW259" s="131"/>
      <c r="AX259" s="131"/>
      <c r="AY259" s="131"/>
      <c r="AZ259" s="131"/>
      <c r="BA259" s="131"/>
      <c r="BB259" s="131"/>
      <c r="BC259" s="131"/>
    </row>
    <row r="260" spans="1:55" ht="11.1" customHeight="1" x14ac:dyDescent="0.3">
      <c r="A260" s="131"/>
      <c r="B260" s="131"/>
      <c r="C260" s="131"/>
      <c r="D260" s="131"/>
      <c r="E260" s="131"/>
      <c r="F260" s="131"/>
      <c r="G260" s="131"/>
      <c r="H260" s="131"/>
      <c r="I260" s="131"/>
      <c r="J260" s="131"/>
      <c r="K260" s="131"/>
      <c r="L260" s="131"/>
      <c r="M260" s="131"/>
      <c r="N260" s="131"/>
      <c r="O260" s="131"/>
      <c r="P260" s="131"/>
      <c r="Q260" s="131"/>
      <c r="R260" s="131"/>
      <c r="S260" s="131"/>
      <c r="T260" s="131"/>
      <c r="U260" s="131"/>
      <c r="V260" s="131"/>
      <c r="W260" s="131"/>
      <c r="X260" s="131"/>
      <c r="Y260" s="131"/>
      <c r="Z260" s="131"/>
      <c r="AA260" s="131"/>
      <c r="AB260" s="131"/>
      <c r="AC260" s="131"/>
      <c r="AD260" s="131"/>
      <c r="AE260" s="131"/>
      <c r="AF260" s="131"/>
      <c r="AG260" s="131"/>
      <c r="AH260" s="131"/>
      <c r="AI260" s="131"/>
      <c r="AJ260" s="131"/>
      <c r="AK260" s="131"/>
      <c r="AL260" s="131"/>
      <c r="AM260" s="131"/>
      <c r="AN260" s="131"/>
      <c r="AO260" s="131"/>
      <c r="AP260" s="131"/>
      <c r="AQ260" s="131"/>
      <c r="AR260" s="131"/>
      <c r="AS260" s="131"/>
      <c r="AT260" s="131"/>
      <c r="AU260" s="131"/>
      <c r="AV260" s="131"/>
      <c r="AW260" s="131"/>
      <c r="AX260" s="131"/>
      <c r="AY260" s="131"/>
      <c r="AZ260" s="131"/>
      <c r="BA260" s="131"/>
      <c r="BB260" s="131"/>
      <c r="BC260" s="131"/>
    </row>
    <row r="261" spans="1:55" ht="11.1" customHeight="1" x14ac:dyDescent="0.3">
      <c r="A261" s="131"/>
      <c r="B261" s="131"/>
      <c r="C261" s="131"/>
      <c r="D261" s="131"/>
      <c r="E261" s="131"/>
      <c r="F261" s="131"/>
      <c r="G261" s="131"/>
      <c r="H261" s="131"/>
      <c r="I261" s="131"/>
      <c r="J261" s="131"/>
      <c r="K261" s="131"/>
      <c r="L261" s="131"/>
      <c r="M261" s="131"/>
      <c r="N261" s="131"/>
      <c r="O261" s="131"/>
      <c r="P261" s="131"/>
      <c r="Q261" s="131"/>
      <c r="R261" s="131"/>
      <c r="S261" s="131"/>
      <c r="T261" s="131"/>
      <c r="U261" s="131"/>
      <c r="V261" s="131"/>
      <c r="W261" s="131"/>
      <c r="X261" s="131"/>
      <c r="Y261" s="131"/>
      <c r="Z261" s="131"/>
      <c r="AA261" s="131"/>
      <c r="AB261" s="131"/>
      <c r="AC261" s="131"/>
      <c r="AD261" s="131"/>
      <c r="AE261" s="131"/>
      <c r="AF261" s="131"/>
      <c r="AG261" s="131"/>
      <c r="AH261" s="131"/>
      <c r="AI261" s="131"/>
      <c r="AJ261" s="131"/>
      <c r="AK261" s="131"/>
      <c r="AL261" s="131"/>
      <c r="AM261" s="131"/>
      <c r="AN261" s="131"/>
      <c r="AO261" s="131"/>
      <c r="AP261" s="131"/>
      <c r="AQ261" s="131"/>
      <c r="AR261" s="131"/>
      <c r="AS261" s="131"/>
      <c r="AT261" s="131"/>
      <c r="AU261" s="131"/>
      <c r="AV261" s="131"/>
      <c r="AW261" s="131"/>
      <c r="AX261" s="131"/>
      <c r="AY261" s="131"/>
      <c r="AZ261" s="131"/>
      <c r="BA261" s="131"/>
      <c r="BB261" s="131"/>
      <c r="BC261" s="131"/>
    </row>
    <row r="262" spans="1:55" ht="11.1" customHeight="1" x14ac:dyDescent="0.3">
      <c r="A262" s="131"/>
      <c r="B262" s="131"/>
      <c r="C262" s="131"/>
      <c r="D262" s="131"/>
      <c r="E262" s="131"/>
      <c r="F262" s="131"/>
      <c r="G262" s="131"/>
      <c r="H262" s="131"/>
      <c r="I262" s="131"/>
      <c r="J262" s="131"/>
      <c r="K262" s="131"/>
      <c r="L262" s="131"/>
      <c r="M262" s="131"/>
      <c r="N262" s="131"/>
      <c r="O262" s="131"/>
      <c r="P262" s="131"/>
      <c r="Q262" s="131"/>
      <c r="R262" s="131"/>
      <c r="S262" s="131"/>
      <c r="T262" s="131"/>
      <c r="U262" s="131"/>
      <c r="V262" s="131"/>
      <c r="W262" s="131"/>
      <c r="X262" s="131"/>
      <c r="Y262" s="131"/>
      <c r="Z262" s="131"/>
      <c r="AA262" s="131"/>
      <c r="AB262" s="131"/>
      <c r="AC262" s="131"/>
      <c r="AD262" s="131"/>
      <c r="AE262" s="131"/>
      <c r="AF262" s="131"/>
      <c r="AG262" s="131"/>
      <c r="AH262" s="131"/>
      <c r="AI262" s="131"/>
      <c r="AJ262" s="131"/>
      <c r="AK262" s="131"/>
      <c r="AL262" s="131"/>
      <c r="AM262" s="131"/>
      <c r="AN262" s="131"/>
      <c r="AO262" s="131"/>
      <c r="AP262" s="131"/>
      <c r="AQ262" s="131"/>
      <c r="AR262" s="131"/>
      <c r="AS262" s="131"/>
      <c r="AT262" s="131"/>
      <c r="AU262" s="131"/>
      <c r="AV262" s="131"/>
      <c r="AW262" s="131"/>
      <c r="AX262" s="131"/>
      <c r="AY262" s="131"/>
      <c r="AZ262" s="131"/>
      <c r="BA262" s="131"/>
      <c r="BB262" s="131"/>
      <c r="BC262" s="131"/>
    </row>
    <row r="263" spans="1:55" ht="11.1" customHeight="1" x14ac:dyDescent="0.3">
      <c r="A263" s="131"/>
      <c r="B263" s="131"/>
      <c r="C263" s="131"/>
      <c r="D263" s="131"/>
      <c r="E263" s="131"/>
      <c r="F263" s="131"/>
      <c r="G263" s="131"/>
      <c r="H263" s="131"/>
      <c r="I263" s="131"/>
      <c r="J263" s="131"/>
      <c r="K263" s="131"/>
      <c r="L263" s="131"/>
      <c r="M263" s="131"/>
      <c r="N263" s="131"/>
      <c r="O263" s="131"/>
      <c r="P263" s="131"/>
      <c r="Q263" s="131"/>
      <c r="R263" s="131"/>
      <c r="S263" s="131"/>
      <c r="T263" s="131"/>
      <c r="U263" s="131"/>
      <c r="V263" s="131"/>
      <c r="W263" s="131"/>
      <c r="X263" s="131"/>
      <c r="Y263" s="131"/>
      <c r="Z263" s="131"/>
      <c r="AA263" s="131"/>
      <c r="AB263" s="131"/>
      <c r="AC263" s="131"/>
      <c r="AD263" s="131"/>
      <c r="AE263" s="131"/>
      <c r="AF263" s="131"/>
      <c r="AG263" s="131"/>
      <c r="AH263" s="131"/>
      <c r="AI263" s="131"/>
      <c r="AJ263" s="131"/>
      <c r="AK263" s="131"/>
      <c r="AL263" s="131"/>
      <c r="AM263" s="131"/>
      <c r="AN263" s="131"/>
      <c r="AO263" s="131"/>
      <c r="AP263" s="131"/>
      <c r="AQ263" s="131"/>
      <c r="AR263" s="131"/>
      <c r="AS263" s="131"/>
      <c r="AT263" s="131"/>
      <c r="AU263" s="131"/>
      <c r="AV263" s="131"/>
      <c r="AW263" s="131"/>
      <c r="AX263" s="131"/>
      <c r="AY263" s="131"/>
      <c r="AZ263" s="131"/>
      <c r="BA263" s="131"/>
      <c r="BB263" s="131"/>
      <c r="BC263" s="131"/>
    </row>
    <row r="264" spans="1:55" ht="11.1" customHeight="1" x14ac:dyDescent="0.3">
      <c r="A264" s="131"/>
      <c r="B264" s="131"/>
      <c r="C264" s="131"/>
      <c r="D264" s="131"/>
      <c r="E264" s="131"/>
      <c r="F264" s="131"/>
      <c r="G264" s="131"/>
      <c r="H264" s="131"/>
      <c r="I264" s="131"/>
      <c r="J264" s="131"/>
      <c r="K264" s="131"/>
      <c r="L264" s="131"/>
      <c r="M264" s="131"/>
      <c r="N264" s="131"/>
      <c r="O264" s="131"/>
      <c r="P264" s="131"/>
      <c r="Q264" s="131"/>
      <c r="R264" s="131"/>
      <c r="S264" s="131"/>
      <c r="T264" s="131"/>
      <c r="U264" s="131"/>
      <c r="V264" s="131"/>
      <c r="W264" s="131"/>
      <c r="X264" s="131"/>
      <c r="Y264" s="131"/>
      <c r="Z264" s="131"/>
      <c r="AA264" s="131"/>
      <c r="AB264" s="131"/>
      <c r="AC264" s="131"/>
      <c r="AD264" s="131"/>
      <c r="AE264" s="131"/>
      <c r="AF264" s="131"/>
      <c r="AG264" s="131"/>
      <c r="AH264" s="131"/>
      <c r="AI264" s="131"/>
      <c r="AJ264" s="131"/>
      <c r="AK264" s="131"/>
      <c r="AL264" s="131"/>
      <c r="AM264" s="131"/>
      <c r="AN264" s="131"/>
      <c r="AO264" s="131"/>
      <c r="AP264" s="131"/>
      <c r="AQ264" s="131"/>
      <c r="AR264" s="131"/>
      <c r="AS264" s="131"/>
      <c r="AT264" s="131"/>
      <c r="AU264" s="131"/>
      <c r="AV264" s="131"/>
      <c r="AW264" s="131"/>
      <c r="AX264" s="131"/>
      <c r="AY264" s="131"/>
      <c r="AZ264" s="131"/>
      <c r="BA264" s="131"/>
      <c r="BB264" s="131"/>
      <c r="BC264" s="131"/>
    </row>
    <row r="265" spans="1:55" ht="11.1" customHeight="1" x14ac:dyDescent="0.3">
      <c r="A265" s="131"/>
      <c r="B265" s="131"/>
      <c r="C265" s="131"/>
      <c r="D265" s="131"/>
      <c r="E265" s="131"/>
      <c r="F265" s="131"/>
      <c r="G265" s="131"/>
      <c r="H265" s="131"/>
      <c r="I265" s="131"/>
      <c r="J265" s="131"/>
      <c r="K265" s="131"/>
      <c r="L265" s="131"/>
      <c r="M265" s="131"/>
      <c r="N265" s="131"/>
      <c r="O265" s="131"/>
      <c r="P265" s="131"/>
      <c r="Q265" s="131"/>
      <c r="R265" s="131"/>
      <c r="S265" s="131"/>
      <c r="T265" s="131"/>
      <c r="U265" s="131"/>
      <c r="V265" s="131"/>
      <c r="W265" s="131"/>
      <c r="X265" s="131"/>
      <c r="Y265" s="131"/>
      <c r="Z265" s="131"/>
      <c r="AA265" s="131"/>
      <c r="AB265" s="131"/>
      <c r="AC265" s="131"/>
      <c r="AD265" s="131"/>
      <c r="AE265" s="131"/>
      <c r="AF265" s="131"/>
      <c r="AG265" s="131"/>
      <c r="AH265" s="131"/>
      <c r="AI265" s="131"/>
      <c r="AJ265" s="131"/>
      <c r="AK265" s="131"/>
      <c r="AL265" s="131"/>
      <c r="AM265" s="131"/>
      <c r="AN265" s="131"/>
      <c r="AO265" s="131"/>
      <c r="AP265" s="131"/>
      <c r="AQ265" s="131"/>
      <c r="AR265" s="131"/>
      <c r="AS265" s="131"/>
      <c r="AT265" s="131"/>
      <c r="AU265" s="131"/>
      <c r="AV265" s="131"/>
      <c r="AW265" s="131"/>
      <c r="AX265" s="131"/>
      <c r="AY265" s="131"/>
      <c r="AZ265" s="131"/>
      <c r="BA265" s="131"/>
      <c r="BB265" s="131"/>
      <c r="BC265" s="131"/>
    </row>
    <row r="266" spans="1:55" ht="11.1" customHeight="1" x14ac:dyDescent="0.3">
      <c r="A266" s="131"/>
      <c r="B266" s="131"/>
      <c r="C266" s="131"/>
      <c r="D266" s="131"/>
      <c r="E266" s="131"/>
      <c r="F266" s="131"/>
      <c r="G266" s="131"/>
      <c r="H266" s="131"/>
      <c r="I266" s="131"/>
      <c r="J266" s="131"/>
      <c r="K266" s="131"/>
      <c r="L266" s="131"/>
      <c r="M266" s="131"/>
      <c r="N266" s="131"/>
      <c r="O266" s="131"/>
      <c r="P266" s="131"/>
      <c r="Q266" s="131"/>
      <c r="R266" s="131"/>
      <c r="S266" s="131"/>
      <c r="T266" s="131"/>
      <c r="U266" s="131"/>
      <c r="V266" s="131"/>
      <c r="W266" s="131"/>
      <c r="X266" s="131"/>
      <c r="Y266" s="131"/>
      <c r="Z266" s="131"/>
      <c r="AA266" s="131"/>
      <c r="AB266" s="131"/>
      <c r="AC266" s="131"/>
      <c r="AD266" s="131"/>
      <c r="AE266" s="131"/>
      <c r="AF266" s="131"/>
      <c r="AG266" s="131"/>
      <c r="AH266" s="131"/>
      <c r="AI266" s="131"/>
      <c r="AJ266" s="131"/>
      <c r="AK266" s="131"/>
      <c r="AL266" s="131"/>
      <c r="AM266" s="131"/>
      <c r="AN266" s="131"/>
      <c r="AO266" s="131"/>
      <c r="AP266" s="131"/>
      <c r="AQ266" s="131"/>
      <c r="AR266" s="131"/>
      <c r="AS266" s="131"/>
      <c r="AT266" s="131"/>
      <c r="AU266" s="131"/>
      <c r="AV266" s="131"/>
      <c r="AW266" s="131"/>
      <c r="AX266" s="131"/>
      <c r="AY266" s="131"/>
      <c r="AZ266" s="131"/>
      <c r="BA266" s="131"/>
      <c r="BB266" s="131"/>
      <c r="BC266" s="131"/>
    </row>
    <row r="267" spans="1:55" ht="11.1" customHeight="1" x14ac:dyDescent="0.3">
      <c r="A267" s="131"/>
      <c r="B267" s="131"/>
      <c r="C267" s="131"/>
      <c r="D267" s="131"/>
      <c r="E267" s="131"/>
      <c r="F267" s="131"/>
      <c r="G267" s="131"/>
      <c r="H267" s="131"/>
      <c r="I267" s="131"/>
      <c r="J267" s="131"/>
      <c r="K267" s="131"/>
      <c r="L267" s="131"/>
      <c r="M267" s="131"/>
      <c r="N267" s="131"/>
      <c r="O267" s="131"/>
      <c r="P267" s="131"/>
      <c r="Q267" s="131"/>
      <c r="R267" s="131"/>
      <c r="S267" s="131"/>
      <c r="T267" s="131"/>
      <c r="U267" s="131"/>
      <c r="V267" s="131"/>
      <c r="W267" s="131"/>
      <c r="X267" s="131"/>
      <c r="Y267" s="131"/>
      <c r="Z267" s="131"/>
      <c r="AA267" s="131"/>
      <c r="AB267" s="131"/>
      <c r="AC267" s="131"/>
      <c r="AD267" s="131"/>
      <c r="AE267" s="131"/>
      <c r="AF267" s="131"/>
      <c r="AG267" s="131"/>
      <c r="AH267" s="131"/>
      <c r="AI267" s="131"/>
      <c r="AJ267" s="131"/>
      <c r="AK267" s="131"/>
      <c r="AL267" s="131"/>
      <c r="AM267" s="131"/>
      <c r="AN267" s="131"/>
      <c r="AO267" s="131"/>
      <c r="AP267" s="131"/>
      <c r="AQ267" s="131"/>
      <c r="AR267" s="131"/>
      <c r="AS267" s="131"/>
      <c r="AT267" s="131"/>
      <c r="AU267" s="131"/>
      <c r="AV267" s="131"/>
      <c r="AW267" s="131"/>
      <c r="AX267" s="131"/>
      <c r="AY267" s="131"/>
      <c r="AZ267" s="131"/>
      <c r="BA267" s="131"/>
      <c r="BB267" s="131"/>
      <c r="BC267" s="131"/>
    </row>
    <row r="268" spans="1:55" ht="11.1" customHeight="1" x14ac:dyDescent="0.3">
      <c r="A268" s="131"/>
      <c r="B268" s="131"/>
      <c r="C268" s="131"/>
      <c r="D268" s="131"/>
      <c r="E268" s="131"/>
      <c r="F268" s="131"/>
      <c r="G268" s="131"/>
      <c r="H268" s="131"/>
      <c r="I268" s="131"/>
      <c r="J268" s="131"/>
      <c r="K268" s="131"/>
      <c r="L268" s="131"/>
      <c r="M268" s="131"/>
      <c r="N268" s="131"/>
      <c r="O268" s="131"/>
      <c r="P268" s="131"/>
      <c r="Q268" s="131"/>
      <c r="R268" s="131"/>
      <c r="S268" s="131"/>
      <c r="T268" s="131"/>
      <c r="U268" s="131"/>
      <c r="V268" s="131"/>
      <c r="W268" s="131"/>
      <c r="X268" s="131"/>
      <c r="Y268" s="131"/>
      <c r="Z268" s="131"/>
      <c r="AA268" s="131"/>
      <c r="AB268" s="131"/>
      <c r="AC268" s="131"/>
      <c r="AD268" s="131"/>
      <c r="AE268" s="131"/>
      <c r="AF268" s="131"/>
      <c r="AG268" s="131"/>
      <c r="AH268" s="131"/>
      <c r="AI268" s="131"/>
      <c r="AJ268" s="131"/>
      <c r="AK268" s="131"/>
      <c r="AL268" s="131"/>
      <c r="AM268" s="131"/>
      <c r="AN268" s="131"/>
      <c r="AO268" s="131"/>
      <c r="AP268" s="131"/>
      <c r="AQ268" s="131"/>
      <c r="AR268" s="131"/>
      <c r="AS268" s="131"/>
      <c r="AT268" s="131"/>
      <c r="AU268" s="131"/>
      <c r="AV268" s="131"/>
      <c r="AW268" s="131"/>
      <c r="AX268" s="131"/>
      <c r="AY268" s="131"/>
      <c r="AZ268" s="131"/>
      <c r="BA268" s="131"/>
      <c r="BB268" s="131"/>
      <c r="BC268" s="131"/>
    </row>
    <row r="269" spans="1:55" ht="11.1" customHeight="1" x14ac:dyDescent="0.3">
      <c r="A269" s="131"/>
      <c r="B269" s="131"/>
      <c r="C269" s="131"/>
      <c r="D269" s="131"/>
      <c r="E269" s="131"/>
      <c r="F269" s="131"/>
      <c r="G269" s="131"/>
      <c r="H269" s="131"/>
      <c r="I269" s="131"/>
      <c r="J269" s="131"/>
      <c r="K269" s="131"/>
      <c r="L269" s="131"/>
      <c r="M269" s="131"/>
      <c r="N269" s="131"/>
      <c r="O269" s="131"/>
      <c r="P269" s="131"/>
      <c r="Q269" s="131"/>
      <c r="R269" s="131"/>
      <c r="S269" s="131"/>
      <c r="T269" s="131"/>
      <c r="U269" s="131"/>
      <c r="V269" s="131"/>
      <c r="W269" s="131"/>
      <c r="X269" s="131"/>
      <c r="Y269" s="131"/>
      <c r="Z269" s="131"/>
      <c r="AA269" s="131"/>
      <c r="AB269" s="131"/>
      <c r="AC269" s="131"/>
      <c r="AD269" s="131"/>
      <c r="AE269" s="131"/>
      <c r="AF269" s="131"/>
      <c r="AG269" s="131"/>
      <c r="AH269" s="131"/>
      <c r="AI269" s="131"/>
      <c r="AJ269" s="131"/>
      <c r="AK269" s="131"/>
      <c r="AL269" s="131"/>
      <c r="AM269" s="131"/>
      <c r="AN269" s="131"/>
      <c r="AO269" s="131"/>
      <c r="AP269" s="131"/>
      <c r="AQ269" s="131"/>
      <c r="AR269" s="131"/>
      <c r="AS269" s="131"/>
      <c r="AT269" s="131"/>
      <c r="AU269" s="131"/>
      <c r="AV269" s="131"/>
      <c r="AW269" s="131"/>
      <c r="AX269" s="131"/>
      <c r="AY269" s="131"/>
      <c r="AZ269" s="131"/>
      <c r="BA269" s="131"/>
      <c r="BB269" s="131"/>
      <c r="BC269" s="131"/>
    </row>
    <row r="270" spans="1:55" ht="11.1" customHeight="1" x14ac:dyDescent="0.3">
      <c r="A270" s="131"/>
      <c r="B270" s="131"/>
      <c r="C270" s="131"/>
      <c r="D270" s="131"/>
      <c r="E270" s="131"/>
      <c r="F270" s="131"/>
      <c r="G270" s="131"/>
      <c r="H270" s="131"/>
      <c r="I270" s="131"/>
      <c r="J270" s="131"/>
      <c r="K270" s="131"/>
      <c r="L270" s="131"/>
      <c r="M270" s="131"/>
      <c r="N270" s="131"/>
      <c r="O270" s="131"/>
      <c r="P270" s="131"/>
      <c r="Q270" s="131"/>
      <c r="R270" s="131"/>
      <c r="S270" s="131"/>
      <c r="T270" s="131"/>
      <c r="U270" s="131"/>
      <c r="V270" s="131"/>
      <c r="W270" s="131"/>
      <c r="X270" s="131"/>
      <c r="Y270" s="131"/>
      <c r="Z270" s="131"/>
      <c r="AA270" s="131"/>
      <c r="AB270" s="131"/>
      <c r="AC270" s="131"/>
      <c r="AD270" s="131"/>
      <c r="AE270" s="131"/>
      <c r="AF270" s="131"/>
      <c r="AG270" s="131"/>
      <c r="AH270" s="131"/>
      <c r="AI270" s="131"/>
      <c r="AJ270" s="131"/>
      <c r="AK270" s="131"/>
      <c r="AL270" s="131"/>
      <c r="AM270" s="131"/>
      <c r="AN270" s="131"/>
      <c r="AO270" s="131"/>
      <c r="AP270" s="131"/>
      <c r="AQ270" s="131"/>
      <c r="AR270" s="131"/>
      <c r="AS270" s="131"/>
      <c r="AT270" s="131"/>
      <c r="AU270" s="131"/>
      <c r="AV270" s="131"/>
      <c r="AW270" s="131"/>
      <c r="AX270" s="131"/>
      <c r="AY270" s="131"/>
      <c r="AZ270" s="131"/>
      <c r="BA270" s="131"/>
      <c r="BB270" s="131"/>
      <c r="BC270" s="131"/>
    </row>
    <row r="271" spans="1:55" ht="11.1" customHeight="1" x14ac:dyDescent="0.3">
      <c r="A271" s="131"/>
      <c r="B271" s="131"/>
      <c r="C271" s="131"/>
      <c r="D271" s="131"/>
      <c r="E271" s="131"/>
      <c r="F271" s="131"/>
      <c r="G271" s="131"/>
      <c r="H271" s="131"/>
      <c r="I271" s="131"/>
      <c r="J271" s="131"/>
      <c r="K271" s="131"/>
      <c r="L271" s="131"/>
      <c r="M271" s="131"/>
      <c r="N271" s="131"/>
      <c r="O271" s="131"/>
      <c r="P271" s="131"/>
      <c r="Q271" s="131"/>
      <c r="R271" s="131"/>
      <c r="S271" s="131"/>
      <c r="T271" s="131"/>
      <c r="U271" s="131"/>
      <c r="V271" s="131"/>
      <c r="W271" s="131"/>
      <c r="X271" s="131"/>
      <c r="Y271" s="131"/>
      <c r="Z271" s="131"/>
      <c r="AA271" s="131"/>
      <c r="AB271" s="131"/>
      <c r="AC271" s="131"/>
      <c r="AD271" s="131"/>
      <c r="AE271" s="131"/>
      <c r="AF271" s="131"/>
      <c r="AG271" s="131"/>
      <c r="AH271" s="131"/>
      <c r="AI271" s="131"/>
      <c r="AJ271" s="131"/>
      <c r="AK271" s="131"/>
      <c r="AL271" s="131"/>
      <c r="AM271" s="131"/>
      <c r="AN271" s="131"/>
      <c r="AO271" s="131"/>
      <c r="AP271" s="131"/>
      <c r="AQ271" s="131"/>
      <c r="AR271" s="131"/>
      <c r="AS271" s="131"/>
      <c r="AT271" s="131"/>
      <c r="AU271" s="131"/>
      <c r="AV271" s="131"/>
      <c r="AW271" s="131"/>
      <c r="AX271" s="131"/>
      <c r="AY271" s="131"/>
      <c r="AZ271" s="131"/>
      <c r="BA271" s="131"/>
      <c r="BB271" s="131"/>
      <c r="BC271" s="131"/>
    </row>
    <row r="272" spans="1:55" ht="11.1" customHeight="1" x14ac:dyDescent="0.3">
      <c r="A272" s="131"/>
      <c r="B272" s="131"/>
      <c r="C272" s="131"/>
      <c r="D272" s="131"/>
      <c r="E272" s="131"/>
      <c r="F272" s="131"/>
      <c r="G272" s="131"/>
      <c r="H272" s="131"/>
      <c r="I272" s="131"/>
      <c r="J272" s="131"/>
      <c r="K272" s="131"/>
      <c r="L272" s="131"/>
      <c r="M272" s="131"/>
      <c r="N272" s="131"/>
      <c r="O272" s="131"/>
      <c r="P272" s="131"/>
      <c r="Q272" s="131"/>
      <c r="R272" s="131"/>
      <c r="S272" s="131"/>
      <c r="T272" s="131"/>
      <c r="U272" s="131"/>
      <c r="V272" s="131"/>
      <c r="W272" s="131"/>
      <c r="X272" s="131"/>
      <c r="Y272" s="131"/>
      <c r="Z272" s="131"/>
      <c r="AA272" s="131"/>
      <c r="AB272" s="131"/>
      <c r="AC272" s="131"/>
      <c r="AD272" s="131"/>
      <c r="AE272" s="131"/>
      <c r="AF272" s="131"/>
      <c r="AG272" s="131"/>
      <c r="AH272" s="131"/>
      <c r="AI272" s="131"/>
      <c r="AJ272" s="131"/>
      <c r="AK272" s="131"/>
      <c r="AL272" s="131"/>
      <c r="AM272" s="131"/>
      <c r="AN272" s="131"/>
      <c r="AO272" s="131"/>
      <c r="AP272" s="131"/>
      <c r="AQ272" s="131"/>
      <c r="AR272" s="131"/>
      <c r="AS272" s="131"/>
      <c r="AT272" s="131"/>
      <c r="AU272" s="131"/>
      <c r="AV272" s="131"/>
      <c r="AW272" s="131"/>
      <c r="AX272" s="131"/>
      <c r="AY272" s="131"/>
      <c r="AZ272" s="131"/>
      <c r="BA272" s="131"/>
      <c r="BB272" s="131"/>
      <c r="BC272" s="131"/>
    </row>
    <row r="273" spans="1:55" ht="11.1" customHeight="1" x14ac:dyDescent="0.3">
      <c r="A273" s="131"/>
      <c r="B273" s="131"/>
      <c r="C273" s="131"/>
      <c r="D273" s="131"/>
      <c r="E273" s="131"/>
      <c r="F273" s="131"/>
      <c r="G273" s="131"/>
      <c r="H273" s="131"/>
      <c r="I273" s="131"/>
      <c r="J273" s="131"/>
      <c r="K273" s="131"/>
      <c r="L273" s="131"/>
      <c r="M273" s="131"/>
      <c r="N273" s="131"/>
      <c r="O273" s="131"/>
      <c r="P273" s="131"/>
      <c r="Q273" s="131"/>
      <c r="R273" s="131"/>
      <c r="S273" s="131"/>
      <c r="T273" s="131"/>
      <c r="U273" s="131"/>
      <c r="V273" s="131"/>
      <c r="W273" s="131"/>
      <c r="X273" s="131"/>
      <c r="Y273" s="131"/>
      <c r="Z273" s="131"/>
      <c r="AA273" s="131"/>
      <c r="AB273" s="131"/>
      <c r="AC273" s="131"/>
      <c r="AD273" s="131"/>
      <c r="AE273" s="131"/>
      <c r="AF273" s="131"/>
      <c r="AG273" s="131"/>
      <c r="AH273" s="131"/>
      <c r="AI273" s="131"/>
      <c r="AJ273" s="131"/>
      <c r="AK273" s="131"/>
      <c r="AL273" s="131"/>
      <c r="AM273" s="131"/>
      <c r="AN273" s="131"/>
      <c r="AO273" s="131"/>
      <c r="AP273" s="131"/>
      <c r="AQ273" s="131"/>
      <c r="AR273" s="131"/>
      <c r="AS273" s="131"/>
      <c r="AT273" s="131"/>
      <c r="AU273" s="131"/>
      <c r="AV273" s="131"/>
      <c r="AW273" s="131"/>
      <c r="AX273" s="131"/>
      <c r="AY273" s="131"/>
      <c r="AZ273" s="131"/>
      <c r="BA273" s="131"/>
      <c r="BB273" s="131"/>
      <c r="BC273" s="131"/>
    </row>
    <row r="274" spans="1:55" ht="11.1" customHeight="1" x14ac:dyDescent="0.3">
      <c r="A274" s="131"/>
      <c r="B274" s="131"/>
      <c r="C274" s="131"/>
      <c r="D274" s="131"/>
      <c r="E274" s="131"/>
      <c r="F274" s="131"/>
      <c r="G274" s="131"/>
      <c r="H274" s="131"/>
      <c r="I274" s="131"/>
      <c r="J274" s="131"/>
      <c r="K274" s="131"/>
      <c r="L274" s="131"/>
      <c r="M274" s="131"/>
      <c r="N274" s="131"/>
      <c r="O274" s="131"/>
      <c r="P274" s="131"/>
      <c r="Q274" s="131"/>
      <c r="R274" s="131"/>
      <c r="S274" s="131"/>
      <c r="T274" s="131"/>
      <c r="U274" s="131"/>
      <c r="V274" s="131"/>
      <c r="W274" s="131"/>
      <c r="X274" s="131"/>
      <c r="Y274" s="131"/>
      <c r="Z274" s="131"/>
      <c r="AA274" s="131"/>
      <c r="AB274" s="131"/>
      <c r="AC274" s="131"/>
      <c r="AD274" s="131"/>
      <c r="AE274" s="131"/>
      <c r="AF274" s="131"/>
      <c r="AG274" s="131"/>
      <c r="AH274" s="131"/>
      <c r="AI274" s="131"/>
      <c r="AJ274" s="131"/>
      <c r="AK274" s="131"/>
      <c r="AL274" s="131"/>
      <c r="AM274" s="131"/>
      <c r="AN274" s="131"/>
      <c r="AO274" s="131"/>
      <c r="AP274" s="131"/>
      <c r="AQ274" s="131"/>
      <c r="AR274" s="131"/>
      <c r="AS274" s="131"/>
      <c r="AT274" s="131"/>
      <c r="AU274" s="131"/>
      <c r="AV274" s="131"/>
      <c r="AW274" s="131"/>
      <c r="AX274" s="131"/>
      <c r="AY274" s="131"/>
      <c r="AZ274" s="131"/>
      <c r="BA274" s="131"/>
      <c r="BB274" s="131"/>
      <c r="BC274" s="131"/>
    </row>
    <row r="275" spans="1:55" ht="11.1" customHeight="1" x14ac:dyDescent="0.3">
      <c r="A275" s="131"/>
      <c r="B275" s="131"/>
      <c r="C275" s="131"/>
      <c r="D275" s="131"/>
      <c r="E275" s="131"/>
      <c r="F275" s="131"/>
      <c r="G275" s="131"/>
      <c r="H275" s="131"/>
      <c r="I275" s="131"/>
      <c r="J275" s="131"/>
      <c r="K275" s="131"/>
      <c r="L275" s="131"/>
      <c r="M275" s="131"/>
      <c r="N275" s="131"/>
      <c r="O275" s="131"/>
      <c r="P275" s="131"/>
      <c r="Q275" s="131"/>
      <c r="R275" s="131"/>
      <c r="S275" s="131"/>
      <c r="T275" s="131"/>
      <c r="U275" s="131"/>
      <c r="V275" s="131"/>
      <c r="W275" s="131"/>
      <c r="X275" s="131"/>
      <c r="Y275" s="131"/>
      <c r="Z275" s="131"/>
      <c r="AA275" s="131"/>
      <c r="AB275" s="131"/>
      <c r="AC275" s="131"/>
      <c r="AD275" s="131"/>
      <c r="AE275" s="131"/>
      <c r="AF275" s="131"/>
      <c r="AG275" s="131"/>
      <c r="AH275" s="131"/>
      <c r="AI275" s="131"/>
      <c r="AJ275" s="131"/>
      <c r="AK275" s="131"/>
      <c r="AL275" s="131"/>
      <c r="AM275" s="131"/>
      <c r="AN275" s="131"/>
      <c r="AO275" s="131"/>
      <c r="AP275" s="131"/>
      <c r="AQ275" s="131"/>
      <c r="AR275" s="131"/>
      <c r="AS275" s="131"/>
      <c r="AT275" s="131"/>
      <c r="AU275" s="131"/>
      <c r="AV275" s="131"/>
      <c r="AW275" s="131"/>
      <c r="AX275" s="131"/>
      <c r="AY275" s="131"/>
      <c r="AZ275" s="131"/>
      <c r="BA275" s="131"/>
      <c r="BB275" s="131"/>
      <c r="BC275" s="131"/>
    </row>
    <row r="276" spans="1:55" ht="11.1" customHeight="1" x14ac:dyDescent="0.3">
      <c r="A276" s="131"/>
      <c r="B276" s="131"/>
      <c r="C276" s="131"/>
      <c r="D276" s="131"/>
      <c r="E276" s="131"/>
      <c r="F276" s="131"/>
      <c r="G276" s="131"/>
      <c r="H276" s="131"/>
      <c r="I276" s="131"/>
      <c r="J276" s="131"/>
      <c r="K276" s="131"/>
      <c r="L276" s="131"/>
      <c r="M276" s="131"/>
      <c r="N276" s="131"/>
      <c r="O276" s="131"/>
      <c r="P276" s="131"/>
      <c r="Q276" s="131"/>
      <c r="R276" s="131"/>
      <c r="S276" s="131"/>
      <c r="T276" s="131"/>
      <c r="U276" s="131"/>
      <c r="V276" s="131"/>
      <c r="W276" s="131"/>
      <c r="X276" s="131"/>
      <c r="Y276" s="131"/>
      <c r="Z276" s="131"/>
      <c r="AA276" s="131"/>
      <c r="AB276" s="131"/>
      <c r="AC276" s="131"/>
      <c r="AD276" s="131"/>
      <c r="AE276" s="131"/>
      <c r="AF276" s="131"/>
      <c r="AG276" s="131"/>
      <c r="AH276" s="131"/>
      <c r="AI276" s="131"/>
      <c r="AJ276" s="131"/>
      <c r="AK276" s="131"/>
      <c r="AL276" s="131"/>
      <c r="AM276" s="131"/>
      <c r="AN276" s="131"/>
      <c r="AO276" s="131"/>
      <c r="AP276" s="131"/>
      <c r="AQ276" s="131"/>
      <c r="AR276" s="131"/>
      <c r="AS276" s="131"/>
      <c r="AT276" s="131"/>
      <c r="AU276" s="131"/>
      <c r="AV276" s="131"/>
      <c r="AW276" s="131"/>
      <c r="AX276" s="131"/>
      <c r="AY276" s="131"/>
      <c r="AZ276" s="131"/>
      <c r="BA276" s="131"/>
      <c r="BB276" s="131"/>
      <c r="BC276" s="131"/>
    </row>
    <row r="277" spans="1:55" ht="11.1" customHeight="1" x14ac:dyDescent="0.3">
      <c r="A277" s="131"/>
      <c r="B277" s="131"/>
      <c r="C277" s="131"/>
      <c r="D277" s="131"/>
      <c r="E277" s="131"/>
      <c r="F277" s="131"/>
      <c r="G277" s="131"/>
      <c r="H277" s="131"/>
      <c r="I277" s="131"/>
      <c r="J277" s="131"/>
      <c r="K277" s="131"/>
      <c r="L277" s="131"/>
      <c r="M277" s="131"/>
      <c r="N277" s="131"/>
      <c r="O277" s="131"/>
      <c r="P277" s="131"/>
      <c r="Q277" s="131"/>
      <c r="R277" s="131"/>
      <c r="S277" s="131"/>
      <c r="T277" s="131"/>
      <c r="U277" s="131"/>
      <c r="V277" s="131"/>
      <c r="W277" s="131"/>
      <c r="X277" s="131"/>
      <c r="Y277" s="131"/>
      <c r="Z277" s="131"/>
      <c r="AA277" s="131"/>
      <c r="AB277" s="131"/>
      <c r="AC277" s="131"/>
      <c r="AD277" s="131"/>
      <c r="AE277" s="131"/>
      <c r="AF277" s="131"/>
      <c r="AG277" s="131"/>
      <c r="AH277" s="131"/>
      <c r="AI277" s="131"/>
      <c r="AJ277" s="131"/>
      <c r="AK277" s="131"/>
      <c r="AL277" s="131"/>
      <c r="AM277" s="131"/>
      <c r="AN277" s="131"/>
      <c r="AO277" s="131"/>
      <c r="AP277" s="131"/>
      <c r="AQ277" s="131"/>
      <c r="AR277" s="131"/>
      <c r="AS277" s="131"/>
      <c r="AT277" s="131"/>
      <c r="AU277" s="131"/>
      <c r="AV277" s="131"/>
      <c r="AW277" s="131"/>
      <c r="AX277" s="131"/>
      <c r="AY277" s="131"/>
      <c r="AZ277" s="131"/>
      <c r="BA277" s="131"/>
      <c r="BB277" s="131"/>
      <c r="BC277" s="131"/>
    </row>
    <row r="278" spans="1:55" ht="11.1" customHeight="1" x14ac:dyDescent="0.3">
      <c r="A278" s="131"/>
      <c r="B278" s="131"/>
      <c r="C278" s="131"/>
      <c r="D278" s="131"/>
      <c r="E278" s="131"/>
      <c r="F278" s="131"/>
      <c r="G278" s="131"/>
      <c r="H278" s="131"/>
      <c r="I278" s="131"/>
      <c r="J278" s="131"/>
      <c r="K278" s="131"/>
      <c r="L278" s="131"/>
      <c r="M278" s="131"/>
      <c r="N278" s="131"/>
      <c r="O278" s="131"/>
      <c r="P278" s="131"/>
      <c r="Q278" s="131"/>
      <c r="R278" s="131"/>
      <c r="S278" s="131"/>
      <c r="T278" s="131"/>
      <c r="U278" s="131"/>
      <c r="V278" s="131"/>
      <c r="W278" s="131"/>
      <c r="X278" s="131"/>
      <c r="Y278" s="131"/>
      <c r="Z278" s="131"/>
      <c r="AA278" s="131"/>
      <c r="AB278" s="131"/>
      <c r="AC278" s="131"/>
      <c r="AD278" s="131"/>
      <c r="AE278" s="131"/>
      <c r="AF278" s="131"/>
      <c r="AG278" s="131"/>
      <c r="AH278" s="131"/>
      <c r="AI278" s="131"/>
      <c r="AJ278" s="131"/>
      <c r="AK278" s="131"/>
      <c r="AL278" s="131"/>
      <c r="AM278" s="131"/>
      <c r="AN278" s="131"/>
      <c r="AO278" s="131"/>
      <c r="AP278" s="131"/>
      <c r="AQ278" s="131"/>
      <c r="AR278" s="131"/>
      <c r="AS278" s="131"/>
      <c r="AT278" s="131"/>
      <c r="AU278" s="131"/>
      <c r="AV278" s="131"/>
      <c r="AW278" s="131"/>
      <c r="AX278" s="131"/>
      <c r="AY278" s="131"/>
      <c r="AZ278" s="131"/>
      <c r="BA278" s="131"/>
      <c r="BB278" s="131"/>
      <c r="BC278" s="131"/>
    </row>
    <row r="279" spans="1:55" ht="11.1" customHeight="1" x14ac:dyDescent="0.3">
      <c r="A279" s="131"/>
      <c r="B279" s="131"/>
      <c r="C279" s="131"/>
      <c r="D279" s="131"/>
      <c r="E279" s="131"/>
      <c r="F279" s="131"/>
      <c r="G279" s="131"/>
      <c r="H279" s="131"/>
      <c r="I279" s="131"/>
      <c r="J279" s="131"/>
      <c r="K279" s="131"/>
      <c r="L279" s="131"/>
      <c r="M279" s="131"/>
      <c r="N279" s="131"/>
      <c r="O279" s="131"/>
      <c r="P279" s="131"/>
      <c r="Q279" s="131"/>
      <c r="R279" s="131"/>
      <c r="S279" s="131"/>
      <c r="T279" s="131"/>
      <c r="U279" s="131"/>
      <c r="V279" s="131"/>
      <c r="W279" s="131"/>
      <c r="X279" s="131"/>
      <c r="Y279" s="131"/>
      <c r="Z279" s="131"/>
      <c r="AA279" s="131"/>
      <c r="AB279" s="131"/>
      <c r="AC279" s="131"/>
      <c r="AD279" s="131"/>
      <c r="AE279" s="131"/>
      <c r="AF279" s="131"/>
      <c r="AG279" s="131"/>
      <c r="AH279" s="131"/>
      <c r="AI279" s="131"/>
      <c r="AJ279" s="131"/>
      <c r="AK279" s="131"/>
      <c r="AL279" s="131"/>
      <c r="AM279" s="131"/>
      <c r="AN279" s="131"/>
      <c r="AO279" s="131"/>
      <c r="AP279" s="131"/>
      <c r="AQ279" s="131"/>
      <c r="AR279" s="131"/>
      <c r="AS279" s="131"/>
      <c r="AT279" s="131"/>
      <c r="AU279" s="131"/>
      <c r="AV279" s="131"/>
      <c r="AW279" s="131"/>
      <c r="AX279" s="131"/>
      <c r="AY279" s="131"/>
      <c r="AZ279" s="131"/>
      <c r="BA279" s="131"/>
      <c r="BB279" s="131"/>
      <c r="BC279" s="131"/>
    </row>
    <row r="280" spans="1:55" ht="11.1" customHeight="1" x14ac:dyDescent="0.3">
      <c r="A280" s="131"/>
      <c r="B280" s="131"/>
      <c r="C280" s="131"/>
      <c r="D280" s="131"/>
      <c r="E280" s="131"/>
      <c r="F280" s="131"/>
      <c r="G280" s="131"/>
      <c r="H280" s="131"/>
      <c r="I280" s="131"/>
      <c r="J280" s="131"/>
      <c r="K280" s="131"/>
      <c r="L280" s="131"/>
      <c r="M280" s="131"/>
      <c r="N280" s="131"/>
      <c r="O280" s="131"/>
      <c r="P280" s="131"/>
      <c r="Q280" s="131"/>
      <c r="R280" s="131"/>
      <c r="S280" s="131"/>
      <c r="T280" s="131"/>
      <c r="U280" s="131"/>
      <c r="V280" s="131"/>
      <c r="W280" s="131"/>
      <c r="X280" s="131"/>
      <c r="Y280" s="131"/>
      <c r="Z280" s="131"/>
      <c r="AA280" s="131"/>
      <c r="AB280" s="131"/>
      <c r="AC280" s="131"/>
      <c r="AD280" s="131"/>
      <c r="AE280" s="131"/>
      <c r="AF280" s="131"/>
      <c r="AG280" s="131"/>
      <c r="AH280" s="131"/>
      <c r="AI280" s="131"/>
      <c r="AJ280" s="131"/>
      <c r="AK280" s="131"/>
      <c r="AL280" s="131"/>
      <c r="AM280" s="131"/>
      <c r="AN280" s="131"/>
      <c r="AO280" s="131"/>
      <c r="AP280" s="131"/>
      <c r="AQ280" s="131"/>
      <c r="AR280" s="131"/>
      <c r="AS280" s="131"/>
      <c r="AT280" s="131"/>
      <c r="AU280" s="131"/>
      <c r="AV280" s="131"/>
      <c r="AW280" s="131"/>
      <c r="AX280" s="131"/>
      <c r="AY280" s="131"/>
      <c r="AZ280" s="131"/>
      <c r="BA280" s="131"/>
      <c r="BB280" s="131"/>
      <c r="BC280" s="131"/>
    </row>
    <row r="281" spans="1:55" ht="11.1" customHeight="1" x14ac:dyDescent="0.3">
      <c r="A281" s="131"/>
      <c r="B281" s="131"/>
      <c r="C281" s="131"/>
      <c r="D281" s="131"/>
      <c r="E281" s="131"/>
      <c r="F281" s="131"/>
      <c r="G281" s="131"/>
      <c r="H281" s="131"/>
      <c r="I281" s="131"/>
      <c r="J281" s="131"/>
      <c r="K281" s="131"/>
      <c r="L281" s="131"/>
      <c r="M281" s="131"/>
      <c r="N281" s="131"/>
      <c r="O281" s="131"/>
      <c r="P281" s="131"/>
      <c r="Q281" s="131"/>
      <c r="R281" s="131"/>
      <c r="S281" s="131"/>
      <c r="T281" s="131"/>
      <c r="U281" s="131"/>
      <c r="V281" s="131"/>
      <c r="W281" s="131"/>
      <c r="X281" s="131"/>
      <c r="Y281" s="131"/>
      <c r="Z281" s="131"/>
      <c r="AA281" s="131"/>
      <c r="AB281" s="131"/>
      <c r="AC281" s="131"/>
      <c r="AD281" s="131"/>
      <c r="AE281" s="131"/>
      <c r="AF281" s="131"/>
      <c r="AG281" s="131"/>
      <c r="AH281" s="131"/>
      <c r="AI281" s="131"/>
      <c r="AJ281" s="131"/>
      <c r="AK281" s="131"/>
      <c r="AL281" s="131"/>
      <c r="AM281" s="131"/>
      <c r="AN281" s="131"/>
      <c r="AO281" s="131"/>
      <c r="AP281" s="131"/>
      <c r="AQ281" s="131"/>
      <c r="AR281" s="131"/>
      <c r="AS281" s="131"/>
      <c r="AT281" s="131"/>
      <c r="AU281" s="131"/>
      <c r="AV281" s="131"/>
      <c r="AW281" s="131"/>
      <c r="AX281" s="131"/>
      <c r="AY281" s="131"/>
      <c r="AZ281" s="131"/>
      <c r="BA281" s="131"/>
      <c r="BB281" s="131"/>
      <c r="BC281" s="131"/>
    </row>
    <row r="282" spans="1:55" ht="11.1" customHeight="1" x14ac:dyDescent="0.3">
      <c r="A282" s="131"/>
      <c r="B282" s="131"/>
      <c r="C282" s="131"/>
      <c r="D282" s="131"/>
      <c r="E282" s="131"/>
      <c r="F282" s="131"/>
      <c r="G282" s="131"/>
      <c r="H282" s="131"/>
      <c r="I282" s="131"/>
      <c r="J282" s="131"/>
      <c r="K282" s="131"/>
      <c r="L282" s="131"/>
      <c r="M282" s="131"/>
      <c r="N282" s="131"/>
      <c r="O282" s="131"/>
      <c r="P282" s="131"/>
      <c r="Q282" s="131"/>
      <c r="R282" s="131"/>
      <c r="S282" s="131"/>
      <c r="T282" s="131"/>
      <c r="U282" s="131"/>
      <c r="V282" s="131"/>
      <c r="W282" s="131"/>
      <c r="X282" s="131"/>
      <c r="Y282" s="131"/>
      <c r="Z282" s="131"/>
      <c r="AA282" s="131"/>
      <c r="AB282" s="131"/>
      <c r="AC282" s="131"/>
      <c r="AD282" s="131"/>
      <c r="AE282" s="131"/>
      <c r="AF282" s="131"/>
      <c r="AG282" s="131"/>
      <c r="AH282" s="131"/>
      <c r="AI282" s="131"/>
      <c r="AJ282" s="131"/>
      <c r="AK282" s="131"/>
      <c r="AL282" s="131"/>
      <c r="AM282" s="131"/>
      <c r="AN282" s="131"/>
      <c r="AO282" s="131"/>
      <c r="AP282" s="131"/>
      <c r="AQ282" s="131"/>
      <c r="AR282" s="131"/>
      <c r="AS282" s="131"/>
      <c r="AT282" s="131"/>
      <c r="AU282" s="131"/>
      <c r="AV282" s="131"/>
      <c r="AW282" s="131"/>
      <c r="AX282" s="131"/>
      <c r="AY282" s="131"/>
      <c r="AZ282" s="131"/>
      <c r="BA282" s="131"/>
      <c r="BB282" s="131"/>
      <c r="BC282" s="131"/>
    </row>
    <row r="283" spans="1:55" ht="11.1" customHeight="1" x14ac:dyDescent="0.3">
      <c r="A283" s="131"/>
      <c r="B283" s="131"/>
      <c r="C283" s="131"/>
      <c r="D283" s="131"/>
      <c r="E283" s="131"/>
      <c r="F283" s="131"/>
      <c r="G283" s="131"/>
      <c r="H283" s="131"/>
      <c r="I283" s="131"/>
      <c r="J283" s="131"/>
      <c r="K283" s="131"/>
      <c r="L283" s="131"/>
      <c r="M283" s="131"/>
      <c r="N283" s="131"/>
      <c r="O283" s="131"/>
      <c r="P283" s="131"/>
      <c r="Q283" s="131"/>
      <c r="R283" s="131"/>
      <c r="S283" s="131"/>
      <c r="T283" s="131"/>
      <c r="U283" s="131"/>
      <c r="V283" s="131"/>
      <c r="W283" s="131"/>
      <c r="X283" s="131"/>
      <c r="Y283" s="131"/>
      <c r="Z283" s="131"/>
      <c r="AA283" s="131"/>
      <c r="AB283" s="131"/>
      <c r="AC283" s="131"/>
      <c r="AD283" s="131"/>
      <c r="AE283" s="131"/>
      <c r="AF283" s="131"/>
      <c r="AG283" s="131"/>
      <c r="AH283" s="131"/>
      <c r="AI283" s="131"/>
      <c r="AJ283" s="131"/>
      <c r="AK283" s="131"/>
      <c r="AL283" s="131"/>
      <c r="AM283" s="131"/>
      <c r="AN283" s="131"/>
      <c r="AO283" s="131"/>
      <c r="AP283" s="131"/>
      <c r="AQ283" s="131"/>
      <c r="AR283" s="131"/>
      <c r="AS283" s="131"/>
      <c r="AT283" s="131"/>
      <c r="AU283" s="131"/>
      <c r="AV283" s="131"/>
      <c r="AW283" s="131"/>
      <c r="AX283" s="131"/>
      <c r="AY283" s="131"/>
      <c r="AZ283" s="131"/>
      <c r="BA283" s="131"/>
      <c r="BB283" s="131"/>
      <c r="BC283" s="131"/>
    </row>
    <row r="284" spans="1:55" ht="11.1" customHeight="1" x14ac:dyDescent="0.3">
      <c r="A284" s="131"/>
      <c r="B284" s="131"/>
      <c r="C284" s="131"/>
      <c r="D284" s="131"/>
      <c r="E284" s="131"/>
      <c r="F284" s="131"/>
      <c r="G284" s="131"/>
      <c r="H284" s="131"/>
      <c r="I284" s="131"/>
      <c r="J284" s="131"/>
      <c r="K284" s="131"/>
      <c r="L284" s="131"/>
      <c r="M284" s="131"/>
      <c r="N284" s="131"/>
      <c r="O284" s="131"/>
      <c r="P284" s="131"/>
      <c r="Q284" s="131"/>
      <c r="R284" s="131"/>
      <c r="S284" s="131"/>
      <c r="T284" s="131"/>
      <c r="U284" s="131"/>
      <c r="V284" s="131"/>
      <c r="W284" s="131"/>
      <c r="X284" s="131"/>
      <c r="Y284" s="131"/>
      <c r="Z284" s="131"/>
      <c r="AA284" s="131"/>
      <c r="AB284" s="131"/>
      <c r="AC284" s="131"/>
      <c r="AD284" s="131"/>
      <c r="AE284" s="131"/>
      <c r="AF284" s="131"/>
      <c r="AG284" s="131"/>
      <c r="AH284" s="131"/>
      <c r="AI284" s="131"/>
      <c r="AJ284" s="131"/>
      <c r="AK284" s="131"/>
      <c r="AL284" s="131"/>
      <c r="AM284" s="131"/>
      <c r="AN284" s="131"/>
      <c r="AO284" s="131"/>
      <c r="AP284" s="131"/>
      <c r="AQ284" s="131"/>
      <c r="AR284" s="131"/>
      <c r="AS284" s="131"/>
      <c r="AT284" s="131"/>
      <c r="AU284" s="131"/>
      <c r="AV284" s="131"/>
      <c r="AW284" s="131"/>
      <c r="AX284" s="131"/>
      <c r="AY284" s="131"/>
      <c r="AZ284" s="131"/>
      <c r="BA284" s="131"/>
      <c r="BB284" s="131"/>
      <c r="BC284" s="131"/>
    </row>
    <row r="285" spans="1:55" ht="11.1" customHeight="1" x14ac:dyDescent="0.3">
      <c r="A285" s="131"/>
      <c r="B285" s="131"/>
      <c r="C285" s="131"/>
      <c r="D285" s="131"/>
      <c r="E285" s="131"/>
      <c r="F285" s="131"/>
      <c r="G285" s="131"/>
      <c r="H285" s="131"/>
      <c r="I285" s="131"/>
      <c r="J285" s="131"/>
      <c r="K285" s="131"/>
      <c r="L285" s="131"/>
      <c r="M285" s="131"/>
      <c r="N285" s="131"/>
      <c r="O285" s="131"/>
      <c r="P285" s="131"/>
      <c r="Q285" s="131"/>
      <c r="R285" s="131"/>
      <c r="S285" s="131"/>
      <c r="T285" s="131"/>
      <c r="U285" s="131"/>
      <c r="V285" s="131"/>
      <c r="W285" s="131"/>
      <c r="X285" s="131"/>
      <c r="Y285" s="131"/>
      <c r="Z285" s="131"/>
      <c r="AA285" s="131"/>
      <c r="AB285" s="131"/>
      <c r="AC285" s="131"/>
      <c r="AD285" s="131"/>
      <c r="AE285" s="131"/>
      <c r="AF285" s="131"/>
      <c r="AG285" s="131"/>
      <c r="AH285" s="131"/>
      <c r="AI285" s="131"/>
      <c r="AJ285" s="131"/>
      <c r="AK285" s="131"/>
      <c r="AL285" s="131"/>
      <c r="AM285" s="131"/>
      <c r="AN285" s="131"/>
      <c r="AO285" s="131"/>
      <c r="AP285" s="131"/>
      <c r="AQ285" s="131"/>
      <c r="AR285" s="131"/>
      <c r="AS285" s="131"/>
      <c r="AT285" s="131"/>
      <c r="AU285" s="131"/>
      <c r="AV285" s="131"/>
      <c r="AW285" s="131"/>
      <c r="AX285" s="131"/>
      <c r="AY285" s="131"/>
      <c r="AZ285" s="131"/>
      <c r="BA285" s="131"/>
      <c r="BB285" s="131"/>
      <c r="BC285" s="131"/>
    </row>
    <row r="286" spans="1:55" ht="11.1" customHeight="1" x14ac:dyDescent="0.3">
      <c r="A286" s="131"/>
      <c r="B286" s="131"/>
      <c r="C286" s="131"/>
      <c r="D286" s="131"/>
      <c r="E286" s="131"/>
      <c r="F286" s="131"/>
      <c r="G286" s="131"/>
      <c r="H286" s="131"/>
      <c r="I286" s="131"/>
      <c r="J286" s="131"/>
      <c r="K286" s="131"/>
      <c r="L286" s="131"/>
      <c r="M286" s="131"/>
      <c r="N286" s="131"/>
      <c r="O286" s="131"/>
      <c r="P286" s="131"/>
      <c r="Q286" s="131"/>
      <c r="R286" s="131"/>
      <c r="S286" s="131"/>
      <c r="T286" s="131"/>
      <c r="U286" s="131"/>
      <c r="V286" s="131"/>
      <c r="W286" s="131"/>
      <c r="X286" s="131"/>
      <c r="Y286" s="131"/>
      <c r="Z286" s="131"/>
      <c r="AA286" s="131"/>
      <c r="AB286" s="131"/>
      <c r="AC286" s="131"/>
      <c r="AD286" s="131"/>
      <c r="AE286" s="131"/>
      <c r="AF286" s="131"/>
      <c r="AG286" s="131"/>
      <c r="AH286" s="131"/>
      <c r="AI286" s="131"/>
      <c r="AJ286" s="131"/>
      <c r="AK286" s="131"/>
      <c r="AL286" s="131"/>
      <c r="AM286" s="131"/>
      <c r="AN286" s="131"/>
      <c r="AO286" s="131"/>
      <c r="AP286" s="131"/>
      <c r="AQ286" s="131"/>
      <c r="AR286" s="131"/>
      <c r="AS286" s="131"/>
      <c r="AT286" s="131"/>
      <c r="AU286" s="131"/>
      <c r="AV286" s="131"/>
      <c r="AW286" s="131"/>
      <c r="AX286" s="131"/>
      <c r="AY286" s="131"/>
      <c r="AZ286" s="131"/>
      <c r="BA286" s="131"/>
      <c r="BB286" s="131"/>
      <c r="BC286" s="131"/>
    </row>
    <row r="287" spans="1:55" ht="11.1" customHeight="1" x14ac:dyDescent="0.3">
      <c r="A287" s="131"/>
      <c r="B287" s="131"/>
      <c r="C287" s="131"/>
      <c r="D287" s="131"/>
      <c r="E287" s="131"/>
      <c r="F287" s="131"/>
      <c r="G287" s="131"/>
      <c r="H287" s="131"/>
      <c r="I287" s="131"/>
      <c r="J287" s="131"/>
      <c r="K287" s="131"/>
      <c r="L287" s="131"/>
      <c r="M287" s="131"/>
      <c r="N287" s="131"/>
      <c r="O287" s="131"/>
      <c r="P287" s="131"/>
      <c r="Q287" s="131"/>
      <c r="R287" s="131"/>
      <c r="S287" s="131"/>
      <c r="T287" s="131"/>
      <c r="U287" s="131"/>
      <c r="V287" s="131"/>
      <c r="W287" s="131"/>
      <c r="X287" s="131"/>
      <c r="Y287" s="131"/>
      <c r="Z287" s="131"/>
      <c r="AA287" s="131"/>
      <c r="AB287" s="131"/>
      <c r="AC287" s="131"/>
      <c r="AD287" s="131"/>
      <c r="AE287" s="131"/>
      <c r="AF287" s="131"/>
      <c r="AG287" s="131"/>
      <c r="AH287" s="131"/>
      <c r="AI287" s="131"/>
      <c r="AJ287" s="131"/>
      <c r="AK287" s="131"/>
      <c r="AL287" s="131"/>
      <c r="AM287" s="131"/>
      <c r="AN287" s="131"/>
      <c r="AO287" s="131"/>
      <c r="AP287" s="131"/>
      <c r="AQ287" s="131"/>
      <c r="AR287" s="131"/>
      <c r="AS287" s="131"/>
      <c r="AT287" s="131"/>
      <c r="AU287" s="131"/>
      <c r="AV287" s="131"/>
      <c r="AW287" s="131"/>
      <c r="AX287" s="131"/>
      <c r="AY287" s="131"/>
      <c r="AZ287" s="131"/>
      <c r="BA287" s="131"/>
      <c r="BB287" s="131"/>
      <c r="BC287" s="131"/>
    </row>
    <row r="288" spans="1:55" ht="11.1" customHeight="1" x14ac:dyDescent="0.3">
      <c r="A288" s="131"/>
      <c r="B288" s="131"/>
      <c r="C288" s="131"/>
      <c r="D288" s="131"/>
      <c r="E288" s="131"/>
      <c r="F288" s="131"/>
      <c r="G288" s="131"/>
      <c r="H288" s="131"/>
      <c r="I288" s="131"/>
      <c r="J288" s="131"/>
      <c r="K288" s="131"/>
      <c r="L288" s="131"/>
      <c r="M288" s="131"/>
      <c r="N288" s="131"/>
      <c r="O288" s="131"/>
      <c r="P288" s="131"/>
      <c r="Q288" s="131"/>
      <c r="R288" s="131"/>
      <c r="S288" s="131"/>
      <c r="T288" s="131"/>
      <c r="U288" s="131"/>
      <c r="V288" s="131"/>
      <c r="W288" s="131"/>
      <c r="X288" s="131"/>
      <c r="Y288" s="131"/>
      <c r="Z288" s="131"/>
      <c r="AA288" s="131"/>
      <c r="AB288" s="131"/>
      <c r="AC288" s="131"/>
      <c r="AD288" s="131"/>
      <c r="AE288" s="131"/>
      <c r="AF288" s="131"/>
      <c r="AG288" s="131"/>
      <c r="AH288" s="131"/>
      <c r="AI288" s="131"/>
      <c r="AJ288" s="131"/>
      <c r="AK288" s="131"/>
      <c r="AL288" s="131"/>
      <c r="AM288" s="131"/>
      <c r="AN288" s="131"/>
      <c r="AO288" s="131"/>
      <c r="AP288" s="131"/>
      <c r="AQ288" s="131"/>
      <c r="AR288" s="131"/>
      <c r="AS288" s="131"/>
      <c r="AT288" s="131"/>
      <c r="AU288" s="131"/>
      <c r="AV288" s="131"/>
      <c r="AW288" s="131"/>
      <c r="AX288" s="131"/>
      <c r="AY288" s="131"/>
      <c r="AZ288" s="131"/>
      <c r="BA288" s="131"/>
      <c r="BB288" s="131"/>
      <c r="BC288" s="131"/>
    </row>
    <row r="289" spans="1:55" ht="11.1" customHeight="1" x14ac:dyDescent="0.3">
      <c r="A289" s="131"/>
      <c r="B289" s="131"/>
      <c r="C289" s="131"/>
      <c r="D289" s="131"/>
      <c r="E289" s="131"/>
      <c r="F289" s="131"/>
      <c r="G289" s="131"/>
      <c r="H289" s="131"/>
      <c r="I289" s="131"/>
      <c r="J289" s="131"/>
      <c r="K289" s="131"/>
      <c r="L289" s="131"/>
      <c r="M289" s="131"/>
      <c r="N289" s="131"/>
      <c r="O289" s="131"/>
      <c r="P289" s="131"/>
      <c r="Q289" s="131"/>
      <c r="R289" s="131"/>
      <c r="S289" s="131"/>
      <c r="T289" s="131"/>
      <c r="U289" s="131"/>
      <c r="V289" s="131"/>
      <c r="W289" s="131"/>
      <c r="X289" s="131"/>
      <c r="Y289" s="131"/>
      <c r="Z289" s="131"/>
      <c r="AA289" s="131"/>
      <c r="AB289" s="131"/>
      <c r="AC289" s="131"/>
      <c r="AD289" s="131"/>
      <c r="AE289" s="131"/>
      <c r="AF289" s="131"/>
      <c r="AG289" s="131"/>
      <c r="AH289" s="131"/>
      <c r="AI289" s="131"/>
      <c r="AJ289" s="131"/>
      <c r="AK289" s="131"/>
      <c r="AL289" s="131"/>
      <c r="AM289" s="131"/>
      <c r="AN289" s="131"/>
      <c r="AO289" s="131"/>
      <c r="AP289" s="131"/>
      <c r="AQ289" s="131"/>
      <c r="AR289" s="131"/>
      <c r="AS289" s="131"/>
      <c r="AT289" s="131"/>
      <c r="AU289" s="131"/>
      <c r="AV289" s="131"/>
      <c r="AW289" s="131"/>
      <c r="AX289" s="131"/>
      <c r="AY289" s="131"/>
      <c r="AZ289" s="131"/>
      <c r="BA289" s="131"/>
      <c r="BB289" s="131"/>
      <c r="BC289" s="131"/>
    </row>
    <row r="290" spans="1:55" ht="11.1" customHeight="1" x14ac:dyDescent="0.3"/>
    <row r="291" spans="1:55" ht="11.1" customHeight="1" x14ac:dyDescent="0.3"/>
    <row r="292" spans="1:55" ht="11.1" customHeight="1" x14ac:dyDescent="0.3"/>
    <row r="293" spans="1:55" ht="11.1" customHeight="1" x14ac:dyDescent="0.3"/>
    <row r="294" spans="1:55" ht="11.1" customHeight="1" x14ac:dyDescent="0.3"/>
    <row r="295" spans="1:55" ht="11.1" customHeight="1" x14ac:dyDescent="0.3"/>
    <row r="296" spans="1:55" ht="11.1" customHeight="1" x14ac:dyDescent="0.3"/>
    <row r="297" spans="1:55" ht="11.1" customHeight="1" x14ac:dyDescent="0.3"/>
    <row r="298" spans="1:55" ht="11.1" customHeight="1" x14ac:dyDescent="0.3"/>
    <row r="299" spans="1:55" ht="11.1" customHeight="1" x14ac:dyDescent="0.3"/>
    <row r="300" spans="1:55" ht="11.1" customHeight="1" x14ac:dyDescent="0.3"/>
    <row r="301" spans="1:55" ht="11.1" customHeight="1" x14ac:dyDescent="0.3"/>
    <row r="302" spans="1:55" ht="11.1" customHeight="1" x14ac:dyDescent="0.3"/>
    <row r="303" spans="1:55" ht="11.1" customHeight="1" x14ac:dyDescent="0.3"/>
    <row r="304" spans="1:55" ht="11.1" customHeight="1" x14ac:dyDescent="0.3"/>
    <row r="305" ht="11.1" customHeight="1" x14ac:dyDescent="0.3"/>
    <row r="306" ht="11.1" customHeight="1" x14ac:dyDescent="0.3"/>
    <row r="307" ht="11.1" customHeight="1" x14ac:dyDescent="0.3"/>
    <row r="308" ht="11.1" customHeight="1" x14ac:dyDescent="0.3"/>
    <row r="309" ht="11.1" customHeight="1" x14ac:dyDescent="0.3"/>
    <row r="310" ht="11.1" customHeight="1" x14ac:dyDescent="0.3"/>
    <row r="311" ht="11.1" customHeight="1" x14ac:dyDescent="0.3"/>
    <row r="312" ht="11.1" customHeight="1" x14ac:dyDescent="0.3"/>
    <row r="313" ht="11.1" customHeight="1" x14ac:dyDescent="0.3"/>
    <row r="314" ht="11.1" customHeight="1" x14ac:dyDescent="0.3"/>
    <row r="315" ht="11.1" customHeight="1" x14ac:dyDescent="0.3"/>
    <row r="316" ht="11.1" customHeight="1" x14ac:dyDescent="0.3"/>
    <row r="317" ht="11.1" customHeight="1" x14ac:dyDescent="0.3"/>
    <row r="318" ht="11.1" customHeight="1" x14ac:dyDescent="0.3"/>
    <row r="319" ht="11.1" customHeight="1" x14ac:dyDescent="0.3"/>
    <row r="320" ht="11.1" customHeight="1" x14ac:dyDescent="0.3"/>
    <row r="321" ht="11.1" customHeight="1" x14ac:dyDescent="0.3"/>
    <row r="322" ht="11.1" customHeight="1" x14ac:dyDescent="0.3"/>
    <row r="323" ht="11.1" customHeight="1" x14ac:dyDescent="0.3"/>
    <row r="324" ht="11.1" customHeight="1" x14ac:dyDescent="0.3"/>
    <row r="325" ht="11.1" customHeight="1" x14ac:dyDescent="0.3"/>
    <row r="326" ht="11.1" customHeight="1" x14ac:dyDescent="0.3"/>
    <row r="327" ht="11.1" customHeight="1" x14ac:dyDescent="0.3"/>
    <row r="328" ht="11.1" customHeight="1" x14ac:dyDescent="0.3"/>
    <row r="329" ht="11.1" customHeight="1" x14ac:dyDescent="0.3"/>
    <row r="330" ht="11.1" customHeight="1" x14ac:dyDescent="0.3"/>
    <row r="331" ht="11.1" customHeight="1" x14ac:dyDescent="0.3"/>
    <row r="332" ht="11.1" customHeight="1" x14ac:dyDescent="0.3"/>
    <row r="333" ht="11.1" customHeight="1" x14ac:dyDescent="0.3"/>
    <row r="334" ht="11.1" customHeight="1" x14ac:dyDescent="0.3"/>
    <row r="335" ht="11.1" customHeight="1" x14ac:dyDescent="0.3"/>
    <row r="336" ht="11.1" customHeight="1" x14ac:dyDescent="0.3"/>
    <row r="337" ht="11.1" customHeight="1" x14ac:dyDescent="0.3"/>
    <row r="338" ht="11.1" customHeight="1" x14ac:dyDescent="0.3"/>
    <row r="339" ht="11.1" customHeight="1" x14ac:dyDescent="0.3"/>
    <row r="340" ht="11.1" customHeight="1" x14ac:dyDescent="0.3"/>
    <row r="341" ht="11.1" customHeight="1" x14ac:dyDescent="0.3"/>
    <row r="342" ht="11.1" customHeight="1" x14ac:dyDescent="0.3"/>
    <row r="343" ht="11.1" customHeight="1" x14ac:dyDescent="0.3"/>
    <row r="344" ht="11.1" customHeight="1" x14ac:dyDescent="0.3"/>
    <row r="345" ht="11.1" customHeight="1" x14ac:dyDescent="0.3"/>
    <row r="346" ht="11.1" customHeight="1" x14ac:dyDescent="0.3"/>
    <row r="347" ht="11.1" customHeight="1" x14ac:dyDescent="0.3"/>
    <row r="348" ht="11.1" customHeight="1" x14ac:dyDescent="0.3"/>
    <row r="349" ht="11.1" customHeight="1" x14ac:dyDescent="0.3"/>
    <row r="350" ht="11.1" customHeight="1" x14ac:dyDescent="0.3"/>
    <row r="351" ht="11.1" customHeight="1" x14ac:dyDescent="0.3"/>
    <row r="352" ht="11.1" customHeight="1" x14ac:dyDescent="0.3"/>
    <row r="353" ht="11.1" customHeight="1" x14ac:dyDescent="0.3"/>
    <row r="354" ht="11.1" customHeight="1" x14ac:dyDescent="0.3"/>
    <row r="355" ht="11.1" customHeight="1" x14ac:dyDescent="0.3"/>
    <row r="356" ht="11.1" customHeight="1" x14ac:dyDescent="0.3"/>
    <row r="357" ht="11.1" customHeight="1" x14ac:dyDescent="0.3"/>
    <row r="358" ht="11.1" customHeight="1" x14ac:dyDescent="0.3"/>
    <row r="359" ht="11.1" customHeight="1" x14ac:dyDescent="0.3"/>
    <row r="360" ht="11.1" customHeight="1" x14ac:dyDescent="0.3"/>
    <row r="361" ht="11.1" customHeight="1" x14ac:dyDescent="0.3"/>
    <row r="362" ht="11.1" customHeight="1" x14ac:dyDescent="0.3"/>
    <row r="363" ht="11.1" customHeight="1" x14ac:dyDescent="0.3"/>
    <row r="364" ht="11.1" customHeight="1" x14ac:dyDescent="0.3"/>
    <row r="365" ht="11.1" customHeight="1" x14ac:dyDescent="0.3"/>
    <row r="366" ht="11.1" customHeight="1" x14ac:dyDescent="0.3"/>
    <row r="367" ht="11.1" customHeight="1" x14ac:dyDescent="0.3"/>
    <row r="368" ht="11.1" customHeight="1" x14ac:dyDescent="0.3"/>
    <row r="369" ht="11.1" customHeight="1" x14ac:dyDescent="0.3"/>
    <row r="370" ht="11.1" customHeight="1" x14ac:dyDescent="0.3"/>
    <row r="371" ht="11.1" customHeight="1" x14ac:dyDescent="0.3"/>
    <row r="372" ht="11.1" customHeight="1" x14ac:dyDescent="0.3"/>
    <row r="373" ht="11.1" customHeight="1" x14ac:dyDescent="0.3"/>
    <row r="374" ht="11.1" customHeight="1" x14ac:dyDescent="0.3"/>
    <row r="375" ht="11.1" customHeight="1" x14ac:dyDescent="0.3"/>
    <row r="376" ht="11.1" customHeight="1" x14ac:dyDescent="0.3"/>
    <row r="377" ht="11.1" customHeight="1" x14ac:dyDescent="0.3"/>
    <row r="378" ht="11.1" customHeight="1" x14ac:dyDescent="0.3"/>
    <row r="379" ht="11.1" customHeight="1" x14ac:dyDescent="0.3"/>
    <row r="380" ht="11.1" customHeight="1" x14ac:dyDescent="0.3"/>
    <row r="381" ht="11.1" customHeight="1" x14ac:dyDescent="0.3"/>
    <row r="382" ht="11.1" customHeight="1" x14ac:dyDescent="0.3"/>
    <row r="383" ht="11.1" customHeight="1" x14ac:dyDescent="0.3"/>
    <row r="384" ht="11.1" customHeight="1" x14ac:dyDescent="0.3"/>
    <row r="385" ht="11.1" customHeight="1" x14ac:dyDescent="0.3"/>
    <row r="386" ht="11.1" customHeight="1" x14ac:dyDescent="0.3"/>
    <row r="387" ht="11.1" customHeight="1" x14ac:dyDescent="0.3"/>
    <row r="388" ht="11.1" customHeight="1" x14ac:dyDescent="0.3"/>
    <row r="389" ht="11.1" customHeight="1" x14ac:dyDescent="0.3"/>
    <row r="390" ht="11.1" customHeight="1" x14ac:dyDescent="0.3"/>
    <row r="391" ht="11.1" customHeight="1" x14ac:dyDescent="0.3"/>
    <row r="392" ht="11.1" customHeight="1" x14ac:dyDescent="0.3"/>
    <row r="393" ht="11.1" customHeight="1" x14ac:dyDescent="0.3"/>
    <row r="394" ht="11.1" customHeight="1" x14ac:dyDescent="0.3"/>
    <row r="395" ht="11.1" customHeight="1" x14ac:dyDescent="0.3"/>
    <row r="396" ht="11.1" customHeight="1" x14ac:dyDescent="0.3"/>
    <row r="397" ht="11.1" customHeight="1" x14ac:dyDescent="0.3"/>
    <row r="398" ht="11.1" customHeight="1" x14ac:dyDescent="0.3"/>
    <row r="399" ht="11.1" customHeight="1" x14ac:dyDescent="0.3"/>
    <row r="400" ht="11.1" customHeight="1" x14ac:dyDescent="0.3"/>
    <row r="401" ht="11.1" customHeight="1" x14ac:dyDescent="0.3"/>
    <row r="402" ht="11.1" customHeight="1" x14ac:dyDescent="0.3"/>
    <row r="403" ht="11.1" customHeight="1" x14ac:dyDescent="0.3"/>
    <row r="404" ht="11.1" customHeight="1" x14ac:dyDescent="0.3"/>
    <row r="405" ht="11.1" customHeight="1" x14ac:dyDescent="0.3"/>
    <row r="406" ht="11.1" customHeight="1" x14ac:dyDescent="0.3"/>
    <row r="407" ht="11.1" customHeight="1" x14ac:dyDescent="0.3"/>
    <row r="408" ht="11.1" customHeight="1" x14ac:dyDescent="0.3"/>
    <row r="409" ht="11.1" customHeight="1" x14ac:dyDescent="0.3"/>
    <row r="410" ht="11.1" customHeight="1" x14ac:dyDescent="0.3"/>
    <row r="411" ht="11.1" customHeight="1" x14ac:dyDescent="0.3"/>
    <row r="412" ht="11.1" customHeight="1" x14ac:dyDescent="0.3"/>
    <row r="413" ht="11.1" customHeight="1" x14ac:dyDescent="0.3"/>
    <row r="414" ht="11.1" customHeight="1" x14ac:dyDescent="0.3"/>
    <row r="415" ht="11.1" customHeight="1" x14ac:dyDescent="0.3"/>
    <row r="416" ht="11.1" customHeight="1" x14ac:dyDescent="0.3"/>
    <row r="417" ht="11.1" customHeight="1" x14ac:dyDescent="0.3"/>
    <row r="418" ht="11.1" customHeight="1" x14ac:dyDescent="0.3"/>
    <row r="419" ht="11.1" customHeight="1" x14ac:dyDescent="0.3"/>
    <row r="420" ht="11.1" customHeight="1" x14ac:dyDescent="0.3"/>
    <row r="421" ht="11.1" customHeight="1" x14ac:dyDescent="0.3"/>
    <row r="422" ht="11.1" customHeight="1" x14ac:dyDescent="0.3"/>
    <row r="423" ht="11.1" customHeight="1" x14ac:dyDescent="0.3"/>
    <row r="424" ht="11.1" customHeight="1" x14ac:dyDescent="0.3"/>
    <row r="425" ht="11.1" customHeight="1" x14ac:dyDescent="0.3"/>
    <row r="426" ht="11.1" customHeight="1" x14ac:dyDescent="0.3"/>
    <row r="427" ht="11.1" customHeight="1" x14ac:dyDescent="0.3"/>
    <row r="428" ht="11.1" customHeight="1" x14ac:dyDescent="0.3"/>
    <row r="429" ht="11.1" customHeight="1" x14ac:dyDescent="0.3"/>
    <row r="430" ht="11.1" customHeight="1" x14ac:dyDescent="0.3"/>
    <row r="431" ht="11.1" customHeight="1" x14ac:dyDescent="0.3"/>
    <row r="432" ht="11.1" customHeight="1" x14ac:dyDescent="0.3"/>
    <row r="433" ht="11.1" customHeight="1" x14ac:dyDescent="0.3"/>
    <row r="434" ht="11.1" customHeight="1" x14ac:dyDescent="0.3"/>
    <row r="435" ht="11.1" customHeight="1" x14ac:dyDescent="0.3"/>
    <row r="436" ht="11.1" customHeight="1" x14ac:dyDescent="0.3"/>
    <row r="437" ht="11.1" customHeight="1" x14ac:dyDescent="0.3"/>
    <row r="438" ht="11.1" customHeight="1" x14ac:dyDescent="0.3"/>
    <row r="439" ht="11.1" customHeight="1" x14ac:dyDescent="0.3"/>
    <row r="440" ht="11.1" customHeight="1" x14ac:dyDescent="0.3"/>
    <row r="441" ht="11.1" customHeight="1" x14ac:dyDescent="0.3"/>
    <row r="442" ht="11.1" customHeight="1" x14ac:dyDescent="0.3"/>
    <row r="443" ht="11.1" customHeight="1" x14ac:dyDescent="0.3"/>
    <row r="444" ht="11.1" customHeight="1" x14ac:dyDescent="0.3"/>
    <row r="445" ht="11.1" customHeight="1" x14ac:dyDescent="0.3"/>
    <row r="446" ht="11.1" customHeight="1" x14ac:dyDescent="0.3"/>
    <row r="447" ht="11.1" customHeight="1" x14ac:dyDescent="0.3"/>
    <row r="448" ht="11.1" customHeight="1" x14ac:dyDescent="0.3"/>
    <row r="449" ht="11.1" customHeight="1" x14ac:dyDescent="0.3"/>
    <row r="450" ht="11.1" customHeight="1" x14ac:dyDescent="0.3"/>
    <row r="451" ht="11.1" customHeight="1" x14ac:dyDescent="0.3"/>
    <row r="452" ht="11.1" customHeight="1" x14ac:dyDescent="0.3"/>
    <row r="453" ht="11.1" customHeight="1" x14ac:dyDescent="0.3"/>
    <row r="454" ht="11.1" customHeight="1" x14ac:dyDescent="0.3"/>
    <row r="455" ht="11.1" customHeight="1" x14ac:dyDescent="0.3"/>
    <row r="456" ht="11.1" customHeight="1" x14ac:dyDescent="0.3"/>
    <row r="457" ht="11.1" customHeight="1" x14ac:dyDescent="0.3"/>
    <row r="458" ht="11.1" customHeight="1" x14ac:dyDescent="0.3"/>
    <row r="459" ht="11.1" customHeight="1" x14ac:dyDescent="0.3"/>
    <row r="460" ht="11.1" customHeight="1" x14ac:dyDescent="0.3"/>
    <row r="461" ht="11.1" customHeight="1" x14ac:dyDescent="0.3"/>
    <row r="462" ht="11.1" customHeight="1" x14ac:dyDescent="0.3"/>
    <row r="463" ht="11.1" customHeight="1" x14ac:dyDescent="0.3"/>
    <row r="464" ht="11.1" customHeight="1" x14ac:dyDescent="0.3"/>
    <row r="465" ht="11.1" customHeight="1" x14ac:dyDescent="0.3"/>
    <row r="466" ht="11.1" customHeight="1" x14ac:dyDescent="0.3"/>
    <row r="467" ht="11.1" customHeight="1" x14ac:dyDescent="0.3"/>
    <row r="468" ht="11.1" customHeight="1" x14ac:dyDescent="0.3"/>
    <row r="469" ht="11.1" customHeight="1" x14ac:dyDescent="0.3"/>
    <row r="470" ht="11.1" customHeight="1" x14ac:dyDescent="0.3"/>
    <row r="471" ht="11.1" customHeight="1" x14ac:dyDescent="0.3"/>
    <row r="472" ht="11.1" customHeight="1" x14ac:dyDescent="0.3"/>
    <row r="473" ht="11.1" customHeight="1" x14ac:dyDescent="0.3"/>
    <row r="474" ht="11.1" customHeight="1" x14ac:dyDescent="0.3"/>
    <row r="475" ht="11.1" customHeight="1" x14ac:dyDescent="0.3"/>
    <row r="476" ht="11.1" customHeight="1" x14ac:dyDescent="0.3"/>
    <row r="477" ht="11.1" customHeight="1" x14ac:dyDescent="0.3"/>
    <row r="478" ht="11.1" customHeight="1" x14ac:dyDescent="0.3"/>
    <row r="479" ht="11.1" customHeight="1" x14ac:dyDescent="0.3"/>
    <row r="480" ht="11.1" customHeight="1" x14ac:dyDescent="0.3"/>
    <row r="481" ht="11.1" customHeight="1" x14ac:dyDescent="0.3"/>
    <row r="482" ht="11.1" customHeight="1" x14ac:dyDescent="0.3"/>
    <row r="483" ht="11.1" customHeight="1" x14ac:dyDescent="0.3"/>
    <row r="484" ht="11.1" customHeight="1" x14ac:dyDescent="0.3"/>
    <row r="485" ht="11.1" customHeight="1" x14ac:dyDescent="0.3"/>
    <row r="486" ht="11.1" customHeight="1" x14ac:dyDescent="0.3"/>
    <row r="487" ht="11.1" customHeight="1" x14ac:dyDescent="0.3"/>
    <row r="488" ht="11.1" customHeight="1" x14ac:dyDescent="0.3"/>
    <row r="489" ht="11.1" customHeight="1" x14ac:dyDescent="0.3"/>
    <row r="490" ht="11.1" customHeight="1" x14ac:dyDescent="0.3"/>
    <row r="491" ht="11.1" customHeight="1" x14ac:dyDescent="0.3"/>
    <row r="492" ht="11.1" customHeight="1" x14ac:dyDescent="0.3"/>
    <row r="493" ht="11.1" customHeight="1" x14ac:dyDescent="0.3"/>
    <row r="494" ht="11.1" customHeight="1" x14ac:dyDescent="0.3"/>
    <row r="495" ht="11.1" customHeight="1" x14ac:dyDescent="0.3"/>
    <row r="496" ht="11.1" customHeight="1" x14ac:dyDescent="0.3"/>
    <row r="497" ht="11.1" customHeight="1" x14ac:dyDescent="0.3"/>
    <row r="498" ht="11.1" customHeight="1" x14ac:dyDescent="0.3"/>
    <row r="499" ht="11.1" customHeight="1" x14ac:dyDescent="0.3"/>
    <row r="500" ht="11.1" customHeight="1" x14ac:dyDescent="0.3"/>
    <row r="501" ht="11.1" customHeight="1" x14ac:dyDescent="0.3"/>
    <row r="502" ht="11.1" customHeight="1" x14ac:dyDescent="0.3"/>
    <row r="503" ht="11.1" customHeight="1" x14ac:dyDescent="0.3"/>
    <row r="504" ht="11.1" customHeight="1" x14ac:dyDescent="0.3"/>
    <row r="505" ht="11.1" customHeight="1" x14ac:dyDescent="0.3"/>
    <row r="506" ht="11.1" customHeight="1" x14ac:dyDescent="0.3"/>
    <row r="507" ht="11.1" customHeight="1" x14ac:dyDescent="0.3"/>
    <row r="508" ht="11.1" customHeight="1" x14ac:dyDescent="0.3"/>
    <row r="509" ht="11.1" customHeight="1" x14ac:dyDescent="0.3"/>
    <row r="510" ht="11.1" customHeight="1" x14ac:dyDescent="0.3"/>
    <row r="511" ht="11.1" customHeight="1" x14ac:dyDescent="0.3"/>
    <row r="512" ht="11.1" customHeight="1" x14ac:dyDescent="0.3"/>
    <row r="513" ht="11.1" customHeight="1" x14ac:dyDescent="0.3"/>
    <row r="514" ht="11.1" customHeight="1" x14ac:dyDescent="0.3"/>
    <row r="515" ht="11.1" customHeight="1" x14ac:dyDescent="0.3"/>
    <row r="516" ht="11.1" customHeight="1" x14ac:dyDescent="0.3"/>
    <row r="517" ht="11.1" customHeight="1" x14ac:dyDescent="0.3"/>
    <row r="518" ht="11.1" customHeight="1" x14ac:dyDescent="0.3"/>
    <row r="519" ht="11.1" customHeight="1" x14ac:dyDescent="0.3"/>
    <row r="520" ht="11.1" customHeight="1" x14ac:dyDescent="0.3"/>
    <row r="521" ht="11.1" customHeight="1" x14ac:dyDescent="0.3"/>
    <row r="522" ht="11.1" customHeight="1" x14ac:dyDescent="0.3"/>
    <row r="523" ht="11.1" customHeight="1" x14ac:dyDescent="0.3"/>
    <row r="524" ht="11.1" customHeight="1" x14ac:dyDescent="0.3"/>
    <row r="525" ht="11.1" customHeight="1" x14ac:dyDescent="0.3"/>
    <row r="526" ht="11.1" customHeight="1" x14ac:dyDescent="0.3"/>
    <row r="527" ht="11.1" customHeight="1" x14ac:dyDescent="0.3"/>
    <row r="528" ht="11.1" customHeight="1" x14ac:dyDescent="0.3"/>
    <row r="529" ht="11.1" customHeight="1" x14ac:dyDescent="0.3"/>
    <row r="530" ht="11.1" customHeight="1" x14ac:dyDescent="0.3"/>
    <row r="531" ht="11.1" customHeight="1" x14ac:dyDescent="0.3"/>
    <row r="532" ht="11.1" customHeight="1" x14ac:dyDescent="0.3"/>
    <row r="533" ht="11.1" customHeight="1" x14ac:dyDescent="0.3"/>
    <row r="534" ht="11.1" customHeight="1" x14ac:dyDescent="0.3"/>
    <row r="535" ht="11.1" customHeight="1" x14ac:dyDescent="0.3"/>
    <row r="536" ht="11.1" customHeight="1" x14ac:dyDescent="0.3"/>
    <row r="537" ht="11.1" customHeight="1" x14ac:dyDescent="0.3"/>
    <row r="538" ht="11.1" customHeight="1" x14ac:dyDescent="0.3"/>
    <row r="539" ht="11.1" customHeight="1" x14ac:dyDescent="0.3"/>
    <row r="540" ht="11.1" customHeight="1" x14ac:dyDescent="0.3"/>
    <row r="541" ht="11.1" customHeight="1" x14ac:dyDescent="0.3"/>
    <row r="542" ht="11.1" customHeight="1" x14ac:dyDescent="0.3"/>
    <row r="543" ht="11.1" customHeight="1" x14ac:dyDescent="0.3"/>
    <row r="544" ht="11.1" customHeight="1" x14ac:dyDescent="0.3"/>
    <row r="545" ht="11.1" customHeight="1" x14ac:dyDescent="0.3"/>
    <row r="546" ht="11.1" customHeight="1" x14ac:dyDescent="0.3"/>
    <row r="547" ht="11.1" customHeight="1" x14ac:dyDescent="0.3"/>
    <row r="548" ht="11.1" customHeight="1" x14ac:dyDescent="0.3"/>
    <row r="549" ht="11.1" customHeight="1" x14ac:dyDescent="0.3"/>
    <row r="550" ht="11.1" customHeight="1" x14ac:dyDescent="0.3"/>
    <row r="551" ht="11.1" customHeight="1" x14ac:dyDescent="0.3"/>
    <row r="552" ht="11.1" customHeight="1" x14ac:dyDescent="0.3"/>
    <row r="553" ht="11.1" customHeight="1" x14ac:dyDescent="0.3"/>
    <row r="554" ht="11.1" customHeight="1" x14ac:dyDescent="0.3"/>
    <row r="555" ht="11.1" customHeight="1" x14ac:dyDescent="0.3"/>
    <row r="556" ht="11.1" customHeight="1" x14ac:dyDescent="0.3"/>
    <row r="557" ht="11.1" customHeight="1" x14ac:dyDescent="0.3"/>
    <row r="558" ht="11.1" customHeight="1" x14ac:dyDescent="0.3"/>
    <row r="559" ht="11.1" customHeight="1" x14ac:dyDescent="0.3"/>
    <row r="560" ht="11.1" customHeight="1" x14ac:dyDescent="0.3"/>
    <row r="561" ht="11.1" customHeight="1" x14ac:dyDescent="0.3"/>
    <row r="562" ht="11.1" customHeight="1" x14ac:dyDescent="0.3"/>
    <row r="563" ht="11.1" customHeight="1" x14ac:dyDescent="0.3"/>
    <row r="564" ht="11.1" customHeight="1" x14ac:dyDescent="0.3"/>
    <row r="565" ht="11.1" customHeight="1" x14ac:dyDescent="0.3"/>
    <row r="566" ht="11.1" customHeight="1" x14ac:dyDescent="0.3"/>
    <row r="567" ht="11.1" customHeight="1" x14ac:dyDescent="0.3"/>
    <row r="568" ht="11.1" customHeight="1" x14ac:dyDescent="0.3"/>
    <row r="569" ht="11.1" customHeight="1" x14ac:dyDescent="0.3"/>
    <row r="570" ht="11.1" customHeight="1" x14ac:dyDescent="0.3"/>
    <row r="571" ht="11.1" customHeight="1" x14ac:dyDescent="0.3"/>
    <row r="572" ht="11.1" customHeight="1" x14ac:dyDescent="0.3"/>
    <row r="573" ht="11.1" customHeight="1" x14ac:dyDescent="0.3"/>
    <row r="574" ht="11.1" customHeight="1" x14ac:dyDescent="0.3"/>
    <row r="575" ht="11.1" customHeight="1" x14ac:dyDescent="0.3"/>
    <row r="576" ht="11.1" customHeight="1" x14ac:dyDescent="0.3"/>
    <row r="577" ht="11.1" customHeight="1" x14ac:dyDescent="0.3"/>
    <row r="578" ht="11.1" customHeight="1" x14ac:dyDescent="0.3"/>
    <row r="579" ht="11.1" customHeight="1" x14ac:dyDescent="0.3"/>
    <row r="580" ht="11.1" customHeight="1" x14ac:dyDescent="0.3"/>
    <row r="581" ht="11.1" customHeight="1" x14ac:dyDescent="0.3"/>
    <row r="582" ht="11.1" customHeight="1" x14ac:dyDescent="0.3"/>
    <row r="583" ht="11.1" customHeight="1" x14ac:dyDescent="0.3"/>
    <row r="584" ht="11.1" customHeight="1" x14ac:dyDescent="0.3"/>
    <row r="585" ht="11.1" customHeight="1" x14ac:dyDescent="0.3"/>
    <row r="586" ht="11.1" customHeight="1" x14ac:dyDescent="0.3"/>
    <row r="587" ht="11.1" customHeight="1" x14ac:dyDescent="0.3"/>
    <row r="588" ht="11.1" customHeight="1" x14ac:dyDescent="0.3"/>
    <row r="589" ht="11.1" customHeight="1" x14ac:dyDescent="0.3"/>
    <row r="590" ht="11.1" customHeight="1" x14ac:dyDescent="0.3"/>
    <row r="591" ht="11.1" customHeight="1" x14ac:dyDescent="0.3"/>
    <row r="592" ht="11.1" customHeight="1" x14ac:dyDescent="0.3"/>
    <row r="593" ht="11.1" customHeight="1" x14ac:dyDescent="0.3"/>
    <row r="594" ht="11.1" customHeight="1" x14ac:dyDescent="0.3"/>
    <row r="595" ht="11.1" customHeight="1" x14ac:dyDescent="0.3"/>
    <row r="596" ht="11.1" customHeight="1" x14ac:dyDescent="0.3"/>
    <row r="597" ht="11.1" customHeight="1" x14ac:dyDescent="0.3"/>
    <row r="598" ht="11.1" customHeight="1" x14ac:dyDescent="0.3"/>
    <row r="599" ht="11.1" customHeight="1" x14ac:dyDescent="0.3"/>
    <row r="600" ht="11.1" customHeight="1" x14ac:dyDescent="0.3"/>
    <row r="601" ht="11.1" customHeight="1" x14ac:dyDescent="0.3"/>
    <row r="602" ht="11.1" customHeight="1" x14ac:dyDescent="0.3"/>
    <row r="603" ht="11.1" customHeight="1" x14ac:dyDescent="0.3"/>
    <row r="604" ht="11.1" customHeight="1" x14ac:dyDescent="0.3"/>
    <row r="605" ht="11.1" customHeight="1" x14ac:dyDescent="0.3"/>
    <row r="606" ht="11.1" customHeight="1" x14ac:dyDescent="0.3"/>
    <row r="607" ht="11.1" customHeight="1" x14ac:dyDescent="0.3"/>
    <row r="608" ht="11.1" customHeight="1" x14ac:dyDescent="0.3"/>
    <row r="609" ht="11.1" customHeight="1" x14ac:dyDescent="0.3"/>
    <row r="610" ht="11.1" customHeight="1" x14ac:dyDescent="0.3"/>
    <row r="611" ht="11.1" customHeight="1" x14ac:dyDescent="0.3"/>
    <row r="612" ht="11.1" customHeight="1" x14ac:dyDescent="0.3"/>
    <row r="613" ht="11.1" customHeight="1" x14ac:dyDescent="0.3"/>
    <row r="614" ht="11.1" customHeight="1" x14ac:dyDescent="0.3"/>
    <row r="615" ht="11.1" customHeight="1" x14ac:dyDescent="0.3"/>
    <row r="616" ht="11.1" customHeight="1" x14ac:dyDescent="0.3"/>
    <row r="617" ht="11.1" customHeight="1" x14ac:dyDescent="0.3"/>
    <row r="618" ht="11.1" customHeight="1" x14ac:dyDescent="0.3"/>
    <row r="619" ht="11.1" customHeight="1" x14ac:dyDescent="0.3"/>
    <row r="620" ht="11.1" customHeight="1" x14ac:dyDescent="0.3"/>
    <row r="621" ht="11.1" customHeight="1" x14ac:dyDescent="0.3"/>
    <row r="622" ht="11.1" customHeight="1" x14ac:dyDescent="0.3"/>
    <row r="623" ht="11.1" customHeight="1" x14ac:dyDescent="0.3"/>
    <row r="624" ht="11.1" customHeight="1" x14ac:dyDescent="0.3"/>
    <row r="625" ht="11.1" customHeight="1" x14ac:dyDescent="0.3"/>
    <row r="626" ht="11.1" customHeight="1" x14ac:dyDescent="0.3"/>
    <row r="627" ht="11.1" customHeight="1" x14ac:dyDescent="0.3"/>
    <row r="628" ht="11.1" customHeight="1" x14ac:dyDescent="0.3"/>
    <row r="629" ht="11.1" customHeight="1" x14ac:dyDescent="0.3"/>
    <row r="630" ht="11.1" customHeight="1" x14ac:dyDescent="0.3"/>
    <row r="631" ht="11.1" customHeight="1" x14ac:dyDescent="0.3"/>
    <row r="632" ht="11.1" customHeight="1" x14ac:dyDescent="0.3"/>
    <row r="633" ht="11.1" customHeight="1" x14ac:dyDescent="0.3"/>
    <row r="634" ht="11.1" customHeight="1" x14ac:dyDescent="0.3"/>
    <row r="635" ht="11.1" customHeight="1" x14ac:dyDescent="0.3"/>
    <row r="636" ht="11.1" customHeight="1" x14ac:dyDescent="0.3"/>
    <row r="637" ht="11.1" customHeight="1" x14ac:dyDescent="0.3"/>
    <row r="638" ht="11.1" customHeight="1" x14ac:dyDescent="0.3"/>
    <row r="639" ht="11.1" customHeight="1" x14ac:dyDescent="0.3"/>
    <row r="640" ht="11.1" customHeight="1" x14ac:dyDescent="0.3"/>
    <row r="641" ht="11.1" customHeight="1" x14ac:dyDescent="0.3"/>
    <row r="642" ht="11.1" customHeight="1" x14ac:dyDescent="0.3"/>
    <row r="643" ht="11.1" customHeight="1" x14ac:dyDescent="0.3"/>
    <row r="644" ht="11.1" customHeight="1" x14ac:dyDescent="0.3"/>
    <row r="645" ht="11.1" customHeight="1" x14ac:dyDescent="0.3"/>
    <row r="646" ht="11.1" customHeight="1" x14ac:dyDescent="0.3"/>
    <row r="647" ht="11.1" customHeight="1" x14ac:dyDescent="0.3"/>
    <row r="648" ht="11.1" customHeight="1" x14ac:dyDescent="0.3"/>
    <row r="649" ht="11.1" customHeight="1" x14ac:dyDescent="0.3"/>
    <row r="650" ht="11.1" customHeight="1" x14ac:dyDescent="0.3"/>
    <row r="651" ht="11.1" customHeight="1" x14ac:dyDescent="0.3"/>
    <row r="652" ht="11.1" customHeight="1" x14ac:dyDescent="0.3"/>
    <row r="653" ht="11.1" customHeight="1" x14ac:dyDescent="0.3"/>
    <row r="654" ht="11.1" customHeight="1" x14ac:dyDescent="0.3"/>
    <row r="655" ht="11.1" customHeight="1" x14ac:dyDescent="0.3"/>
    <row r="656" ht="11.1" customHeight="1" x14ac:dyDescent="0.3"/>
    <row r="657" ht="11.1" customHeight="1" x14ac:dyDescent="0.3"/>
    <row r="658" ht="11.1" customHeight="1" x14ac:dyDescent="0.3"/>
    <row r="659" ht="11.1" customHeight="1" x14ac:dyDescent="0.3"/>
    <row r="660" ht="11.1" customHeight="1" x14ac:dyDescent="0.3"/>
    <row r="661" ht="11.1" customHeight="1" x14ac:dyDescent="0.3"/>
    <row r="662" ht="11.1" customHeight="1" x14ac:dyDescent="0.3"/>
    <row r="663" ht="11.1" customHeight="1" x14ac:dyDescent="0.3"/>
    <row r="664" ht="11.1" customHeight="1" x14ac:dyDescent="0.3"/>
    <row r="665" ht="11.1" customHeight="1" x14ac:dyDescent="0.3"/>
    <row r="666" ht="11.1" customHeight="1" x14ac:dyDescent="0.3"/>
    <row r="667" ht="11.1" customHeight="1" x14ac:dyDescent="0.3"/>
    <row r="668" ht="11.1" customHeight="1" x14ac:dyDescent="0.3"/>
    <row r="669" ht="11.1" customHeight="1" x14ac:dyDescent="0.3"/>
    <row r="670" ht="11.1" customHeight="1" x14ac:dyDescent="0.3"/>
    <row r="671" ht="11.1" customHeight="1" x14ac:dyDescent="0.3"/>
    <row r="672" ht="11.1" customHeight="1" x14ac:dyDescent="0.3"/>
    <row r="673" ht="11.1" customHeight="1" x14ac:dyDescent="0.3"/>
    <row r="674" ht="11.1" customHeight="1" x14ac:dyDescent="0.3"/>
    <row r="675" ht="11.1" customHeight="1" x14ac:dyDescent="0.3"/>
    <row r="676" ht="11.1" customHeight="1" x14ac:dyDescent="0.3"/>
    <row r="677" ht="11.1" customHeight="1" x14ac:dyDescent="0.3"/>
    <row r="678" ht="11.1" customHeight="1" x14ac:dyDescent="0.3"/>
    <row r="679" ht="11.1" customHeight="1" x14ac:dyDescent="0.3"/>
    <row r="680" ht="11.1" customHeight="1" x14ac:dyDescent="0.3"/>
    <row r="681" ht="11.1" customHeight="1" x14ac:dyDescent="0.3"/>
    <row r="682" ht="11.1" customHeight="1" x14ac:dyDescent="0.3"/>
    <row r="683" ht="11.1" customHeight="1" x14ac:dyDescent="0.3"/>
    <row r="684" ht="11.1" customHeight="1" x14ac:dyDescent="0.3"/>
    <row r="685" ht="11.1" customHeight="1" x14ac:dyDescent="0.3"/>
    <row r="686" ht="11.1" customHeight="1" x14ac:dyDescent="0.3"/>
    <row r="687" ht="11.1" customHeight="1" x14ac:dyDescent="0.3"/>
    <row r="688" ht="11.1" customHeight="1" x14ac:dyDescent="0.3"/>
    <row r="689" ht="11.1" customHeight="1" x14ac:dyDescent="0.3"/>
    <row r="690" ht="11.1" customHeight="1" x14ac:dyDescent="0.3"/>
    <row r="691" ht="11.1" customHeight="1" x14ac:dyDescent="0.3"/>
    <row r="692" ht="11.1" customHeight="1" x14ac:dyDescent="0.3"/>
    <row r="693" ht="11.1" customHeight="1" x14ac:dyDescent="0.3"/>
    <row r="694" ht="11.1" customHeight="1" x14ac:dyDescent="0.3"/>
    <row r="695" ht="11.1" customHeight="1" x14ac:dyDescent="0.3"/>
    <row r="696" ht="11.1" customHeight="1" x14ac:dyDescent="0.3"/>
    <row r="697" ht="11.1" customHeight="1" x14ac:dyDescent="0.3"/>
    <row r="698" ht="11.1" customHeight="1" x14ac:dyDescent="0.3"/>
    <row r="699" ht="11.1" customHeight="1" x14ac:dyDescent="0.3"/>
    <row r="700" ht="11.1" customHeight="1" x14ac:dyDescent="0.3"/>
    <row r="701" ht="11.1" customHeight="1" x14ac:dyDescent="0.3"/>
    <row r="702" ht="11.1" customHeight="1" x14ac:dyDescent="0.3"/>
    <row r="703" ht="11.1" customHeight="1" x14ac:dyDescent="0.3"/>
    <row r="704" ht="11.1" customHeight="1" x14ac:dyDescent="0.3"/>
    <row r="705" ht="11.1" customHeight="1" x14ac:dyDescent="0.3"/>
    <row r="706" ht="11.1" customHeight="1" x14ac:dyDescent="0.3"/>
    <row r="707" ht="11.1" customHeight="1" x14ac:dyDescent="0.3"/>
    <row r="708" ht="11.1" customHeight="1" x14ac:dyDescent="0.3"/>
    <row r="709" ht="11.1" customHeight="1" x14ac:dyDescent="0.3"/>
    <row r="710" ht="11.1" customHeight="1" x14ac:dyDescent="0.3"/>
    <row r="711" ht="11.1" customHeight="1" x14ac:dyDescent="0.3"/>
    <row r="712" ht="11.1" customHeight="1" x14ac:dyDescent="0.3"/>
    <row r="713" ht="11.1" customHeight="1" x14ac:dyDescent="0.3"/>
    <row r="714" ht="11.1" customHeight="1" x14ac:dyDescent="0.3"/>
    <row r="715" ht="11.1" customHeight="1" x14ac:dyDescent="0.3"/>
    <row r="716" ht="11.1" customHeight="1" x14ac:dyDescent="0.3"/>
    <row r="717" ht="11.1" customHeight="1" x14ac:dyDescent="0.3"/>
    <row r="718" ht="11.1" customHeight="1" x14ac:dyDescent="0.3"/>
    <row r="719" ht="11.1" customHeight="1" x14ac:dyDescent="0.3"/>
    <row r="720" ht="11.1" customHeight="1" x14ac:dyDescent="0.3"/>
    <row r="721" ht="11.1" customHeight="1" x14ac:dyDescent="0.3"/>
    <row r="722" ht="11.1" customHeight="1" x14ac:dyDescent="0.3"/>
    <row r="723" ht="11.1" customHeight="1" x14ac:dyDescent="0.3"/>
    <row r="724" ht="11.1" customHeight="1" x14ac:dyDescent="0.3"/>
    <row r="725" ht="11.1" customHeight="1" x14ac:dyDescent="0.3"/>
    <row r="726" ht="11.1" customHeight="1" x14ac:dyDescent="0.3"/>
    <row r="727" ht="11.1" customHeight="1" x14ac:dyDescent="0.3"/>
    <row r="728" ht="11.1" customHeight="1" x14ac:dyDescent="0.3"/>
    <row r="729" ht="11.1" customHeight="1" x14ac:dyDescent="0.3"/>
    <row r="730" ht="11.1" customHeight="1" x14ac:dyDescent="0.3"/>
    <row r="731" ht="11.1" customHeight="1" x14ac:dyDescent="0.3"/>
    <row r="732" ht="11.1" customHeight="1" x14ac:dyDescent="0.3"/>
    <row r="733" ht="11.1" customHeight="1" x14ac:dyDescent="0.3"/>
    <row r="734" ht="11.1" customHeight="1" x14ac:dyDescent="0.3"/>
    <row r="735" ht="11.1" customHeight="1" x14ac:dyDescent="0.3"/>
    <row r="736" ht="11.1" customHeight="1" x14ac:dyDescent="0.3"/>
    <row r="737" ht="11.1" customHeight="1" x14ac:dyDescent="0.3"/>
    <row r="738" ht="11.1" customHeight="1" x14ac:dyDescent="0.3"/>
    <row r="739" ht="11.1" customHeight="1" x14ac:dyDescent="0.3"/>
    <row r="740" ht="11.1" customHeight="1" x14ac:dyDescent="0.3"/>
    <row r="741" ht="11.1" customHeight="1" x14ac:dyDescent="0.3"/>
    <row r="742" ht="11.1" customHeight="1" x14ac:dyDescent="0.3"/>
    <row r="743" ht="11.1" customHeight="1" x14ac:dyDescent="0.3"/>
    <row r="744" ht="11.1" customHeight="1" x14ac:dyDescent="0.3"/>
    <row r="745" ht="11.1" customHeight="1" x14ac:dyDescent="0.3"/>
    <row r="746" ht="11.1" customHeight="1" x14ac:dyDescent="0.3"/>
    <row r="747" ht="11.1" customHeight="1" x14ac:dyDescent="0.3"/>
    <row r="748" ht="11.1" customHeight="1" x14ac:dyDescent="0.3"/>
    <row r="749" ht="11.1" customHeight="1" x14ac:dyDescent="0.3"/>
    <row r="750" ht="11.1" customHeight="1" x14ac:dyDescent="0.3"/>
    <row r="751" ht="11.1" customHeight="1" x14ac:dyDescent="0.3"/>
    <row r="752" ht="11.1" customHeight="1" x14ac:dyDescent="0.3"/>
    <row r="753" ht="11.1" customHeight="1" x14ac:dyDescent="0.3"/>
    <row r="754" ht="11.1" customHeight="1" x14ac:dyDescent="0.3"/>
    <row r="755" ht="11.1" customHeight="1" x14ac:dyDescent="0.3"/>
    <row r="756" ht="11.1" customHeight="1" x14ac:dyDescent="0.3"/>
    <row r="757" ht="11.1" customHeight="1" x14ac:dyDescent="0.3"/>
    <row r="758" ht="11.1" customHeight="1" x14ac:dyDescent="0.3"/>
    <row r="759" ht="11.1" customHeight="1" x14ac:dyDescent="0.3"/>
    <row r="760" ht="11.1" customHeight="1" x14ac:dyDescent="0.3"/>
    <row r="761" ht="11.1" customHeight="1" x14ac:dyDescent="0.3"/>
    <row r="762" ht="11.1" customHeight="1" x14ac:dyDescent="0.3"/>
    <row r="763" ht="11.1" customHeight="1" x14ac:dyDescent="0.3"/>
    <row r="764" ht="11.1" customHeight="1" x14ac:dyDescent="0.3"/>
    <row r="765" ht="11.1" customHeight="1" x14ac:dyDescent="0.3"/>
    <row r="766" ht="11.1" customHeight="1" x14ac:dyDescent="0.3"/>
    <row r="767" ht="11.1" customHeight="1" x14ac:dyDescent="0.3"/>
    <row r="768" ht="11.1" customHeight="1" x14ac:dyDescent="0.3"/>
    <row r="769" ht="11.1" customHeight="1" x14ac:dyDescent="0.3"/>
    <row r="770" ht="11.1" customHeight="1" x14ac:dyDescent="0.3"/>
    <row r="771" ht="11.1" customHeight="1" x14ac:dyDescent="0.3"/>
    <row r="772" ht="11.1" customHeight="1" x14ac:dyDescent="0.3"/>
    <row r="773" ht="11.1" customHeight="1" x14ac:dyDescent="0.3"/>
    <row r="774" ht="11.1" customHeight="1" x14ac:dyDescent="0.3"/>
    <row r="775" ht="11.1" customHeight="1" x14ac:dyDescent="0.3"/>
    <row r="776" ht="11.1" customHeight="1" x14ac:dyDescent="0.3"/>
    <row r="777" ht="11.1" customHeight="1" x14ac:dyDescent="0.3"/>
    <row r="778" ht="11.1" customHeight="1" x14ac:dyDescent="0.3"/>
    <row r="779" ht="11.1" customHeight="1" x14ac:dyDescent="0.3"/>
    <row r="780" ht="11.1" customHeight="1" x14ac:dyDescent="0.3"/>
    <row r="781" ht="11.1" customHeight="1" x14ac:dyDescent="0.3"/>
    <row r="782" ht="11.1" customHeight="1" x14ac:dyDescent="0.3"/>
    <row r="783" ht="11.1" customHeight="1" x14ac:dyDescent="0.3"/>
    <row r="784" ht="11.1" customHeight="1" x14ac:dyDescent="0.3"/>
    <row r="785" ht="11.1" customHeight="1" x14ac:dyDescent="0.3"/>
    <row r="786" ht="11.1" customHeight="1" x14ac:dyDescent="0.3"/>
    <row r="787" ht="11.1" customHeight="1" x14ac:dyDescent="0.3"/>
    <row r="788" ht="11.1" customHeight="1" x14ac:dyDescent="0.3"/>
    <row r="789" ht="11.1" customHeight="1" x14ac:dyDescent="0.3"/>
    <row r="790" ht="11.1" customHeight="1" x14ac:dyDescent="0.3"/>
    <row r="791" ht="11.1" customHeight="1" x14ac:dyDescent="0.3"/>
    <row r="792" ht="11.1" customHeight="1" x14ac:dyDescent="0.3"/>
    <row r="793" ht="11.1" customHeight="1" x14ac:dyDescent="0.3"/>
    <row r="794" ht="11.1" customHeight="1" x14ac:dyDescent="0.3"/>
    <row r="795" ht="11.1" customHeight="1" x14ac:dyDescent="0.3"/>
    <row r="796" ht="11.1" customHeight="1" x14ac:dyDescent="0.3"/>
    <row r="797" ht="11.1" customHeight="1" x14ac:dyDescent="0.3"/>
    <row r="798" ht="11.1" customHeight="1" x14ac:dyDescent="0.3"/>
    <row r="799" ht="11.1" customHeight="1" x14ac:dyDescent="0.3"/>
    <row r="800" ht="11.1" customHeight="1" x14ac:dyDescent="0.3"/>
    <row r="801" ht="11.1" customHeight="1" x14ac:dyDescent="0.3"/>
    <row r="802" ht="11.1" customHeight="1" x14ac:dyDescent="0.3"/>
    <row r="803" ht="11.1" customHeight="1" x14ac:dyDescent="0.3"/>
    <row r="804" ht="11.1" customHeight="1" x14ac:dyDescent="0.3"/>
    <row r="805" ht="11.1" customHeight="1" x14ac:dyDescent="0.3"/>
    <row r="806" ht="11.1" customHeight="1" x14ac:dyDescent="0.3"/>
    <row r="807" ht="11.1" customHeight="1" x14ac:dyDescent="0.3"/>
    <row r="808" ht="11.1" customHeight="1" x14ac:dyDescent="0.3"/>
    <row r="809" ht="11.1" customHeight="1" x14ac:dyDescent="0.3"/>
    <row r="810" ht="11.1" customHeight="1" x14ac:dyDescent="0.3"/>
    <row r="811" ht="11.1" customHeight="1" x14ac:dyDescent="0.3"/>
    <row r="812" ht="11.1" customHeight="1" x14ac:dyDescent="0.3"/>
    <row r="813" ht="11.1" customHeight="1" x14ac:dyDescent="0.3"/>
    <row r="814" ht="11.1" customHeight="1" x14ac:dyDescent="0.3"/>
    <row r="815" ht="11.1" customHeight="1" x14ac:dyDescent="0.3"/>
    <row r="816" ht="11.1" customHeight="1" x14ac:dyDescent="0.3"/>
    <row r="817" ht="11.1" customHeight="1" x14ac:dyDescent="0.3"/>
    <row r="818" ht="11.1" customHeight="1" x14ac:dyDescent="0.3"/>
    <row r="819" ht="11.1" customHeight="1" x14ac:dyDescent="0.3"/>
    <row r="820" ht="11.1" customHeight="1" x14ac:dyDescent="0.3"/>
    <row r="821" ht="11.1" customHeight="1" x14ac:dyDescent="0.3"/>
    <row r="822" ht="11.1" customHeight="1" x14ac:dyDescent="0.3"/>
    <row r="823" ht="11.1" customHeight="1" x14ac:dyDescent="0.3"/>
    <row r="824" ht="11.1" customHeight="1" x14ac:dyDescent="0.3"/>
    <row r="825" ht="11.1" customHeight="1" x14ac:dyDescent="0.3"/>
    <row r="826" ht="11.1" customHeight="1" x14ac:dyDescent="0.3"/>
    <row r="827" ht="11.1" customHeight="1" x14ac:dyDescent="0.3"/>
    <row r="828" ht="11.1" customHeight="1" x14ac:dyDescent="0.3"/>
    <row r="829" ht="11.1" customHeight="1" x14ac:dyDescent="0.3"/>
    <row r="830" ht="11.1" customHeight="1" x14ac:dyDescent="0.3"/>
    <row r="831" ht="11.1" customHeight="1" x14ac:dyDescent="0.3"/>
    <row r="832" ht="11.1" customHeight="1" x14ac:dyDescent="0.3"/>
    <row r="833" ht="11.1" customHeight="1" x14ac:dyDescent="0.3"/>
    <row r="834" ht="11.1" customHeight="1" x14ac:dyDescent="0.3"/>
    <row r="835" ht="11.1" customHeight="1" x14ac:dyDescent="0.3"/>
    <row r="836" ht="11.1" customHeight="1" x14ac:dyDescent="0.3"/>
    <row r="837" ht="11.1" customHeight="1" x14ac:dyDescent="0.3"/>
    <row r="838" ht="11.1" customHeight="1" x14ac:dyDescent="0.3"/>
    <row r="839" ht="11.1" customHeight="1" x14ac:dyDescent="0.3"/>
    <row r="840" ht="11.1" customHeight="1" x14ac:dyDescent="0.3"/>
    <row r="841" ht="11.1" customHeight="1" x14ac:dyDescent="0.3"/>
    <row r="842" ht="11.1" customHeight="1" x14ac:dyDescent="0.3"/>
    <row r="843" ht="11.1" customHeight="1" x14ac:dyDescent="0.3"/>
    <row r="844" ht="11.1" customHeight="1" x14ac:dyDescent="0.3"/>
    <row r="845" ht="11.1" customHeight="1" x14ac:dyDescent="0.3"/>
    <row r="846" ht="11.1" customHeight="1" x14ac:dyDescent="0.3"/>
    <row r="847" ht="11.1" customHeight="1" x14ac:dyDescent="0.3"/>
    <row r="848" ht="11.1" customHeight="1" x14ac:dyDescent="0.3"/>
    <row r="849" ht="11.1" customHeight="1" x14ac:dyDescent="0.3"/>
    <row r="850" ht="11.1" customHeight="1" x14ac:dyDescent="0.3"/>
    <row r="851" ht="11.1" customHeight="1" x14ac:dyDescent="0.3"/>
    <row r="852" ht="11.1" customHeight="1" x14ac:dyDescent="0.3"/>
    <row r="853" ht="11.1" customHeight="1" x14ac:dyDescent="0.3"/>
    <row r="854" ht="11.1" customHeight="1" x14ac:dyDescent="0.3"/>
    <row r="855" ht="11.1" customHeight="1" x14ac:dyDescent="0.3"/>
    <row r="856" ht="11.1" customHeight="1" x14ac:dyDescent="0.3"/>
    <row r="857" ht="11.1" customHeight="1" x14ac:dyDescent="0.3"/>
    <row r="858" ht="11.1" customHeight="1" x14ac:dyDescent="0.3"/>
    <row r="859" ht="11.1" customHeight="1" x14ac:dyDescent="0.3"/>
    <row r="860" ht="11.1" customHeight="1" x14ac:dyDescent="0.3"/>
    <row r="861" ht="11.1" customHeight="1" x14ac:dyDescent="0.3"/>
    <row r="862" ht="11.1" customHeight="1" x14ac:dyDescent="0.3"/>
    <row r="863" ht="11.1" customHeight="1" x14ac:dyDescent="0.3"/>
    <row r="864" ht="11.1" customHeight="1" x14ac:dyDescent="0.3"/>
    <row r="865" ht="11.1" customHeight="1" x14ac:dyDescent="0.3"/>
    <row r="866" ht="11.1" customHeight="1" x14ac:dyDescent="0.3"/>
    <row r="867" ht="11.1" customHeight="1" x14ac:dyDescent="0.3"/>
    <row r="868" ht="11.1" customHeight="1" x14ac:dyDescent="0.3"/>
    <row r="869" ht="11.1" customHeight="1" x14ac:dyDescent="0.3"/>
    <row r="870" ht="11.1" customHeight="1" x14ac:dyDescent="0.3"/>
    <row r="871" ht="11.1" customHeight="1" x14ac:dyDescent="0.3"/>
    <row r="872" ht="11.1" customHeight="1" x14ac:dyDescent="0.3"/>
    <row r="873" ht="11.1" customHeight="1" x14ac:dyDescent="0.3"/>
    <row r="874" ht="11.1" customHeight="1" x14ac:dyDescent="0.3"/>
    <row r="875" ht="11.1" customHeight="1" x14ac:dyDescent="0.3"/>
    <row r="876" ht="11.1" customHeight="1" x14ac:dyDescent="0.3"/>
    <row r="877" ht="11.1" customHeight="1" x14ac:dyDescent="0.3"/>
    <row r="878" ht="11.1" customHeight="1" x14ac:dyDescent="0.3"/>
    <row r="879" ht="11.1" customHeight="1" x14ac:dyDescent="0.3"/>
    <row r="880" ht="11.1" customHeight="1" x14ac:dyDescent="0.3"/>
    <row r="881" ht="11.1" customHeight="1" x14ac:dyDescent="0.3"/>
    <row r="882" ht="11.1" customHeight="1" x14ac:dyDescent="0.3"/>
    <row r="883" ht="11.1" customHeight="1" x14ac:dyDescent="0.3"/>
    <row r="884" ht="11.1" customHeight="1" x14ac:dyDescent="0.3"/>
    <row r="885" ht="11.1" customHeight="1" x14ac:dyDescent="0.3"/>
    <row r="886" ht="11.1" customHeight="1" x14ac:dyDescent="0.3"/>
    <row r="887" ht="11.1" customHeight="1" x14ac:dyDescent="0.3"/>
    <row r="888" ht="11.1" customHeight="1" x14ac:dyDescent="0.3"/>
    <row r="889" ht="11.1" customHeight="1" x14ac:dyDescent="0.3"/>
    <row r="890" ht="11.1" customHeight="1" x14ac:dyDescent="0.3"/>
    <row r="891" ht="11.1" customHeight="1" x14ac:dyDescent="0.3"/>
    <row r="892" ht="11.1" customHeight="1" x14ac:dyDescent="0.3"/>
    <row r="893" ht="11.1" customHeight="1" x14ac:dyDescent="0.3"/>
    <row r="894" ht="11.1" customHeight="1" x14ac:dyDescent="0.3"/>
    <row r="895" ht="11.1" customHeight="1" x14ac:dyDescent="0.3"/>
    <row r="896" ht="11.1" customHeight="1" x14ac:dyDescent="0.3"/>
    <row r="897" ht="11.1" customHeight="1" x14ac:dyDescent="0.3"/>
    <row r="898" ht="11.1" customHeight="1" x14ac:dyDescent="0.3"/>
    <row r="899" ht="11.1" customHeight="1" x14ac:dyDescent="0.3"/>
    <row r="900" ht="11.1" customHeight="1" x14ac:dyDescent="0.3"/>
    <row r="901" ht="11.1" customHeight="1" x14ac:dyDescent="0.3"/>
    <row r="902" ht="11.1" customHeight="1" x14ac:dyDescent="0.3"/>
    <row r="903" ht="11.1" customHeight="1" x14ac:dyDescent="0.3"/>
    <row r="904" ht="11.1" customHeight="1" x14ac:dyDescent="0.3"/>
    <row r="905" ht="11.1" customHeight="1" x14ac:dyDescent="0.3"/>
    <row r="906" ht="11.1" customHeight="1" x14ac:dyDescent="0.3"/>
    <row r="907" ht="11.1" customHeight="1" x14ac:dyDescent="0.3"/>
    <row r="908" ht="11.1" customHeight="1" x14ac:dyDescent="0.3"/>
    <row r="909" ht="11.1" customHeight="1" x14ac:dyDescent="0.3"/>
    <row r="910" ht="11.1" customHeight="1" x14ac:dyDescent="0.3"/>
    <row r="911" ht="11.1" customHeight="1" x14ac:dyDescent="0.3"/>
    <row r="912" ht="11.1" customHeight="1" x14ac:dyDescent="0.3"/>
    <row r="913" ht="11.1" customHeight="1" x14ac:dyDescent="0.3"/>
    <row r="914" ht="11.1" customHeight="1" x14ac:dyDescent="0.3"/>
    <row r="915" ht="11.1" customHeight="1" x14ac:dyDescent="0.3"/>
    <row r="916" ht="11.1" customHeight="1" x14ac:dyDescent="0.3"/>
    <row r="917" ht="11.1" customHeight="1" x14ac:dyDescent="0.3"/>
    <row r="918" ht="11.1" customHeight="1" x14ac:dyDescent="0.3"/>
    <row r="919" ht="11.1" customHeight="1" x14ac:dyDescent="0.3"/>
    <row r="920" ht="11.1" customHeight="1" x14ac:dyDescent="0.3"/>
    <row r="921" ht="11.1" customHeight="1" x14ac:dyDescent="0.3"/>
    <row r="922" ht="11.1" customHeight="1" x14ac:dyDescent="0.3"/>
    <row r="923" ht="11.1" customHeight="1" x14ac:dyDescent="0.3"/>
    <row r="924" ht="11.1" customHeight="1" x14ac:dyDescent="0.3"/>
    <row r="925" ht="11.1" customHeight="1" x14ac:dyDescent="0.3"/>
    <row r="926" ht="11.1" customHeight="1" x14ac:dyDescent="0.3"/>
    <row r="927" ht="11.1" customHeight="1" x14ac:dyDescent="0.3"/>
    <row r="928" ht="11.1" customHeight="1" x14ac:dyDescent="0.3"/>
    <row r="929" ht="11.1" customHeight="1" x14ac:dyDescent="0.3"/>
    <row r="930" ht="11.1" customHeight="1" x14ac:dyDescent="0.3"/>
    <row r="931" ht="11.1" customHeight="1" x14ac:dyDescent="0.3"/>
    <row r="932" ht="11.1" customHeight="1" x14ac:dyDescent="0.3"/>
    <row r="933" ht="11.1" customHeight="1" x14ac:dyDescent="0.3"/>
    <row r="934" ht="11.1" customHeight="1" x14ac:dyDescent="0.3"/>
    <row r="935" ht="11.1" customHeight="1" x14ac:dyDescent="0.3"/>
    <row r="936" ht="11.1" customHeight="1" x14ac:dyDescent="0.3"/>
    <row r="937" ht="11.1" customHeight="1" x14ac:dyDescent="0.3"/>
    <row r="938" ht="11.1" customHeight="1" x14ac:dyDescent="0.3"/>
    <row r="939" ht="11.1" customHeight="1" x14ac:dyDescent="0.3"/>
    <row r="940" ht="11.1" customHeight="1" x14ac:dyDescent="0.3"/>
    <row r="941" ht="11.1" customHeight="1" x14ac:dyDescent="0.3"/>
    <row r="942" ht="11.1" customHeight="1" x14ac:dyDescent="0.3"/>
    <row r="943" ht="11.1" customHeight="1" x14ac:dyDescent="0.3"/>
    <row r="944" ht="11.1" customHeight="1" x14ac:dyDescent="0.3"/>
    <row r="945" ht="11.1" customHeight="1" x14ac:dyDescent="0.3"/>
    <row r="946" ht="11.1" customHeight="1" x14ac:dyDescent="0.3"/>
    <row r="947" ht="11.1" customHeight="1" x14ac:dyDescent="0.3"/>
    <row r="948" ht="11.1" customHeight="1" x14ac:dyDescent="0.3"/>
    <row r="949" ht="11.1" customHeight="1" x14ac:dyDescent="0.3"/>
    <row r="950" ht="11.1" customHeight="1" x14ac:dyDescent="0.3"/>
    <row r="951" ht="11.1" customHeight="1" x14ac:dyDescent="0.3"/>
    <row r="952" ht="11.1" customHeight="1" x14ac:dyDescent="0.3"/>
    <row r="953" ht="11.1" customHeight="1" x14ac:dyDescent="0.3"/>
    <row r="954" ht="11.1" customHeight="1" x14ac:dyDescent="0.3"/>
    <row r="955" ht="11.1" customHeight="1" x14ac:dyDescent="0.3"/>
    <row r="956" ht="11.1" customHeight="1" x14ac:dyDescent="0.3"/>
    <row r="957" ht="11.1" customHeight="1" x14ac:dyDescent="0.3"/>
    <row r="958" ht="11.1" customHeight="1" x14ac:dyDescent="0.3"/>
    <row r="959" ht="11.1" customHeight="1" x14ac:dyDescent="0.3"/>
    <row r="960" ht="11.1" customHeight="1" x14ac:dyDescent="0.3"/>
    <row r="961" ht="11.1" customHeight="1" x14ac:dyDescent="0.3"/>
    <row r="962" ht="11.1" customHeight="1" x14ac:dyDescent="0.3"/>
    <row r="963" ht="11.1" customHeight="1" x14ac:dyDescent="0.3"/>
    <row r="964" ht="11.1" customHeight="1" x14ac:dyDescent="0.3"/>
    <row r="965" ht="11.1" customHeight="1" x14ac:dyDescent="0.3"/>
    <row r="966" ht="11.1" customHeight="1" x14ac:dyDescent="0.3"/>
    <row r="967" ht="11.1" customHeight="1" x14ac:dyDescent="0.3"/>
    <row r="968" ht="11.1" customHeight="1" x14ac:dyDescent="0.3"/>
    <row r="969" ht="11.1" customHeight="1" x14ac:dyDescent="0.3"/>
    <row r="970" ht="11.1" customHeight="1" x14ac:dyDescent="0.3"/>
    <row r="971" ht="11.1" customHeight="1" x14ac:dyDescent="0.3"/>
    <row r="972" ht="11.1" customHeight="1" x14ac:dyDescent="0.3"/>
    <row r="973" ht="11.1" customHeight="1" x14ac:dyDescent="0.3"/>
    <row r="974" ht="11.1" customHeight="1" x14ac:dyDescent="0.3"/>
    <row r="975" ht="11.1" customHeight="1" x14ac:dyDescent="0.3"/>
    <row r="976" ht="11.1" customHeight="1" x14ac:dyDescent="0.3"/>
    <row r="977" ht="11.1" customHeight="1" x14ac:dyDescent="0.3"/>
    <row r="978" ht="11.1" customHeight="1" x14ac:dyDescent="0.3"/>
    <row r="979" ht="11.1" customHeight="1" x14ac:dyDescent="0.3"/>
    <row r="980" ht="11.1" customHeight="1" x14ac:dyDescent="0.3"/>
    <row r="981" ht="11.1" customHeight="1" x14ac:dyDescent="0.3"/>
    <row r="982" ht="11.1" customHeight="1" x14ac:dyDescent="0.3"/>
    <row r="983" ht="11.1" customHeight="1" x14ac:dyDescent="0.3"/>
    <row r="984" ht="11.1" customHeight="1" x14ac:dyDescent="0.3"/>
    <row r="985" ht="11.1" customHeight="1" x14ac:dyDescent="0.3"/>
    <row r="986" ht="11.1" customHeight="1" x14ac:dyDescent="0.3"/>
    <row r="987" ht="11.1" customHeight="1" x14ac:dyDescent="0.3"/>
    <row r="988" ht="11.1" customHeight="1" x14ac:dyDescent="0.3"/>
    <row r="989" ht="11.1" customHeight="1" x14ac:dyDescent="0.3"/>
    <row r="990" ht="11.1" customHeight="1" x14ac:dyDescent="0.3"/>
    <row r="991" ht="11.1" customHeight="1" x14ac:dyDescent="0.3"/>
    <row r="992" ht="11.1" customHeight="1" x14ac:dyDescent="0.3"/>
    <row r="993" ht="11.1" customHeight="1" x14ac:dyDescent="0.3"/>
    <row r="994" ht="11.1" customHeight="1" x14ac:dyDescent="0.3"/>
    <row r="995" ht="11.1" customHeight="1" x14ac:dyDescent="0.3"/>
    <row r="996" ht="11.1" customHeight="1" x14ac:dyDescent="0.3"/>
    <row r="997" ht="11.1" customHeight="1" x14ac:dyDescent="0.3"/>
    <row r="998" ht="11.1" customHeight="1" x14ac:dyDescent="0.3"/>
    <row r="999" ht="11.1" customHeight="1" x14ac:dyDescent="0.3"/>
    <row r="1000" ht="11.1" customHeight="1" x14ac:dyDescent="0.3"/>
    <row r="1001" ht="11.1" customHeight="1" x14ac:dyDescent="0.3"/>
    <row r="1002" ht="11.1" customHeight="1" x14ac:dyDescent="0.3"/>
    <row r="1003" ht="11.1" customHeight="1" x14ac:dyDescent="0.3"/>
    <row r="1004" ht="11.1" customHeight="1" x14ac:dyDescent="0.3"/>
    <row r="1005" ht="11.1" customHeight="1" x14ac:dyDescent="0.3"/>
    <row r="1006" ht="11.1" customHeight="1" x14ac:dyDescent="0.3"/>
    <row r="1007" ht="11.1" customHeight="1" x14ac:dyDescent="0.3"/>
    <row r="1008" ht="11.1" customHeight="1" x14ac:dyDescent="0.3"/>
    <row r="1009" ht="11.1" customHeight="1" x14ac:dyDescent="0.3"/>
    <row r="1010" ht="11.1" customHeight="1" x14ac:dyDescent="0.3"/>
    <row r="1011" ht="11.1" customHeight="1" x14ac:dyDescent="0.3"/>
    <row r="1012" ht="11.1" customHeight="1" x14ac:dyDescent="0.3"/>
    <row r="1013" ht="11.1" customHeight="1" x14ac:dyDescent="0.3"/>
    <row r="1014" ht="11.1" customHeight="1" x14ac:dyDescent="0.3"/>
    <row r="1015" ht="11.1" customHeight="1" x14ac:dyDescent="0.3"/>
    <row r="1016" ht="11.1" customHeight="1" x14ac:dyDescent="0.3"/>
    <row r="1017" ht="11.1" customHeight="1" x14ac:dyDescent="0.3"/>
    <row r="1018" ht="11.1" customHeight="1" x14ac:dyDescent="0.3"/>
    <row r="1019" ht="11.1" customHeight="1" x14ac:dyDescent="0.3"/>
    <row r="1020" ht="11.1" customHeight="1" x14ac:dyDescent="0.3"/>
    <row r="1021" ht="11.1" customHeight="1" x14ac:dyDescent="0.3"/>
    <row r="1022" ht="11.1" customHeight="1" x14ac:dyDescent="0.3"/>
    <row r="1023" ht="11.1" customHeight="1" x14ac:dyDescent="0.3"/>
    <row r="1024" ht="11.1" customHeight="1" x14ac:dyDescent="0.3"/>
    <row r="1025" ht="11.1" customHeight="1" x14ac:dyDescent="0.3"/>
    <row r="1026" ht="11.1" customHeight="1" x14ac:dyDescent="0.3"/>
    <row r="1027" ht="11.1" customHeight="1" x14ac:dyDescent="0.3"/>
    <row r="1028" ht="11.1" customHeight="1" x14ac:dyDescent="0.3"/>
    <row r="1029" ht="11.1" customHeight="1" x14ac:dyDescent="0.3"/>
    <row r="1030" ht="11.1" customHeight="1" x14ac:dyDescent="0.3"/>
    <row r="1031" ht="11.1" customHeight="1" x14ac:dyDescent="0.3"/>
    <row r="1032" ht="11.1" customHeight="1" x14ac:dyDescent="0.3"/>
    <row r="1033" ht="11.1" customHeight="1" x14ac:dyDescent="0.3"/>
    <row r="1034" ht="11.1" customHeight="1" x14ac:dyDescent="0.3"/>
    <row r="1035" ht="11.1" customHeight="1" x14ac:dyDescent="0.3"/>
    <row r="1036" ht="11.1" customHeight="1" x14ac:dyDescent="0.3"/>
    <row r="1037" ht="11.1" customHeight="1" x14ac:dyDescent="0.3"/>
    <row r="1038" ht="11.1" customHeight="1" x14ac:dyDescent="0.3"/>
    <row r="1039" ht="11.1" customHeight="1" x14ac:dyDescent="0.3"/>
    <row r="1040" ht="11.1" customHeight="1" x14ac:dyDescent="0.3"/>
    <row r="1041" ht="11.1" customHeight="1" x14ac:dyDescent="0.3"/>
    <row r="1042" ht="11.1" customHeight="1" x14ac:dyDescent="0.3"/>
    <row r="1043" ht="11.1" customHeight="1" x14ac:dyDescent="0.3"/>
    <row r="1044" ht="11.1" customHeight="1" x14ac:dyDescent="0.3"/>
    <row r="1045" ht="11.1" customHeight="1" x14ac:dyDescent="0.3"/>
    <row r="1046" ht="11.1" customHeight="1" x14ac:dyDescent="0.3"/>
    <row r="1047" ht="11.1" customHeight="1" x14ac:dyDescent="0.3"/>
    <row r="1048" ht="11.1" customHeight="1" x14ac:dyDescent="0.3"/>
    <row r="1049" ht="11.1" customHeight="1" x14ac:dyDescent="0.3"/>
    <row r="1050" ht="11.1" customHeight="1" x14ac:dyDescent="0.3"/>
    <row r="1051" ht="11.1" customHeight="1" x14ac:dyDescent="0.3"/>
    <row r="1052" ht="11.1" customHeight="1" x14ac:dyDescent="0.3"/>
    <row r="1053" ht="11.1" customHeight="1" x14ac:dyDescent="0.3"/>
    <row r="1054" ht="11.1" customHeight="1" x14ac:dyDescent="0.3"/>
    <row r="1055" ht="11.1" customHeight="1" x14ac:dyDescent="0.3"/>
    <row r="1056" ht="11.1" customHeight="1" x14ac:dyDescent="0.3"/>
    <row r="1057" ht="11.1" customHeight="1" x14ac:dyDescent="0.3"/>
    <row r="1058" ht="11.1" customHeight="1" x14ac:dyDescent="0.3"/>
    <row r="1059" ht="11.1" customHeight="1" x14ac:dyDescent="0.3"/>
    <row r="1060" ht="11.1" customHeight="1" x14ac:dyDescent="0.3"/>
    <row r="1061" ht="11.1" customHeight="1" x14ac:dyDescent="0.3"/>
    <row r="1062" ht="11.1" customHeight="1" x14ac:dyDescent="0.3"/>
    <row r="1063" ht="11.1" customHeight="1" x14ac:dyDescent="0.3"/>
    <row r="1064" ht="11.1" customHeight="1" x14ac:dyDescent="0.3"/>
    <row r="1065" ht="11.1" customHeight="1" x14ac:dyDescent="0.3"/>
    <row r="1066" ht="11.1" customHeight="1" x14ac:dyDescent="0.3"/>
    <row r="1067" ht="11.1" customHeight="1" x14ac:dyDescent="0.3"/>
    <row r="1068" ht="11.1" customHeight="1" x14ac:dyDescent="0.3"/>
    <row r="1069" ht="11.1" customHeight="1" x14ac:dyDescent="0.3"/>
    <row r="1070" ht="11.1" customHeight="1" x14ac:dyDescent="0.3"/>
    <row r="1071" ht="11.1" customHeight="1" x14ac:dyDescent="0.3"/>
    <row r="1072" ht="11.1" customHeight="1" x14ac:dyDescent="0.3"/>
    <row r="1073" ht="11.1" customHeight="1" x14ac:dyDescent="0.3"/>
    <row r="1074" ht="11.1" customHeight="1" x14ac:dyDescent="0.3"/>
    <row r="1075" ht="11.1" customHeight="1" x14ac:dyDescent="0.3"/>
    <row r="1076" ht="11.1" customHeight="1" x14ac:dyDescent="0.3"/>
    <row r="1077" ht="11.1" customHeight="1" x14ac:dyDescent="0.3"/>
    <row r="1078" ht="11.1" customHeight="1" x14ac:dyDescent="0.3"/>
    <row r="1079" ht="11.1" customHeight="1" x14ac:dyDescent="0.3"/>
    <row r="1080" ht="11.1" customHeight="1" x14ac:dyDescent="0.3"/>
    <row r="1081" ht="11.1" customHeight="1" x14ac:dyDescent="0.3"/>
    <row r="1082" ht="11.1" customHeight="1" x14ac:dyDescent="0.3"/>
    <row r="1083" ht="11.1" customHeight="1" x14ac:dyDescent="0.3"/>
    <row r="1084" ht="11.1" customHeight="1" x14ac:dyDescent="0.3"/>
    <row r="1085" ht="11.1" customHeight="1" x14ac:dyDescent="0.3"/>
    <row r="1086" ht="11.1" customHeight="1" x14ac:dyDescent="0.3"/>
    <row r="1087" ht="11.1" customHeight="1" x14ac:dyDescent="0.3"/>
    <row r="1088" ht="11.1" customHeight="1" x14ac:dyDescent="0.3"/>
    <row r="1089" ht="11.1" customHeight="1" x14ac:dyDescent="0.3"/>
    <row r="1090" ht="11.1" customHeight="1" x14ac:dyDescent="0.3"/>
    <row r="1091" ht="11.1" customHeight="1" x14ac:dyDescent="0.3"/>
    <row r="1092" ht="11.1" customHeight="1" x14ac:dyDescent="0.3"/>
    <row r="1093" ht="11.1" customHeight="1" x14ac:dyDescent="0.3"/>
    <row r="1094" ht="11.1" customHeight="1" x14ac:dyDescent="0.3"/>
    <row r="1095" ht="11.1" customHeight="1" x14ac:dyDescent="0.3"/>
    <row r="1096" ht="11.1" customHeight="1" x14ac:dyDescent="0.3"/>
    <row r="1097" ht="11.1" customHeight="1" x14ac:dyDescent="0.3"/>
    <row r="1098" ht="11.1" customHeight="1" x14ac:dyDescent="0.3"/>
    <row r="1099" ht="11.1" customHeight="1" x14ac:dyDescent="0.3"/>
    <row r="1100" ht="11.1" customHeight="1" x14ac:dyDescent="0.3"/>
    <row r="1101" ht="11.1" customHeight="1" x14ac:dyDescent="0.3"/>
    <row r="1102" ht="11.1" customHeight="1" x14ac:dyDescent="0.3"/>
    <row r="1103" ht="11.1" customHeight="1" x14ac:dyDescent="0.3"/>
    <row r="1104" ht="11.1" customHeight="1" x14ac:dyDescent="0.3"/>
    <row r="1105" ht="11.1" customHeight="1" x14ac:dyDescent="0.3"/>
    <row r="1106" ht="11.1" customHeight="1" x14ac:dyDescent="0.3"/>
    <row r="1107" ht="11.1" customHeight="1" x14ac:dyDescent="0.3"/>
    <row r="1108" ht="11.1" customHeight="1" x14ac:dyDescent="0.3"/>
    <row r="1109" ht="11.1" customHeight="1" x14ac:dyDescent="0.3"/>
    <row r="1110" ht="11.1" customHeight="1" x14ac:dyDescent="0.3"/>
    <row r="1111" ht="11.1" customHeight="1" x14ac:dyDescent="0.3"/>
    <row r="1112" ht="11.1" customHeight="1" x14ac:dyDescent="0.3"/>
    <row r="1113" ht="11.1" customHeight="1" x14ac:dyDescent="0.3"/>
    <row r="1114" ht="11.1" customHeight="1" x14ac:dyDescent="0.3"/>
    <row r="1115" ht="11.1" customHeight="1" x14ac:dyDescent="0.3"/>
    <row r="1116" ht="11.1" customHeight="1" x14ac:dyDescent="0.3"/>
    <row r="1117" ht="11.1" customHeight="1" x14ac:dyDescent="0.3"/>
    <row r="1118" ht="11.1" customHeight="1" x14ac:dyDescent="0.3"/>
    <row r="1119" ht="11.1" customHeight="1" x14ac:dyDescent="0.3"/>
    <row r="1120" ht="11.1" customHeight="1" x14ac:dyDescent="0.3"/>
    <row r="1121" ht="11.1" customHeight="1" x14ac:dyDescent="0.3"/>
    <row r="1122" ht="11.1" customHeight="1" x14ac:dyDescent="0.3"/>
    <row r="1123" ht="11.1" customHeight="1" x14ac:dyDescent="0.3"/>
    <row r="1124" ht="11.1" customHeight="1" x14ac:dyDescent="0.3"/>
    <row r="1125" ht="11.1" customHeight="1" x14ac:dyDescent="0.3"/>
    <row r="1126" ht="11.1" customHeight="1" x14ac:dyDescent="0.3"/>
    <row r="1127" ht="11.1" customHeight="1" x14ac:dyDescent="0.3"/>
    <row r="1128" ht="11.1" customHeight="1" x14ac:dyDescent="0.3"/>
    <row r="1129" ht="11.1" customHeight="1" x14ac:dyDescent="0.3"/>
    <row r="1130" ht="11.1" customHeight="1" x14ac:dyDescent="0.3"/>
    <row r="1131" ht="11.1" customHeight="1" x14ac:dyDescent="0.3"/>
    <row r="1132" ht="11.1" customHeight="1" x14ac:dyDescent="0.3"/>
    <row r="1133" ht="11.1" customHeight="1" x14ac:dyDescent="0.3"/>
    <row r="1134" ht="11.1" customHeight="1" x14ac:dyDescent="0.3"/>
    <row r="1135" ht="11.1" customHeight="1" x14ac:dyDescent="0.3"/>
    <row r="1136" ht="11.1" customHeight="1" x14ac:dyDescent="0.3"/>
    <row r="1137" ht="11.1" customHeight="1" x14ac:dyDescent="0.3"/>
    <row r="1138" ht="11.1" customHeight="1" x14ac:dyDescent="0.3"/>
    <row r="1139" ht="11.1" customHeight="1" x14ac:dyDescent="0.3"/>
    <row r="1140" ht="11.1" customHeight="1" x14ac:dyDescent="0.3"/>
    <row r="1141" ht="11.1" customHeight="1" x14ac:dyDescent="0.3"/>
    <row r="1142" ht="11.1" customHeight="1" x14ac:dyDescent="0.3"/>
    <row r="1143" ht="11.1" customHeight="1" x14ac:dyDescent="0.3"/>
    <row r="1144" ht="11.1" customHeight="1" x14ac:dyDescent="0.3"/>
    <row r="1145" ht="11.1" customHeight="1" x14ac:dyDescent="0.3"/>
    <row r="1146" ht="11.1" customHeight="1" x14ac:dyDescent="0.3"/>
    <row r="1147" ht="11.1" customHeight="1" x14ac:dyDescent="0.3"/>
    <row r="1148" ht="11.1" customHeight="1" x14ac:dyDescent="0.3"/>
    <row r="1149" ht="11.1" customHeight="1" x14ac:dyDescent="0.3"/>
    <row r="1150" ht="11.1" customHeight="1" x14ac:dyDescent="0.3"/>
    <row r="1151" ht="11.1" customHeight="1" x14ac:dyDescent="0.3"/>
    <row r="1152" ht="11.1" customHeight="1" x14ac:dyDescent="0.3"/>
    <row r="1153" ht="11.1" customHeight="1" x14ac:dyDescent="0.3"/>
    <row r="1154" ht="11.1" customHeight="1" x14ac:dyDescent="0.3"/>
    <row r="1155" ht="11.1" customHeight="1" x14ac:dyDescent="0.3"/>
    <row r="1156" ht="11.1" customHeight="1" x14ac:dyDescent="0.3"/>
    <row r="1157" ht="11.1" customHeight="1" x14ac:dyDescent="0.3"/>
    <row r="1158" ht="11.1" customHeight="1" x14ac:dyDescent="0.3"/>
    <row r="1159" ht="11.1" customHeight="1" x14ac:dyDescent="0.3"/>
    <row r="1160" ht="11.1" customHeight="1" x14ac:dyDescent="0.3"/>
    <row r="1161" ht="11.1" customHeight="1" x14ac:dyDescent="0.3"/>
    <row r="1162" ht="11.1" customHeight="1" x14ac:dyDescent="0.3"/>
    <row r="1163" ht="11.1" customHeight="1" x14ac:dyDescent="0.3"/>
    <row r="1164" ht="11.1" customHeight="1" x14ac:dyDescent="0.3"/>
    <row r="1165" ht="11.1" customHeight="1" x14ac:dyDescent="0.3"/>
    <row r="1166" ht="11.1" customHeight="1" x14ac:dyDescent="0.3"/>
    <row r="1167" ht="11.1" customHeight="1" x14ac:dyDescent="0.3"/>
    <row r="1168" ht="11.1" customHeight="1" x14ac:dyDescent="0.3"/>
    <row r="1169" ht="11.1" customHeight="1" x14ac:dyDescent="0.3"/>
    <row r="1170" ht="11.1" customHeight="1" x14ac:dyDescent="0.3"/>
    <row r="1171" ht="11.1" customHeight="1" x14ac:dyDescent="0.3"/>
    <row r="1172" ht="11.1" customHeight="1" x14ac:dyDescent="0.3"/>
    <row r="1173" ht="11.1" customHeight="1" x14ac:dyDescent="0.3"/>
    <row r="1174" ht="11.1" customHeight="1" x14ac:dyDescent="0.3"/>
    <row r="1175" ht="11.1" customHeight="1" x14ac:dyDescent="0.3"/>
    <row r="1176" ht="11.1" customHeight="1" x14ac:dyDescent="0.3"/>
    <row r="1177" ht="11.1" customHeight="1" x14ac:dyDescent="0.3"/>
    <row r="1178" ht="11.1" customHeight="1" x14ac:dyDescent="0.3"/>
    <row r="1179" ht="11.1" customHeight="1" x14ac:dyDescent="0.3"/>
    <row r="1180" ht="11.1" customHeight="1" x14ac:dyDescent="0.3"/>
    <row r="1181" ht="11.1" customHeight="1" x14ac:dyDescent="0.3"/>
    <row r="1182" ht="11.1" customHeight="1" x14ac:dyDescent="0.3"/>
    <row r="1183" ht="11.1" customHeight="1" x14ac:dyDescent="0.3"/>
    <row r="1184" ht="11.1" customHeight="1" x14ac:dyDescent="0.3"/>
    <row r="1185" ht="11.1" customHeight="1" x14ac:dyDescent="0.3"/>
    <row r="1186" ht="11.1" customHeight="1" x14ac:dyDescent="0.3"/>
    <row r="1187" ht="11.1" customHeight="1" x14ac:dyDescent="0.3"/>
    <row r="1188" ht="11.1" customHeight="1" x14ac:dyDescent="0.3"/>
    <row r="1189" ht="11.1" customHeight="1" x14ac:dyDescent="0.3"/>
    <row r="1190" ht="11.1" customHeight="1" x14ac:dyDescent="0.3"/>
    <row r="1191" ht="11.1" customHeight="1" x14ac:dyDescent="0.3"/>
    <row r="1192" ht="11.1" customHeight="1" x14ac:dyDescent="0.3"/>
    <row r="1193" ht="11.1" customHeight="1" x14ac:dyDescent="0.3"/>
    <row r="1194" ht="11.1" customHeight="1" x14ac:dyDescent="0.3"/>
    <row r="1195" ht="11.1" customHeight="1" x14ac:dyDescent="0.3"/>
    <row r="1196" ht="11.1" customHeight="1" x14ac:dyDescent="0.3"/>
    <row r="1197" ht="11.1" customHeight="1" x14ac:dyDescent="0.3"/>
    <row r="1198" ht="11.1" customHeight="1" x14ac:dyDescent="0.3"/>
    <row r="1199" ht="11.1" customHeight="1" x14ac:dyDescent="0.3"/>
    <row r="1200" ht="11.1" customHeight="1" x14ac:dyDescent="0.3"/>
    <row r="1201" ht="11.1" customHeight="1" x14ac:dyDescent="0.3"/>
    <row r="1202" ht="11.1" customHeight="1" x14ac:dyDescent="0.3"/>
    <row r="1203" ht="11.1" customHeight="1" x14ac:dyDescent="0.3"/>
    <row r="1204" ht="11.1" customHeight="1" x14ac:dyDescent="0.3"/>
    <row r="1205" ht="11.1" customHeight="1" x14ac:dyDescent="0.3"/>
    <row r="1206" ht="11.1" customHeight="1" x14ac:dyDescent="0.3"/>
    <row r="1207" ht="11.1" customHeight="1" x14ac:dyDescent="0.3"/>
    <row r="1208" ht="11.1" customHeight="1" x14ac:dyDescent="0.3"/>
    <row r="1209" ht="11.1" customHeight="1" x14ac:dyDescent="0.3"/>
    <row r="1210" ht="11.1" customHeight="1" x14ac:dyDescent="0.3"/>
    <row r="1211" ht="11.1" customHeight="1" x14ac:dyDescent="0.3"/>
    <row r="1212" ht="11.1" customHeight="1" x14ac:dyDescent="0.3"/>
    <row r="1213" ht="11.1" customHeight="1" x14ac:dyDescent="0.3"/>
    <row r="1214" ht="11.1" customHeight="1" x14ac:dyDescent="0.3"/>
    <row r="1215" ht="11.1" customHeight="1" x14ac:dyDescent="0.3"/>
    <row r="1216" ht="11.1" customHeight="1" x14ac:dyDescent="0.3"/>
    <row r="1217" ht="11.1" customHeight="1" x14ac:dyDescent="0.3"/>
    <row r="1218" ht="11.1" customHeight="1" x14ac:dyDescent="0.3"/>
    <row r="1219" ht="11.1" customHeight="1" x14ac:dyDescent="0.3"/>
    <row r="1220" ht="11.1" customHeight="1" x14ac:dyDescent="0.3"/>
    <row r="1221" ht="11.1" customHeight="1" x14ac:dyDescent="0.3"/>
    <row r="1222" ht="11.1" customHeight="1" x14ac:dyDescent="0.3"/>
    <row r="1223" ht="11.1" customHeight="1" x14ac:dyDescent="0.3"/>
    <row r="1224" ht="11.1" customHeight="1" x14ac:dyDescent="0.3"/>
    <row r="1225" ht="11.1" customHeight="1" x14ac:dyDescent="0.3"/>
    <row r="1226" ht="11.1" customHeight="1" x14ac:dyDescent="0.3"/>
    <row r="1227" ht="11.1" customHeight="1" x14ac:dyDescent="0.3"/>
    <row r="1228" ht="11.1" customHeight="1" x14ac:dyDescent="0.3"/>
    <row r="1229" ht="11.1" customHeight="1" x14ac:dyDescent="0.3"/>
    <row r="1230" ht="11.1" customHeight="1" x14ac:dyDescent="0.3"/>
    <row r="1231" ht="11.1" customHeight="1" x14ac:dyDescent="0.3"/>
    <row r="1232" ht="11.1" customHeight="1" x14ac:dyDescent="0.3"/>
    <row r="1233" ht="11.1" customHeight="1" x14ac:dyDescent="0.3"/>
    <row r="1234" ht="11.1" customHeight="1" x14ac:dyDescent="0.3"/>
    <row r="1235" ht="11.1" customHeight="1" x14ac:dyDescent="0.3"/>
    <row r="1236" ht="11.1" customHeight="1" x14ac:dyDescent="0.3"/>
    <row r="1237" ht="11.1" customHeight="1" x14ac:dyDescent="0.3"/>
    <row r="1238" ht="11.1" customHeight="1" x14ac:dyDescent="0.3"/>
    <row r="1239" ht="11.1" customHeight="1" x14ac:dyDescent="0.3"/>
    <row r="1240" ht="11.1" customHeight="1" x14ac:dyDescent="0.3"/>
    <row r="1241" ht="11.1" customHeight="1" x14ac:dyDescent="0.3"/>
    <row r="1242" ht="11.1" customHeight="1" x14ac:dyDescent="0.3"/>
    <row r="1243" ht="11.1" customHeight="1" x14ac:dyDescent="0.3"/>
    <row r="1244" ht="11.1" customHeight="1" x14ac:dyDescent="0.3"/>
    <row r="1245" ht="11.1" customHeight="1" x14ac:dyDescent="0.3"/>
    <row r="1246" ht="11.1" customHeight="1" x14ac:dyDescent="0.3"/>
    <row r="1247" ht="11.1" customHeight="1" x14ac:dyDescent="0.3"/>
    <row r="1248" ht="11.1" customHeight="1" x14ac:dyDescent="0.3"/>
    <row r="1249" ht="11.1" customHeight="1" x14ac:dyDescent="0.3"/>
    <row r="1250" ht="11.1" customHeight="1" x14ac:dyDescent="0.3"/>
    <row r="1251" ht="11.1" customHeight="1" x14ac:dyDescent="0.3"/>
    <row r="1252" ht="11.1" customHeight="1" x14ac:dyDescent="0.3"/>
    <row r="1253" ht="11.1" customHeight="1" x14ac:dyDescent="0.3"/>
    <row r="1254" ht="11.1" customHeight="1" x14ac:dyDescent="0.3"/>
    <row r="1255" ht="11.1" customHeight="1" x14ac:dyDescent="0.3"/>
    <row r="1256" ht="11.1" customHeight="1" x14ac:dyDescent="0.3"/>
    <row r="1257" ht="11.1" customHeight="1" x14ac:dyDescent="0.3"/>
    <row r="1258" ht="11.1" customHeight="1" x14ac:dyDescent="0.3"/>
    <row r="1259" ht="11.1" customHeight="1" x14ac:dyDescent="0.3"/>
    <row r="1260" ht="11.1" customHeight="1" x14ac:dyDescent="0.3"/>
    <row r="1261" ht="11.1" customHeight="1" x14ac:dyDescent="0.3"/>
    <row r="1262" ht="11.1" customHeight="1" x14ac:dyDescent="0.3"/>
    <row r="1263" ht="11.1" customHeight="1" x14ac:dyDescent="0.3"/>
    <row r="1264" ht="11.1" customHeight="1" x14ac:dyDescent="0.3"/>
    <row r="1265" ht="11.1" customHeight="1" x14ac:dyDescent="0.3"/>
    <row r="1266" ht="11.1" customHeight="1" x14ac:dyDescent="0.3"/>
    <row r="1267" ht="11.1" customHeight="1" x14ac:dyDescent="0.3"/>
    <row r="1268" ht="11.1" customHeight="1" x14ac:dyDescent="0.3"/>
    <row r="1269" ht="11.1" customHeight="1" x14ac:dyDescent="0.3"/>
    <row r="1270" ht="11.1" customHeight="1" x14ac:dyDescent="0.3"/>
    <row r="1271" ht="11.1" customHeight="1" x14ac:dyDescent="0.3"/>
    <row r="1272" ht="11.1" customHeight="1" x14ac:dyDescent="0.3"/>
    <row r="1273" ht="11.1" customHeight="1" x14ac:dyDescent="0.3"/>
    <row r="1274" ht="11.1" customHeight="1" x14ac:dyDescent="0.3"/>
    <row r="1275" ht="11.1" customHeight="1" x14ac:dyDescent="0.3"/>
    <row r="1276" ht="11.1" customHeight="1" x14ac:dyDescent="0.3"/>
    <row r="1277" ht="11.1" customHeight="1" x14ac:dyDescent="0.3"/>
    <row r="1278" ht="11.1" customHeight="1" x14ac:dyDescent="0.3"/>
    <row r="1279" ht="11.1" customHeight="1" x14ac:dyDescent="0.3"/>
    <row r="1280" ht="11.1" customHeight="1" x14ac:dyDescent="0.3"/>
    <row r="1281" ht="11.1" customHeight="1" x14ac:dyDescent="0.3"/>
    <row r="1282" ht="11.1" customHeight="1" x14ac:dyDescent="0.3"/>
    <row r="1283" ht="11.1" customHeight="1" x14ac:dyDescent="0.3"/>
    <row r="1284" ht="11.1" customHeight="1" x14ac:dyDescent="0.3"/>
    <row r="1285" ht="11.1" customHeight="1" x14ac:dyDescent="0.3"/>
    <row r="1286" ht="11.1" customHeight="1" x14ac:dyDescent="0.3"/>
    <row r="1287" ht="11.1" customHeight="1" x14ac:dyDescent="0.3"/>
    <row r="1288" ht="11.1" customHeight="1" x14ac:dyDescent="0.3"/>
    <row r="1289" ht="11.1" customHeight="1" x14ac:dyDescent="0.3"/>
    <row r="1290" ht="11.1" customHeight="1" x14ac:dyDescent="0.3"/>
    <row r="1291" ht="11.1" customHeight="1" x14ac:dyDescent="0.3"/>
    <row r="1292" ht="11.1" customHeight="1" x14ac:dyDescent="0.3"/>
    <row r="1293" ht="11.1" customHeight="1" x14ac:dyDescent="0.3"/>
    <row r="1294" ht="11.1" customHeight="1" x14ac:dyDescent="0.3"/>
    <row r="1295" ht="11.1" customHeight="1" x14ac:dyDescent="0.3"/>
    <row r="1296" ht="11.1" customHeight="1" x14ac:dyDescent="0.3"/>
    <row r="1297" ht="11.1" customHeight="1" x14ac:dyDescent="0.3"/>
    <row r="1298" ht="11.1" customHeight="1" x14ac:dyDescent="0.3"/>
    <row r="1299" ht="11.1" customHeight="1" x14ac:dyDescent="0.3"/>
    <row r="1300" ht="11.1" customHeight="1" x14ac:dyDescent="0.3"/>
    <row r="1301" ht="11.1" customHeight="1" x14ac:dyDescent="0.3"/>
    <row r="1302" ht="11.1" customHeight="1" x14ac:dyDescent="0.3"/>
    <row r="1303" ht="11.1" customHeight="1" x14ac:dyDescent="0.3"/>
    <row r="1304" ht="11.1" customHeight="1" x14ac:dyDescent="0.3"/>
    <row r="1305" ht="11.1" customHeight="1" x14ac:dyDescent="0.3"/>
    <row r="1306" ht="11.1" customHeight="1" x14ac:dyDescent="0.3"/>
    <row r="1307" ht="11.1" customHeight="1" x14ac:dyDescent="0.3"/>
    <row r="1308" ht="11.1" customHeight="1" x14ac:dyDescent="0.3"/>
    <row r="1309" ht="11.1" customHeight="1" x14ac:dyDescent="0.3"/>
    <row r="1310" ht="11.1" customHeight="1" x14ac:dyDescent="0.3"/>
    <row r="1311" ht="11.1" customHeight="1" x14ac:dyDescent="0.3"/>
    <row r="1312" ht="11.1" customHeight="1" x14ac:dyDescent="0.3"/>
    <row r="1313" ht="11.1" customHeight="1" x14ac:dyDescent="0.3"/>
    <row r="1314" ht="11.1" customHeight="1" x14ac:dyDescent="0.3"/>
    <row r="1315" ht="11.1" customHeight="1" x14ac:dyDescent="0.3"/>
    <row r="1316" ht="11.1" customHeight="1" x14ac:dyDescent="0.3"/>
    <row r="1317" ht="11.1" customHeight="1" x14ac:dyDescent="0.3"/>
    <row r="1318" ht="11.1" customHeight="1" x14ac:dyDescent="0.3"/>
    <row r="1319" ht="11.1" customHeight="1" x14ac:dyDescent="0.3"/>
    <row r="1320" ht="11.1" customHeight="1" x14ac:dyDescent="0.3"/>
    <row r="1321" ht="11.1" customHeight="1" x14ac:dyDescent="0.3"/>
    <row r="1322" ht="11.1" customHeight="1" x14ac:dyDescent="0.3"/>
    <row r="1323" ht="11.1" customHeight="1" x14ac:dyDescent="0.3"/>
    <row r="1324" ht="11.1" customHeight="1" x14ac:dyDescent="0.3"/>
    <row r="1325" ht="11.1" customHeight="1" x14ac:dyDescent="0.3"/>
    <row r="1326" ht="11.1" customHeight="1" x14ac:dyDescent="0.3"/>
    <row r="1327" ht="11.1" customHeight="1" x14ac:dyDescent="0.3"/>
    <row r="1328" ht="11.1" customHeight="1" x14ac:dyDescent="0.3"/>
    <row r="1329" ht="11.1" customHeight="1" x14ac:dyDescent="0.3"/>
    <row r="1330" ht="11.1" customHeight="1" x14ac:dyDescent="0.3"/>
    <row r="1331" ht="11.1" customHeight="1" x14ac:dyDescent="0.3"/>
    <row r="1332" ht="11.1" customHeight="1" x14ac:dyDescent="0.3"/>
    <row r="1333" ht="11.1" customHeight="1" x14ac:dyDescent="0.3"/>
    <row r="1334" ht="11.1" customHeight="1" x14ac:dyDescent="0.3"/>
    <row r="1335" ht="11.1" customHeight="1" x14ac:dyDescent="0.3"/>
    <row r="1336" ht="11.1" customHeight="1" x14ac:dyDescent="0.3"/>
    <row r="1337" ht="11.1" customHeight="1" x14ac:dyDescent="0.3"/>
    <row r="1338" ht="11.1" customHeight="1" x14ac:dyDescent="0.3"/>
    <row r="1339" ht="11.1" customHeight="1" x14ac:dyDescent="0.3"/>
    <row r="1340" ht="11.1" customHeight="1" x14ac:dyDescent="0.3"/>
    <row r="1341" ht="11.1" customHeight="1" x14ac:dyDescent="0.3"/>
    <row r="1342" ht="11.1" customHeight="1" x14ac:dyDescent="0.3"/>
    <row r="1343" ht="11.1" customHeight="1" x14ac:dyDescent="0.3"/>
    <row r="1344" ht="11.1" customHeight="1" x14ac:dyDescent="0.3"/>
    <row r="1345" ht="11.1" customHeight="1" x14ac:dyDescent="0.3"/>
    <row r="1346" ht="11.1" customHeight="1" x14ac:dyDescent="0.3"/>
    <row r="1347" ht="11.1" customHeight="1" x14ac:dyDescent="0.3"/>
    <row r="1348" ht="11.1" customHeight="1" x14ac:dyDescent="0.3"/>
    <row r="1349" ht="11.1" customHeight="1" x14ac:dyDescent="0.3"/>
    <row r="1350" ht="11.1" customHeight="1" x14ac:dyDescent="0.3"/>
    <row r="1351" ht="11.1" customHeight="1" x14ac:dyDescent="0.3"/>
    <row r="1352" ht="11.1" customHeight="1" x14ac:dyDescent="0.3"/>
    <row r="1353" ht="11.1" customHeight="1" x14ac:dyDescent="0.3"/>
    <row r="1354" ht="11.1" customHeight="1" x14ac:dyDescent="0.3"/>
    <row r="1355" ht="11.1" customHeight="1" x14ac:dyDescent="0.3"/>
    <row r="1356" ht="11.1" customHeight="1" x14ac:dyDescent="0.3"/>
    <row r="1357" ht="11.1" customHeight="1" x14ac:dyDescent="0.3"/>
    <row r="1358" ht="11.1" customHeight="1" x14ac:dyDescent="0.3"/>
    <row r="1359" ht="11.1" customHeight="1" x14ac:dyDescent="0.3"/>
    <row r="1360" ht="11.1" customHeight="1" x14ac:dyDescent="0.3"/>
    <row r="1361" ht="11.1" customHeight="1" x14ac:dyDescent="0.3"/>
    <row r="1362" ht="11.1" customHeight="1" x14ac:dyDescent="0.3"/>
    <row r="1363" ht="11.1" customHeight="1" x14ac:dyDescent="0.3"/>
    <row r="1364" ht="11.1" customHeight="1" x14ac:dyDescent="0.3"/>
    <row r="1365" ht="11.1" customHeight="1" x14ac:dyDescent="0.3"/>
    <row r="1366" ht="11.1" customHeight="1" x14ac:dyDescent="0.3"/>
    <row r="1367" ht="11.1" customHeight="1" x14ac:dyDescent="0.3"/>
    <row r="1368" ht="11.1" customHeight="1" x14ac:dyDescent="0.3"/>
    <row r="1369" ht="11.1" customHeight="1" x14ac:dyDescent="0.3"/>
    <row r="1370" ht="11.1" customHeight="1" x14ac:dyDescent="0.3"/>
    <row r="1371" ht="11.1" customHeight="1" x14ac:dyDescent="0.3"/>
    <row r="1372" ht="11.1" customHeight="1" x14ac:dyDescent="0.3"/>
    <row r="1373" ht="11.1" customHeight="1" x14ac:dyDescent="0.3"/>
    <row r="1374" ht="11.1" customHeight="1" x14ac:dyDescent="0.3"/>
    <row r="1375" ht="11.1" customHeight="1" x14ac:dyDescent="0.3"/>
    <row r="1376" ht="11.1" customHeight="1" x14ac:dyDescent="0.3"/>
    <row r="1377" ht="11.1" customHeight="1" x14ac:dyDescent="0.3"/>
    <row r="1378" ht="11.1" customHeight="1" x14ac:dyDescent="0.3"/>
    <row r="1379" ht="11.1" customHeight="1" x14ac:dyDescent="0.3"/>
    <row r="1380" ht="11.1" customHeight="1" x14ac:dyDescent="0.3"/>
    <row r="1381" ht="11.1" customHeight="1" x14ac:dyDescent="0.3"/>
    <row r="1382" ht="11.1" customHeight="1" x14ac:dyDescent="0.3"/>
    <row r="1383" ht="11.1" customHeight="1" x14ac:dyDescent="0.3"/>
    <row r="1384" ht="11.1" customHeight="1" x14ac:dyDescent="0.3"/>
    <row r="1385" ht="11.1" customHeight="1" x14ac:dyDescent="0.3"/>
    <row r="1386" ht="11.1" customHeight="1" x14ac:dyDescent="0.3"/>
    <row r="1387" ht="11.1" customHeight="1" x14ac:dyDescent="0.3"/>
    <row r="1388" ht="11.1" customHeight="1" x14ac:dyDescent="0.3"/>
    <row r="1389" ht="11.1" customHeight="1" x14ac:dyDescent="0.3"/>
    <row r="1390" ht="11.1" customHeight="1" x14ac:dyDescent="0.3"/>
    <row r="1391" ht="11.1" customHeight="1" x14ac:dyDescent="0.3"/>
    <row r="1392" ht="11.1" customHeight="1" x14ac:dyDescent="0.3"/>
    <row r="1393" ht="11.1" customHeight="1" x14ac:dyDescent="0.3"/>
    <row r="1394" ht="11.1" customHeight="1" x14ac:dyDescent="0.3"/>
    <row r="1395" ht="11.1" customHeight="1" x14ac:dyDescent="0.3"/>
    <row r="1396" ht="11.1" customHeight="1" x14ac:dyDescent="0.3"/>
    <row r="1397" ht="11.1" customHeight="1" x14ac:dyDescent="0.3"/>
    <row r="1398" ht="11.1" customHeight="1" x14ac:dyDescent="0.3"/>
    <row r="1399" ht="11.1" customHeight="1" x14ac:dyDescent="0.3"/>
    <row r="1400" ht="11.1" customHeight="1" x14ac:dyDescent="0.3"/>
    <row r="1401" ht="11.1" customHeight="1" x14ac:dyDescent="0.3"/>
    <row r="1402" ht="11.1" customHeight="1" x14ac:dyDescent="0.3"/>
    <row r="1403" ht="11.1" customHeight="1" x14ac:dyDescent="0.3"/>
    <row r="1404" ht="11.1" customHeight="1" x14ac:dyDescent="0.3"/>
    <row r="1405" ht="11.1" customHeight="1" x14ac:dyDescent="0.3"/>
    <row r="1406" ht="11.1" customHeight="1" x14ac:dyDescent="0.3"/>
    <row r="1407" ht="11.1" customHeight="1" x14ac:dyDescent="0.3"/>
    <row r="1408" ht="11.1" customHeight="1" x14ac:dyDescent="0.3"/>
    <row r="1409" ht="11.1" customHeight="1" x14ac:dyDescent="0.3"/>
    <row r="1410" ht="11.1" customHeight="1" x14ac:dyDescent="0.3"/>
    <row r="1411" ht="11.1" customHeight="1" x14ac:dyDescent="0.3"/>
    <row r="1412" ht="11.1" customHeight="1" x14ac:dyDescent="0.3"/>
    <row r="1413" ht="11.1" customHeight="1" x14ac:dyDescent="0.3"/>
    <row r="1414" ht="11.1" customHeight="1" x14ac:dyDescent="0.3"/>
    <row r="1415" ht="11.1" customHeight="1" x14ac:dyDescent="0.3"/>
    <row r="1416" ht="11.1" customHeight="1" x14ac:dyDescent="0.3"/>
    <row r="1417" ht="11.1" customHeight="1" x14ac:dyDescent="0.3"/>
    <row r="1418" ht="12.9" customHeight="1" x14ac:dyDescent="0.3"/>
    <row r="1419" ht="12.9" customHeight="1" x14ac:dyDescent="0.3"/>
    <row r="1420" ht="12.9" customHeight="1" x14ac:dyDescent="0.3"/>
    <row r="1421" ht="12.9" customHeight="1" x14ac:dyDescent="0.3"/>
    <row r="1422" ht="12.9" customHeight="1" x14ac:dyDescent="0.3"/>
    <row r="1423" ht="12.9" customHeight="1" x14ac:dyDescent="0.3"/>
    <row r="1424" ht="12.9" customHeight="1" x14ac:dyDescent="0.3"/>
    <row r="1425" ht="12.9" customHeight="1" x14ac:dyDescent="0.3"/>
    <row r="1426" ht="12.9" customHeight="1" x14ac:dyDescent="0.3"/>
    <row r="1427" ht="12.9" customHeight="1" x14ac:dyDescent="0.3"/>
    <row r="1428" ht="12.9" customHeight="1" x14ac:dyDescent="0.3"/>
    <row r="1429" ht="12.9" customHeight="1" x14ac:dyDescent="0.3"/>
    <row r="1430" ht="12.9" customHeight="1" x14ac:dyDescent="0.3"/>
    <row r="1431" ht="12.9" customHeight="1" x14ac:dyDescent="0.3"/>
    <row r="1432" ht="12.9" customHeight="1" x14ac:dyDescent="0.3"/>
    <row r="1433" ht="12.9" customHeight="1" x14ac:dyDescent="0.3"/>
    <row r="1434" ht="12.9" customHeight="1" x14ac:dyDescent="0.3"/>
    <row r="1435" ht="12.9" customHeight="1" x14ac:dyDescent="0.3"/>
    <row r="1436" ht="12.9" customHeight="1" x14ac:dyDescent="0.3"/>
    <row r="1437" ht="12.9" customHeight="1" x14ac:dyDescent="0.3"/>
    <row r="1438" ht="12.9" customHeight="1" x14ac:dyDescent="0.3"/>
    <row r="1439" ht="12.9" customHeight="1" x14ac:dyDescent="0.3"/>
    <row r="1440" ht="12.9" customHeight="1" x14ac:dyDescent="0.3"/>
    <row r="1441" ht="12.9" customHeight="1" x14ac:dyDescent="0.3"/>
    <row r="1442" ht="12.9" customHeight="1" x14ac:dyDescent="0.3"/>
    <row r="1443" ht="12.9" customHeight="1" x14ac:dyDescent="0.3"/>
    <row r="1444" ht="12.9" customHeight="1" x14ac:dyDescent="0.3"/>
    <row r="1445" ht="12.9" customHeight="1" x14ac:dyDescent="0.3"/>
    <row r="1446" ht="12.9" customHeight="1" x14ac:dyDescent="0.3"/>
    <row r="1447" ht="12.9" customHeight="1" x14ac:dyDescent="0.3"/>
    <row r="1448" ht="12.9" customHeight="1" x14ac:dyDescent="0.3"/>
    <row r="1449" ht="12.9" customHeight="1" x14ac:dyDescent="0.3"/>
    <row r="1450" ht="12.9" customHeight="1" x14ac:dyDescent="0.3"/>
    <row r="1451" ht="12.9" customHeight="1" x14ac:dyDescent="0.3"/>
    <row r="1452" ht="12.9" customHeight="1" x14ac:dyDescent="0.3"/>
    <row r="1453" ht="12.9" customHeight="1" x14ac:dyDescent="0.3"/>
    <row r="1454" ht="12.9" customHeight="1" x14ac:dyDescent="0.3"/>
    <row r="1455" ht="12.9" customHeight="1" x14ac:dyDescent="0.3"/>
    <row r="1456" ht="12.9" customHeight="1" x14ac:dyDescent="0.3"/>
    <row r="1457" ht="12.9" customHeight="1" x14ac:dyDescent="0.3"/>
    <row r="1458" ht="12.9" customHeight="1" x14ac:dyDescent="0.3"/>
    <row r="1459" ht="12.9" customHeight="1" x14ac:dyDescent="0.3"/>
    <row r="1460" ht="12.9" customHeight="1" x14ac:dyDescent="0.3"/>
    <row r="1461" ht="12.9" customHeight="1" x14ac:dyDescent="0.3"/>
    <row r="1462" ht="12.9" customHeight="1" x14ac:dyDescent="0.3"/>
    <row r="1463" ht="12.9" customHeight="1" x14ac:dyDescent="0.3"/>
    <row r="1464" ht="12.9" customHeight="1" x14ac:dyDescent="0.3"/>
    <row r="1465" ht="12.9" customHeight="1" x14ac:dyDescent="0.3"/>
    <row r="1466" ht="12.9" customHeight="1" x14ac:dyDescent="0.3"/>
    <row r="1467" ht="12.9" customHeight="1" x14ac:dyDescent="0.3"/>
    <row r="1468" ht="12.9" customHeight="1" x14ac:dyDescent="0.3"/>
    <row r="1469" ht="12.9" customHeight="1" x14ac:dyDescent="0.3"/>
    <row r="1470" ht="12.9" customHeight="1" x14ac:dyDescent="0.3"/>
    <row r="1471" ht="12.9" customHeight="1" x14ac:dyDescent="0.3"/>
    <row r="1472" ht="12.9" customHeight="1" x14ac:dyDescent="0.3"/>
    <row r="1473" ht="11.1" customHeight="1" x14ac:dyDescent="0.3"/>
    <row r="1474" ht="11.1" customHeight="1" x14ac:dyDescent="0.3"/>
    <row r="1475" ht="11.1" customHeight="1" x14ac:dyDescent="0.3"/>
    <row r="1476" ht="11.1" customHeight="1" x14ac:dyDescent="0.3"/>
    <row r="1477" ht="11.1" customHeight="1" x14ac:dyDescent="0.3"/>
    <row r="1478" ht="11.1" customHeight="1" x14ac:dyDescent="0.3"/>
    <row r="1479" ht="11.1" customHeight="1" x14ac:dyDescent="0.3"/>
    <row r="1480" ht="11.1" customHeight="1" x14ac:dyDescent="0.3"/>
    <row r="1481" ht="11.1" customHeight="1" x14ac:dyDescent="0.3"/>
    <row r="1482" ht="11.1" customHeight="1" x14ac:dyDescent="0.3"/>
    <row r="1483" ht="11.1" customHeight="1" x14ac:dyDescent="0.3"/>
    <row r="1484" ht="11.1" customHeight="1" x14ac:dyDescent="0.3"/>
    <row r="1485" ht="11.1" customHeight="1" x14ac:dyDescent="0.3"/>
    <row r="1486" ht="11.1" customHeight="1" x14ac:dyDescent="0.3"/>
    <row r="1487" ht="11.1" customHeight="1" x14ac:dyDescent="0.3"/>
    <row r="1488" ht="11.1" customHeight="1" x14ac:dyDescent="0.3"/>
    <row r="1489" ht="11.1" customHeight="1" x14ac:dyDescent="0.3"/>
    <row r="1490" ht="11.1" customHeight="1" x14ac:dyDescent="0.3"/>
    <row r="1491" ht="11.1" customHeight="1" x14ac:dyDescent="0.3"/>
    <row r="1492" ht="11.1" customHeight="1" x14ac:dyDescent="0.3"/>
    <row r="1493" ht="11.1" customHeight="1" x14ac:dyDescent="0.3"/>
    <row r="1494" ht="11.1" customHeight="1" x14ac:dyDescent="0.3"/>
    <row r="1495" ht="11.1" customHeight="1" x14ac:dyDescent="0.3"/>
    <row r="1496" ht="11.1" customHeight="1" x14ac:dyDescent="0.3"/>
    <row r="1497" ht="11.1" customHeight="1" x14ac:dyDescent="0.3"/>
    <row r="1498" ht="11.1" customHeight="1" x14ac:dyDescent="0.3"/>
    <row r="1499" ht="11.1" customHeight="1" x14ac:dyDescent="0.3"/>
    <row r="1500" ht="11.1" customHeight="1" x14ac:dyDescent="0.3"/>
    <row r="1501" ht="11.1" customHeight="1" x14ac:dyDescent="0.3"/>
    <row r="1502" ht="11.1" customHeight="1" x14ac:dyDescent="0.3"/>
    <row r="1503" ht="11.1" customHeight="1" x14ac:dyDescent="0.3"/>
    <row r="1504" ht="11.1" customHeight="1" x14ac:dyDescent="0.3"/>
    <row r="1505" ht="11.1" customHeight="1" x14ac:dyDescent="0.3"/>
    <row r="1506" ht="11.1" customHeight="1" x14ac:dyDescent="0.3"/>
    <row r="1507" ht="11.1" customHeight="1" x14ac:dyDescent="0.3"/>
    <row r="1508" ht="11.1" customHeight="1" x14ac:dyDescent="0.3"/>
    <row r="1509" ht="11.1" customHeight="1" x14ac:dyDescent="0.3"/>
    <row r="1510" ht="11.1" customHeight="1" x14ac:dyDescent="0.3"/>
    <row r="1511" ht="11.1" customHeight="1" x14ac:dyDescent="0.3"/>
    <row r="1512" ht="11.1" customHeight="1" x14ac:dyDescent="0.3"/>
    <row r="1513" ht="11.1" customHeight="1" x14ac:dyDescent="0.3"/>
    <row r="1514" ht="11.1" customHeight="1" x14ac:dyDescent="0.3"/>
    <row r="1515" ht="11.1" customHeight="1" x14ac:dyDescent="0.3"/>
    <row r="1516" ht="11.1" customHeight="1" x14ac:dyDescent="0.3"/>
    <row r="1517" ht="11.1" customHeight="1" x14ac:dyDescent="0.3"/>
    <row r="1518" ht="11.1" customHeight="1" x14ac:dyDescent="0.3"/>
    <row r="1519" ht="11.1" customHeight="1" x14ac:dyDescent="0.3"/>
    <row r="1520" ht="11.1" customHeight="1" x14ac:dyDescent="0.3"/>
    <row r="1521" ht="11.1" customHeight="1" x14ac:dyDescent="0.3"/>
    <row r="1522" ht="11.1" customHeight="1" x14ac:dyDescent="0.3"/>
    <row r="1523" ht="11.1" customHeight="1" x14ac:dyDescent="0.3"/>
    <row r="1524" ht="11.1" customHeight="1" x14ac:dyDescent="0.3"/>
    <row r="1525" ht="11.1" customHeight="1" x14ac:dyDescent="0.3"/>
    <row r="1526" ht="11.1" customHeight="1" x14ac:dyDescent="0.3"/>
    <row r="1527" ht="11.1" customHeight="1" x14ac:dyDescent="0.3"/>
    <row r="1528" ht="11.1" customHeight="1" x14ac:dyDescent="0.3"/>
    <row r="1529" ht="11.1" customHeight="1" x14ac:dyDescent="0.3"/>
    <row r="1530" ht="11.1" customHeight="1" x14ac:dyDescent="0.3"/>
    <row r="1531" ht="11.1" customHeight="1" x14ac:dyDescent="0.3"/>
    <row r="1532" ht="11.1" customHeight="1" x14ac:dyDescent="0.3"/>
    <row r="1533" ht="11.1" customHeight="1" x14ac:dyDescent="0.3"/>
    <row r="1534" ht="11.1" customHeight="1" x14ac:dyDescent="0.3"/>
    <row r="1535" ht="11.1" customHeight="1" x14ac:dyDescent="0.3"/>
    <row r="1536" ht="11.1" customHeight="1" x14ac:dyDescent="0.3"/>
    <row r="1537" ht="11.1" customHeight="1" x14ac:dyDescent="0.3"/>
    <row r="1538" ht="11.1" customHeight="1" x14ac:dyDescent="0.3"/>
    <row r="1539" ht="11.1" customHeight="1" x14ac:dyDescent="0.3"/>
    <row r="1540" ht="11.1" customHeight="1" x14ac:dyDescent="0.3"/>
    <row r="1541" ht="11.1" customHeight="1" x14ac:dyDescent="0.3"/>
    <row r="1542" ht="11.1" customHeight="1" x14ac:dyDescent="0.3"/>
    <row r="1543" ht="11.1" customHeight="1" x14ac:dyDescent="0.3"/>
    <row r="1544" ht="11.1" customHeight="1" x14ac:dyDescent="0.3"/>
    <row r="1545" ht="11.1" customHeight="1" x14ac:dyDescent="0.3"/>
    <row r="1546" ht="11.1" customHeight="1" x14ac:dyDescent="0.3"/>
    <row r="1547" ht="11.1" customHeight="1" x14ac:dyDescent="0.3"/>
    <row r="1548" ht="11.1" customHeight="1" x14ac:dyDescent="0.3"/>
    <row r="1549" ht="11.1" customHeight="1" x14ac:dyDescent="0.3"/>
    <row r="1550" ht="11.1" customHeight="1" x14ac:dyDescent="0.3"/>
    <row r="1551" ht="11.1" customHeight="1" x14ac:dyDescent="0.3"/>
    <row r="1552" ht="11.1" customHeight="1" x14ac:dyDescent="0.3"/>
    <row r="1553" ht="11.1" customHeight="1" x14ac:dyDescent="0.3"/>
    <row r="1554" ht="11.1" customHeight="1" x14ac:dyDescent="0.3"/>
    <row r="1555" ht="11.1" customHeight="1" x14ac:dyDescent="0.3"/>
    <row r="1556" ht="11.1" customHeight="1" x14ac:dyDescent="0.3"/>
    <row r="1557" ht="11.1" customHeight="1" x14ac:dyDescent="0.3"/>
    <row r="1558" ht="11.1" customHeight="1" x14ac:dyDescent="0.3"/>
    <row r="1559" ht="11.1" customHeight="1" x14ac:dyDescent="0.3"/>
    <row r="1560" ht="11.1" customHeight="1" x14ac:dyDescent="0.3"/>
    <row r="1561" ht="11.1" customHeight="1" x14ac:dyDescent="0.3"/>
    <row r="1562" ht="11.1" customHeight="1" x14ac:dyDescent="0.3"/>
    <row r="1563" ht="11.1" customHeight="1" x14ac:dyDescent="0.3"/>
    <row r="1564" ht="11.1" customHeight="1" x14ac:dyDescent="0.3"/>
    <row r="1565" ht="11.1" customHeight="1" x14ac:dyDescent="0.3"/>
    <row r="1566" ht="11.1" customHeight="1" x14ac:dyDescent="0.3"/>
    <row r="1567" ht="11.1" customHeight="1" x14ac:dyDescent="0.3"/>
    <row r="1568" ht="11.1" customHeight="1" x14ac:dyDescent="0.3"/>
    <row r="1569" ht="11.1" customHeight="1" x14ac:dyDescent="0.3"/>
    <row r="1570" ht="11.1" customHeight="1" x14ac:dyDescent="0.3"/>
    <row r="1571" ht="11.1" customHeight="1" x14ac:dyDescent="0.3"/>
    <row r="1572" ht="11.1" customHeight="1" x14ac:dyDescent="0.3"/>
    <row r="1573" ht="11.1" customHeight="1" x14ac:dyDescent="0.3"/>
    <row r="1574" ht="11.1" customHeight="1" x14ac:dyDescent="0.3"/>
    <row r="1575" ht="11.1" customHeight="1" x14ac:dyDescent="0.3"/>
    <row r="1576" ht="11.1" customHeight="1" x14ac:dyDescent="0.3"/>
    <row r="1577" ht="11.1" customHeight="1" x14ac:dyDescent="0.3"/>
    <row r="1578" ht="11.1" customHeight="1" x14ac:dyDescent="0.3"/>
    <row r="1579" ht="11.1" customHeight="1" x14ac:dyDescent="0.3"/>
    <row r="1580" ht="11.1" customHeight="1" x14ac:dyDescent="0.3"/>
    <row r="1581" ht="11.1" customHeight="1" x14ac:dyDescent="0.3"/>
    <row r="1582" ht="11.1" customHeight="1" x14ac:dyDescent="0.3"/>
    <row r="1583" ht="11.1" customHeight="1" x14ac:dyDescent="0.3"/>
    <row r="1584" ht="11.1" customHeight="1" x14ac:dyDescent="0.3"/>
    <row r="1585" ht="11.1" customHeight="1" x14ac:dyDescent="0.3"/>
    <row r="1586" ht="11.1" customHeight="1" x14ac:dyDescent="0.3"/>
    <row r="1587" ht="11.1" customHeight="1" x14ac:dyDescent="0.3"/>
    <row r="1588" ht="11.1" customHeight="1" x14ac:dyDescent="0.3"/>
    <row r="1589" ht="11.1" customHeight="1" x14ac:dyDescent="0.3"/>
    <row r="1590" ht="11.1" customHeight="1" x14ac:dyDescent="0.3"/>
    <row r="1591" ht="11.1" customHeight="1" x14ac:dyDescent="0.3"/>
    <row r="1592" ht="11.1" customHeight="1" x14ac:dyDescent="0.3"/>
    <row r="1593" ht="11.1" customHeight="1" x14ac:dyDescent="0.3"/>
    <row r="1594" ht="11.1" customHeight="1" x14ac:dyDescent="0.3"/>
    <row r="1595" ht="11.1" customHeight="1" x14ac:dyDescent="0.3"/>
    <row r="1596" ht="11.1" customHeight="1" x14ac:dyDescent="0.3"/>
    <row r="1597" ht="11.1" customHeight="1" x14ac:dyDescent="0.3"/>
    <row r="1598" ht="11.1" customHeight="1" x14ac:dyDescent="0.3"/>
    <row r="1599" ht="11.1" customHeight="1" x14ac:dyDescent="0.3"/>
    <row r="1600" ht="11.1" customHeight="1" x14ac:dyDescent="0.3"/>
    <row r="1601" ht="11.1" customHeight="1" x14ac:dyDescent="0.3"/>
    <row r="1602" ht="11.1" customHeight="1" x14ac:dyDescent="0.3"/>
    <row r="1603" ht="11.1" customHeight="1" x14ac:dyDescent="0.3"/>
    <row r="1604" ht="11.1" customHeight="1" x14ac:dyDescent="0.3"/>
    <row r="1605" ht="11.1" customHeight="1" x14ac:dyDescent="0.3"/>
    <row r="1606" ht="11.1" customHeight="1" x14ac:dyDescent="0.3"/>
    <row r="1607" ht="11.1" customHeight="1" x14ac:dyDescent="0.3"/>
    <row r="1608" ht="11.1" customHeight="1" x14ac:dyDescent="0.3"/>
    <row r="1609" ht="11.1" customHeight="1" x14ac:dyDescent="0.3"/>
    <row r="1610" ht="11.1" customHeight="1" x14ac:dyDescent="0.3"/>
    <row r="1611" ht="11.1" customHeight="1" x14ac:dyDescent="0.3"/>
    <row r="1612" ht="11.1" customHeight="1" x14ac:dyDescent="0.3"/>
    <row r="1613" ht="11.1" customHeight="1" x14ac:dyDescent="0.3"/>
    <row r="1614" ht="11.1" customHeight="1" x14ac:dyDescent="0.3"/>
    <row r="1615" ht="11.1" customHeight="1" x14ac:dyDescent="0.3"/>
    <row r="1616" ht="11.1" customHeight="1" x14ac:dyDescent="0.3"/>
    <row r="1617" ht="11.1" customHeight="1" x14ac:dyDescent="0.3"/>
    <row r="1618" ht="11.1" customHeight="1" x14ac:dyDescent="0.3"/>
    <row r="1619" ht="11.1" customHeight="1" x14ac:dyDescent="0.3"/>
    <row r="1620" ht="11.1" customHeight="1" x14ac:dyDescent="0.3"/>
    <row r="1621" ht="11.1" customHeight="1" x14ac:dyDescent="0.3"/>
    <row r="1622" ht="11.1" customHeight="1" x14ac:dyDescent="0.3"/>
    <row r="1623" ht="11.1" customHeight="1" x14ac:dyDescent="0.3"/>
    <row r="1624" ht="11.1" customHeight="1" x14ac:dyDescent="0.3"/>
    <row r="1625" ht="11.1" customHeight="1" x14ac:dyDescent="0.3"/>
    <row r="1626" ht="11.1" customHeight="1" x14ac:dyDescent="0.3"/>
    <row r="1627" ht="11.1" customHeight="1" x14ac:dyDescent="0.3"/>
    <row r="1628" ht="11.1" customHeight="1" x14ac:dyDescent="0.3"/>
    <row r="1629" ht="11.1" customHeight="1" x14ac:dyDescent="0.3"/>
    <row r="1630" ht="11.1" customHeight="1" x14ac:dyDescent="0.3"/>
    <row r="1631" ht="11.1" customHeight="1" x14ac:dyDescent="0.3"/>
    <row r="1632" ht="11.1" customHeight="1" x14ac:dyDescent="0.3"/>
    <row r="1633" ht="11.1" customHeight="1" x14ac:dyDescent="0.3"/>
    <row r="1634" ht="11.1" customHeight="1" x14ac:dyDescent="0.3"/>
    <row r="1635" ht="11.1" customHeight="1" x14ac:dyDescent="0.3"/>
    <row r="1636" ht="11.1" customHeight="1" x14ac:dyDescent="0.3"/>
    <row r="1637" ht="11.1" customHeight="1" x14ac:dyDescent="0.3"/>
    <row r="1638" ht="11.1" customHeight="1" x14ac:dyDescent="0.3"/>
    <row r="1639" ht="11.1" customHeight="1" x14ac:dyDescent="0.3"/>
    <row r="1640" ht="11.1" customHeight="1" x14ac:dyDescent="0.3"/>
    <row r="1641" ht="11.1" customHeight="1" x14ac:dyDescent="0.3"/>
    <row r="1642" ht="11.1" customHeight="1" x14ac:dyDescent="0.3"/>
    <row r="1643" ht="11.1" customHeight="1" x14ac:dyDescent="0.3"/>
    <row r="1644" ht="11.1" customHeight="1" x14ac:dyDescent="0.3"/>
    <row r="1645" ht="11.1" customHeight="1" x14ac:dyDescent="0.3"/>
    <row r="1646" ht="11.1" customHeight="1" x14ac:dyDescent="0.3"/>
    <row r="1647" ht="11.1" customHeight="1" x14ac:dyDescent="0.3"/>
    <row r="1648" ht="11.1" customHeight="1" x14ac:dyDescent="0.3"/>
    <row r="1649" ht="11.1" customHeight="1" x14ac:dyDescent="0.3"/>
    <row r="1650" ht="11.1" customHeight="1" x14ac:dyDescent="0.3"/>
    <row r="1651" ht="11.1" customHeight="1" x14ac:dyDescent="0.3"/>
    <row r="1652" ht="11.1" customHeight="1" x14ac:dyDescent="0.3"/>
    <row r="1653" ht="11.1" customHeight="1" x14ac:dyDescent="0.3"/>
    <row r="1654" ht="11.1" customHeight="1" x14ac:dyDescent="0.3"/>
    <row r="1655" ht="11.1" customHeight="1" x14ac:dyDescent="0.3"/>
    <row r="1656" ht="11.1" customHeight="1" x14ac:dyDescent="0.3"/>
    <row r="1657" ht="11.1" customHeight="1" x14ac:dyDescent="0.3"/>
    <row r="1658" ht="11.1" customHeight="1" x14ac:dyDescent="0.3"/>
    <row r="1659" ht="11.1" customHeight="1" x14ac:dyDescent="0.3"/>
    <row r="1660" ht="11.1" customHeight="1" x14ac:dyDescent="0.3"/>
    <row r="1661" ht="11.1" customHeight="1" x14ac:dyDescent="0.3"/>
    <row r="1662" ht="11.1" customHeight="1" x14ac:dyDescent="0.3"/>
    <row r="1663" ht="11.1" customHeight="1" x14ac:dyDescent="0.3"/>
    <row r="1664" ht="11.1" customHeight="1" x14ac:dyDescent="0.3"/>
    <row r="1665" ht="11.1" customHeight="1" x14ac:dyDescent="0.3"/>
    <row r="1666" ht="11.1" customHeight="1" x14ac:dyDescent="0.3"/>
    <row r="1667" ht="11.1" customHeight="1" x14ac:dyDescent="0.3"/>
    <row r="1668" ht="11.1" customHeight="1" x14ac:dyDescent="0.3"/>
    <row r="1669" ht="11.1" customHeight="1" x14ac:dyDescent="0.3"/>
    <row r="1670" ht="11.1" customHeight="1" x14ac:dyDescent="0.3"/>
    <row r="1671" ht="11.1" customHeight="1" x14ac:dyDescent="0.3"/>
    <row r="1672" ht="11.1" customHeight="1" x14ac:dyDescent="0.3"/>
    <row r="1673" ht="11.1" customHeight="1" x14ac:dyDescent="0.3"/>
    <row r="1674" ht="11.1" customHeight="1" x14ac:dyDescent="0.3"/>
    <row r="1675" ht="11.1" customHeight="1" x14ac:dyDescent="0.3"/>
    <row r="1676" ht="11.1" customHeight="1" x14ac:dyDescent="0.3"/>
    <row r="1677" ht="11.1" customHeight="1" x14ac:dyDescent="0.3"/>
    <row r="1678" ht="11.1" customHeight="1" x14ac:dyDescent="0.3"/>
    <row r="1679" ht="11.1" customHeight="1" x14ac:dyDescent="0.3"/>
    <row r="1680" ht="11.1" customHeight="1" x14ac:dyDescent="0.3"/>
    <row r="1681" ht="11.1" customHeight="1" x14ac:dyDescent="0.3"/>
    <row r="1682" ht="11.1" customHeight="1" x14ac:dyDescent="0.3"/>
    <row r="1683" ht="11.1" customHeight="1" x14ac:dyDescent="0.3"/>
    <row r="1684" ht="11.1" customHeight="1" x14ac:dyDescent="0.3"/>
    <row r="1685" ht="11.1" customHeight="1" x14ac:dyDescent="0.3"/>
    <row r="1686" ht="11.1" customHeight="1" x14ac:dyDescent="0.3"/>
    <row r="1687" ht="11.1" customHeight="1" x14ac:dyDescent="0.3"/>
    <row r="1688" ht="11.1" customHeight="1" x14ac:dyDescent="0.3"/>
    <row r="1689" ht="11.1" customHeight="1" x14ac:dyDescent="0.3"/>
    <row r="1690" ht="11.1" customHeight="1" x14ac:dyDescent="0.3"/>
    <row r="1691" ht="11.1" customHeight="1" x14ac:dyDescent="0.3"/>
    <row r="1692" ht="11.1" customHeight="1" x14ac:dyDescent="0.3"/>
    <row r="1693" ht="11.1" customHeight="1" x14ac:dyDescent="0.3"/>
    <row r="1694" ht="11.1" customHeight="1" x14ac:dyDescent="0.3"/>
    <row r="1695" ht="11.1" customHeight="1" x14ac:dyDescent="0.3"/>
    <row r="1696" ht="11.1" customHeight="1" x14ac:dyDescent="0.3"/>
    <row r="1697" ht="11.1" customHeight="1" x14ac:dyDescent="0.3"/>
    <row r="1698" ht="11.1" customHeight="1" x14ac:dyDescent="0.3"/>
    <row r="1699" ht="11.1" customHeight="1" x14ac:dyDescent="0.3"/>
    <row r="1700" ht="11.1" customHeight="1" x14ac:dyDescent="0.3"/>
    <row r="1701" ht="11.1" customHeight="1" x14ac:dyDescent="0.3"/>
    <row r="1702" ht="11.1" customHeight="1" x14ac:dyDescent="0.3"/>
    <row r="1703" ht="11.1" customHeight="1" x14ac:dyDescent="0.3"/>
    <row r="1704" ht="11.1" customHeight="1" x14ac:dyDescent="0.3"/>
    <row r="1705" ht="11.1" customHeight="1" x14ac:dyDescent="0.3"/>
    <row r="1706" ht="11.1" customHeight="1" x14ac:dyDescent="0.3"/>
    <row r="1707" ht="11.1" customHeight="1" x14ac:dyDescent="0.3"/>
    <row r="1708" ht="11.1" customHeight="1" x14ac:dyDescent="0.3"/>
    <row r="1709" ht="11.1" customHeight="1" x14ac:dyDescent="0.3"/>
    <row r="1710" ht="11.1" customHeight="1" x14ac:dyDescent="0.3"/>
    <row r="1711" ht="11.1" customHeight="1" x14ac:dyDescent="0.3"/>
    <row r="1712" ht="11.1" customHeight="1" x14ac:dyDescent="0.3"/>
    <row r="1713" ht="11.1" customHeight="1" x14ac:dyDescent="0.3"/>
    <row r="1714" ht="11.1" customHeight="1" x14ac:dyDescent="0.3"/>
    <row r="1715" ht="11.1" customHeight="1" x14ac:dyDescent="0.3"/>
    <row r="1716" ht="11.1" customHeight="1" x14ac:dyDescent="0.3"/>
    <row r="1717" ht="11.1" customHeight="1" x14ac:dyDescent="0.3"/>
    <row r="1718" ht="11.1" customHeight="1" x14ac:dyDescent="0.3"/>
    <row r="1719" ht="11.1" customHeight="1" x14ac:dyDescent="0.3"/>
    <row r="1720" ht="11.1" customHeight="1" x14ac:dyDescent="0.3"/>
    <row r="1721" ht="11.1" customHeight="1" x14ac:dyDescent="0.3"/>
    <row r="1722" ht="11.1" customHeight="1" x14ac:dyDescent="0.3"/>
    <row r="1723" ht="11.1" customHeight="1" x14ac:dyDescent="0.3"/>
    <row r="1724" ht="11.1" customHeight="1" x14ac:dyDescent="0.3"/>
    <row r="1725" ht="11.1" customHeight="1" x14ac:dyDescent="0.3"/>
    <row r="1726" ht="11.1" customHeight="1" x14ac:dyDescent="0.3"/>
    <row r="1727" ht="11.1" customHeight="1" x14ac:dyDescent="0.3"/>
    <row r="1728" ht="11.1" customHeight="1" x14ac:dyDescent="0.3"/>
    <row r="1729" ht="11.1" customHeight="1" x14ac:dyDescent="0.3"/>
    <row r="1730" ht="11.1" customHeight="1" x14ac:dyDescent="0.3"/>
    <row r="1731" ht="11.1" customHeight="1" x14ac:dyDescent="0.3"/>
    <row r="1732" ht="11.1" customHeight="1" x14ac:dyDescent="0.3"/>
    <row r="1733" ht="11.1" customHeight="1" x14ac:dyDescent="0.3"/>
    <row r="1734" ht="11.1" customHeight="1" x14ac:dyDescent="0.3"/>
    <row r="1735" ht="11.1" customHeight="1" x14ac:dyDescent="0.3"/>
    <row r="1736" ht="11.1" customHeight="1" x14ac:dyDescent="0.3"/>
    <row r="1737" ht="11.1" customHeight="1" x14ac:dyDescent="0.3"/>
    <row r="1738" ht="11.1" customHeight="1" x14ac:dyDescent="0.3"/>
    <row r="1739" ht="11.1" customHeight="1" x14ac:dyDescent="0.3"/>
    <row r="1740" ht="11.1" customHeight="1" x14ac:dyDescent="0.3"/>
    <row r="1741" ht="11.1" customHeight="1" x14ac:dyDescent="0.3"/>
    <row r="1742" ht="11.1" customHeight="1" x14ac:dyDescent="0.3"/>
    <row r="1743" ht="11.1" customHeight="1" x14ac:dyDescent="0.3"/>
    <row r="1744" ht="11.1" customHeight="1" x14ac:dyDescent="0.3"/>
    <row r="1745" ht="11.1" customHeight="1" x14ac:dyDescent="0.3"/>
    <row r="1746" ht="11.1" customHeight="1" x14ac:dyDescent="0.3"/>
    <row r="1747" ht="11.1" customHeight="1" x14ac:dyDescent="0.3"/>
    <row r="1748" ht="11.1" customHeight="1" x14ac:dyDescent="0.3"/>
    <row r="1749" ht="11.1" customHeight="1" x14ac:dyDescent="0.3"/>
    <row r="1750" ht="11.1" customHeight="1" x14ac:dyDescent="0.3"/>
    <row r="1751" ht="11.1" customHeight="1" x14ac:dyDescent="0.3"/>
    <row r="1752" ht="11.1" customHeight="1" x14ac:dyDescent="0.3"/>
    <row r="1753" ht="11.1" customHeight="1" x14ac:dyDescent="0.3"/>
    <row r="1754" ht="11.1" customHeight="1" x14ac:dyDescent="0.3"/>
    <row r="1755" ht="11.1" customHeight="1" x14ac:dyDescent="0.3"/>
    <row r="1756" ht="11.1" customHeight="1" x14ac:dyDescent="0.3"/>
    <row r="1757" ht="11.1" customHeight="1" x14ac:dyDescent="0.3"/>
    <row r="1758" ht="11.1" customHeight="1" x14ac:dyDescent="0.3"/>
    <row r="1759" ht="11.1" customHeight="1" x14ac:dyDescent="0.3"/>
    <row r="1760" ht="11.1" customHeight="1" x14ac:dyDescent="0.3"/>
    <row r="1761" ht="11.1" customHeight="1" x14ac:dyDescent="0.3"/>
    <row r="1762" ht="11.1" customHeight="1" x14ac:dyDescent="0.3"/>
    <row r="1763" ht="11.1" customHeight="1" x14ac:dyDescent="0.3"/>
    <row r="1764" ht="11.1" customHeight="1" x14ac:dyDescent="0.3"/>
    <row r="1765" ht="11.1" customHeight="1" x14ac:dyDescent="0.3"/>
    <row r="1766" ht="11.1" customHeight="1" x14ac:dyDescent="0.3"/>
    <row r="1767" ht="11.1" customHeight="1" x14ac:dyDescent="0.3"/>
    <row r="1768" ht="11.1" customHeight="1" x14ac:dyDescent="0.3"/>
    <row r="1769" ht="11.1" customHeight="1" x14ac:dyDescent="0.3"/>
    <row r="1770" ht="11.1" customHeight="1" x14ac:dyDescent="0.3"/>
    <row r="1771" ht="11.1" customHeight="1" x14ac:dyDescent="0.3"/>
    <row r="1772" ht="11.1" customHeight="1" x14ac:dyDescent="0.3"/>
    <row r="1773" ht="11.1" customHeight="1" x14ac:dyDescent="0.3"/>
    <row r="1774" ht="11.1" customHeight="1" x14ac:dyDescent="0.3"/>
    <row r="1775" ht="11.1" customHeight="1" x14ac:dyDescent="0.3"/>
    <row r="1776" ht="11.1" customHeight="1" x14ac:dyDescent="0.3"/>
    <row r="1777" ht="11.1" customHeight="1" x14ac:dyDescent="0.3"/>
    <row r="1778" ht="11.1" customHeight="1" x14ac:dyDescent="0.3"/>
    <row r="1779" ht="11.1" customHeight="1" x14ac:dyDescent="0.3"/>
    <row r="1780" ht="11.1" customHeight="1" x14ac:dyDescent="0.3"/>
    <row r="1781" ht="11.1" customHeight="1" x14ac:dyDescent="0.3"/>
    <row r="1782" ht="11.1" customHeight="1" x14ac:dyDescent="0.3"/>
    <row r="1783" ht="11.1" customHeight="1" x14ac:dyDescent="0.3"/>
    <row r="1784" ht="11.1" customHeight="1" x14ac:dyDescent="0.3"/>
    <row r="1785" ht="11.1" customHeight="1" x14ac:dyDescent="0.3"/>
    <row r="1786" ht="11.1" customHeight="1" x14ac:dyDescent="0.3"/>
    <row r="1787" ht="11.1" customHeight="1" x14ac:dyDescent="0.3"/>
    <row r="1788" ht="11.1" customHeight="1" x14ac:dyDescent="0.3"/>
    <row r="1789" ht="11.1" customHeight="1" x14ac:dyDescent="0.3"/>
    <row r="1790" ht="11.1" customHeight="1" x14ac:dyDescent="0.3"/>
    <row r="1791" ht="11.1" customHeight="1" x14ac:dyDescent="0.3"/>
    <row r="1792" ht="11.1" customHeight="1" x14ac:dyDescent="0.3"/>
    <row r="1793" ht="11.1" customHeight="1" x14ac:dyDescent="0.3"/>
    <row r="1794" ht="11.1" customHeight="1" x14ac:dyDescent="0.3"/>
    <row r="1795" ht="11.1" customHeight="1" x14ac:dyDescent="0.3"/>
    <row r="1796" ht="11.1" customHeight="1" x14ac:dyDescent="0.3"/>
    <row r="1797" ht="11.1" customHeight="1" x14ac:dyDescent="0.3"/>
    <row r="1798" ht="11.1" customHeight="1" x14ac:dyDescent="0.3"/>
    <row r="1799" ht="11.1" customHeight="1" x14ac:dyDescent="0.3"/>
    <row r="1800" ht="11.1" customHeight="1" x14ac:dyDescent="0.3"/>
    <row r="1801" ht="11.1" customHeight="1" x14ac:dyDescent="0.3"/>
    <row r="1802" ht="11.1" customHeight="1" x14ac:dyDescent="0.3"/>
    <row r="1803" ht="11.1" customHeight="1" x14ac:dyDescent="0.3"/>
    <row r="1804" ht="11.1" customHeight="1" x14ac:dyDescent="0.3"/>
    <row r="1805" ht="11.1" customHeight="1" x14ac:dyDescent="0.3"/>
    <row r="1806" ht="11.1" customHeight="1" x14ac:dyDescent="0.3"/>
    <row r="1807" ht="11.1" customHeight="1" x14ac:dyDescent="0.3"/>
    <row r="1808" ht="11.1" customHeight="1" x14ac:dyDescent="0.3"/>
    <row r="1809" ht="11.1" customHeight="1" x14ac:dyDescent="0.3"/>
    <row r="1810" ht="11.1" customHeight="1" x14ac:dyDescent="0.3"/>
    <row r="1811" ht="11.1" customHeight="1" x14ac:dyDescent="0.3"/>
    <row r="1812" ht="11.1" customHeight="1" x14ac:dyDescent="0.3"/>
    <row r="1813" ht="11.1" customHeight="1" x14ac:dyDescent="0.3"/>
    <row r="1814" ht="11.1" customHeight="1" x14ac:dyDescent="0.3"/>
    <row r="1815" ht="11.1" customHeight="1" x14ac:dyDescent="0.3"/>
    <row r="1816" ht="11.1" customHeight="1" x14ac:dyDescent="0.3"/>
    <row r="1817" ht="11.1" customHeight="1" x14ac:dyDescent="0.3"/>
    <row r="1818" ht="11.1" customHeight="1" x14ac:dyDescent="0.3"/>
    <row r="1819" ht="11.1" customHeight="1" x14ac:dyDescent="0.3"/>
    <row r="1820" ht="11.1" customHeight="1" x14ac:dyDescent="0.3"/>
    <row r="1821" ht="11.1" customHeight="1" x14ac:dyDescent="0.3"/>
    <row r="1822" ht="11.1" customHeight="1" x14ac:dyDescent="0.3"/>
    <row r="1823" ht="11.1" customHeight="1" x14ac:dyDescent="0.3"/>
    <row r="1824" ht="11.1" customHeight="1" x14ac:dyDescent="0.3"/>
    <row r="1825" ht="11.1" customHeight="1" x14ac:dyDescent="0.3"/>
    <row r="1826" ht="11.1" customHeight="1" x14ac:dyDescent="0.3"/>
    <row r="1827" ht="11.1" customHeight="1" x14ac:dyDescent="0.3"/>
    <row r="1828" ht="11.1" customHeight="1" x14ac:dyDescent="0.3"/>
    <row r="1829" ht="11.1" customHeight="1" x14ac:dyDescent="0.3"/>
    <row r="1830" ht="11.1" customHeight="1" x14ac:dyDescent="0.3"/>
    <row r="1831" ht="11.1" customHeight="1" x14ac:dyDescent="0.3"/>
    <row r="1832" ht="11.1" customHeight="1" x14ac:dyDescent="0.3"/>
    <row r="1833" ht="11.1" customHeight="1" x14ac:dyDescent="0.3"/>
    <row r="1834" ht="11.1" customHeight="1" x14ac:dyDescent="0.3"/>
    <row r="1835" ht="11.1" customHeight="1" x14ac:dyDescent="0.3"/>
    <row r="1836" ht="11.1" customHeight="1" x14ac:dyDescent="0.3"/>
    <row r="1837" ht="11.1" customHeight="1" x14ac:dyDescent="0.3"/>
    <row r="1838" ht="11.1" customHeight="1" x14ac:dyDescent="0.3"/>
    <row r="1839" ht="11.1" customHeight="1" x14ac:dyDescent="0.3"/>
    <row r="1840" ht="11.1" customHeight="1" x14ac:dyDescent="0.3"/>
    <row r="1841" ht="11.1" customHeight="1" x14ac:dyDescent="0.3"/>
    <row r="1842" ht="11.1" customHeight="1" x14ac:dyDescent="0.3"/>
    <row r="1843" ht="11.1" customHeight="1" x14ac:dyDescent="0.3"/>
    <row r="1844" ht="11.1" customHeight="1" x14ac:dyDescent="0.3"/>
    <row r="1845" ht="11.1" customHeight="1" x14ac:dyDescent="0.3"/>
    <row r="1846" ht="11.1" customHeight="1" x14ac:dyDescent="0.3"/>
    <row r="1847" ht="11.1" customHeight="1" x14ac:dyDescent="0.3"/>
    <row r="1848" ht="11.1" customHeight="1" x14ac:dyDescent="0.3"/>
    <row r="1849" ht="11.1" customHeight="1" x14ac:dyDescent="0.3"/>
    <row r="1850" ht="11.1" customHeight="1" x14ac:dyDescent="0.3"/>
    <row r="1851" ht="11.1" customHeight="1" x14ac:dyDescent="0.3"/>
    <row r="1852" ht="11.1" customHeight="1" x14ac:dyDescent="0.3"/>
    <row r="1853" ht="11.1" customHeight="1" x14ac:dyDescent="0.3"/>
    <row r="1854" ht="11.1" customHeight="1" x14ac:dyDescent="0.3"/>
    <row r="1855" ht="11.1" customHeight="1" x14ac:dyDescent="0.3"/>
    <row r="1856" ht="11.1" customHeight="1" x14ac:dyDescent="0.3"/>
    <row r="1857" ht="11.1" customHeight="1" x14ac:dyDescent="0.3"/>
    <row r="1858" ht="11.1" customHeight="1" x14ac:dyDescent="0.3"/>
    <row r="1859" ht="11.1" customHeight="1" x14ac:dyDescent="0.3"/>
    <row r="1860" ht="11.1" customHeight="1" x14ac:dyDescent="0.3"/>
    <row r="1861" ht="11.1" customHeight="1" x14ac:dyDescent="0.3"/>
    <row r="1862" ht="11.1" customHeight="1" x14ac:dyDescent="0.3"/>
    <row r="1863" ht="11.1" customHeight="1" x14ac:dyDescent="0.3"/>
    <row r="1864" ht="11.1" customHeight="1" x14ac:dyDescent="0.3"/>
    <row r="1865" ht="11.1" customHeight="1" x14ac:dyDescent="0.3"/>
    <row r="1866" ht="11.1" customHeight="1" x14ac:dyDescent="0.3"/>
    <row r="1867" ht="11.1" customHeight="1" x14ac:dyDescent="0.3"/>
    <row r="1868" ht="11.1" customHeight="1" x14ac:dyDescent="0.3"/>
    <row r="1869" ht="11.1" customHeight="1" x14ac:dyDescent="0.3"/>
    <row r="1870" ht="11.1" customHeight="1" x14ac:dyDescent="0.3"/>
    <row r="1871" ht="11.1" customHeight="1" x14ac:dyDescent="0.3"/>
    <row r="1872" ht="11.1" customHeight="1" x14ac:dyDescent="0.3"/>
    <row r="1873" ht="11.1" customHeight="1" x14ac:dyDescent="0.3"/>
    <row r="1874" ht="11.1" customHeight="1" x14ac:dyDescent="0.3"/>
    <row r="1875" ht="11.1" customHeight="1" x14ac:dyDescent="0.3"/>
    <row r="1876" ht="11.1" customHeight="1" x14ac:dyDescent="0.3"/>
    <row r="1877" ht="11.1" customHeight="1" x14ac:dyDescent="0.3"/>
    <row r="1878" ht="11.1" customHeight="1" x14ac:dyDescent="0.3"/>
    <row r="1879" ht="11.1" customHeight="1" x14ac:dyDescent="0.3"/>
    <row r="1880" ht="11.1" customHeight="1" x14ac:dyDescent="0.3"/>
    <row r="1881" ht="11.1" customHeight="1" x14ac:dyDescent="0.3"/>
    <row r="1882" ht="11.1" customHeight="1" x14ac:dyDescent="0.3"/>
    <row r="1883" ht="11.1" customHeight="1" x14ac:dyDescent="0.3"/>
    <row r="1884" ht="11.1" customHeight="1" x14ac:dyDescent="0.3"/>
    <row r="1885" ht="11.1" customHeight="1" x14ac:dyDescent="0.3"/>
    <row r="1886" ht="11.1" customHeight="1" x14ac:dyDescent="0.3"/>
    <row r="1887" ht="11.1" customHeight="1" x14ac:dyDescent="0.3"/>
    <row r="1888" ht="11.1" customHeight="1" x14ac:dyDescent="0.3"/>
    <row r="1889" ht="11.1" customHeight="1" x14ac:dyDescent="0.3"/>
    <row r="1890" ht="11.1" customHeight="1" x14ac:dyDescent="0.3"/>
    <row r="1891" ht="11.1" customHeight="1" x14ac:dyDescent="0.3"/>
    <row r="1892" ht="11.1" customHeight="1" x14ac:dyDescent="0.3"/>
    <row r="1893" ht="11.1" customHeight="1" x14ac:dyDescent="0.3"/>
    <row r="1894" ht="11.1" customHeight="1" x14ac:dyDescent="0.3"/>
    <row r="1895" ht="11.1" customHeight="1" x14ac:dyDescent="0.3"/>
    <row r="1896" ht="11.1" customHeight="1" x14ac:dyDescent="0.3"/>
    <row r="1897" ht="11.1" customHeight="1" x14ac:dyDescent="0.3"/>
    <row r="1898" ht="11.1" customHeight="1" x14ac:dyDescent="0.3"/>
    <row r="1899" ht="11.1" customHeight="1" x14ac:dyDescent="0.3"/>
    <row r="1900" ht="11.1" customHeight="1" x14ac:dyDescent="0.3"/>
    <row r="1901" ht="11.1" customHeight="1" x14ac:dyDescent="0.3"/>
    <row r="1902" ht="11.1" customHeight="1" x14ac:dyDescent="0.3"/>
    <row r="1903" ht="11.1" customHeight="1" x14ac:dyDescent="0.3"/>
    <row r="1904" ht="11.1" customHeight="1" x14ac:dyDescent="0.3"/>
    <row r="1905" ht="11.1" customHeight="1" x14ac:dyDescent="0.3"/>
    <row r="1906" ht="11.1" customHeight="1" x14ac:dyDescent="0.3"/>
    <row r="1907" ht="11.1" customHeight="1" x14ac:dyDescent="0.3"/>
    <row r="1908" ht="11.1" customHeight="1" x14ac:dyDescent="0.3"/>
    <row r="1909" ht="11.1" customHeight="1" x14ac:dyDescent="0.3"/>
    <row r="1910" ht="11.1" customHeight="1" x14ac:dyDescent="0.3"/>
    <row r="1911" ht="11.1" customHeight="1" x14ac:dyDescent="0.3"/>
    <row r="1912" ht="11.1" customHeight="1" x14ac:dyDescent="0.3"/>
    <row r="1913" ht="11.1" customHeight="1" x14ac:dyDescent="0.3"/>
    <row r="1914" ht="11.1" customHeight="1" x14ac:dyDescent="0.3"/>
    <row r="1915" ht="11.1" customHeight="1" x14ac:dyDescent="0.3"/>
    <row r="1916" ht="11.1" customHeight="1" x14ac:dyDescent="0.3"/>
    <row r="1917" ht="11.1" customHeight="1" x14ac:dyDescent="0.3"/>
    <row r="1918" ht="11.1" customHeight="1" x14ac:dyDescent="0.3"/>
    <row r="1919" ht="11.1" customHeight="1" x14ac:dyDescent="0.3"/>
    <row r="1920" ht="11.1" customHeight="1" x14ac:dyDescent="0.3"/>
    <row r="1921" ht="11.1" customHeight="1" x14ac:dyDescent="0.3"/>
    <row r="1922" ht="11.1" customHeight="1" x14ac:dyDescent="0.3"/>
    <row r="1923" ht="11.1" customHeight="1" x14ac:dyDescent="0.3"/>
    <row r="1924" ht="11.1" customHeight="1" x14ac:dyDescent="0.3"/>
    <row r="1925" ht="11.1" customHeight="1" x14ac:dyDescent="0.3"/>
    <row r="1926" ht="11.1" customHeight="1" x14ac:dyDescent="0.3"/>
    <row r="1927" ht="11.1" customHeight="1" x14ac:dyDescent="0.3"/>
    <row r="1928" ht="11.1" customHeight="1" x14ac:dyDescent="0.3"/>
    <row r="1929" ht="11.1" customHeight="1" x14ac:dyDescent="0.3"/>
    <row r="1930" ht="11.1" customHeight="1" x14ac:dyDescent="0.3"/>
    <row r="1931" ht="11.1" customHeight="1" x14ac:dyDescent="0.3"/>
    <row r="1932" ht="11.1" customHeight="1" x14ac:dyDescent="0.3"/>
    <row r="1933" ht="11.1" customHeight="1" x14ac:dyDescent="0.3"/>
    <row r="1934" ht="11.1" customHeight="1" x14ac:dyDescent="0.3"/>
    <row r="1935" ht="11.1" customHeight="1" x14ac:dyDescent="0.3"/>
    <row r="1936" ht="11.1" customHeight="1" x14ac:dyDescent="0.3"/>
    <row r="1937" ht="11.1" customHeight="1" x14ac:dyDescent="0.3"/>
    <row r="1938" ht="11.1" customHeight="1" x14ac:dyDescent="0.3"/>
    <row r="1939" ht="11.1" customHeight="1" x14ac:dyDescent="0.3"/>
    <row r="1940" ht="11.1" customHeight="1" x14ac:dyDescent="0.3"/>
    <row r="1941" ht="11.1" customHeight="1" x14ac:dyDescent="0.3"/>
    <row r="1942" ht="11.1" customHeight="1" x14ac:dyDescent="0.3"/>
    <row r="1943" ht="11.1" customHeight="1" x14ac:dyDescent="0.3"/>
    <row r="1944" ht="11.1" customHeight="1" x14ac:dyDescent="0.3"/>
    <row r="1945" ht="11.1" customHeight="1" x14ac:dyDescent="0.3"/>
    <row r="1946" ht="11.1" customHeight="1" x14ac:dyDescent="0.3"/>
    <row r="1947" ht="11.1" customHeight="1" x14ac:dyDescent="0.3"/>
    <row r="1948" ht="11.1" customHeight="1" x14ac:dyDescent="0.3"/>
    <row r="1949" ht="11.1" customHeight="1" x14ac:dyDescent="0.3"/>
    <row r="1950" ht="11.1" customHeight="1" x14ac:dyDescent="0.3"/>
    <row r="1951" ht="11.1" customHeight="1" x14ac:dyDescent="0.3"/>
    <row r="1952" ht="11.1" customHeight="1" x14ac:dyDescent="0.3"/>
    <row r="1953" ht="11.1" customHeight="1" x14ac:dyDescent="0.3"/>
    <row r="1954" ht="11.1" customHeight="1" x14ac:dyDescent="0.3"/>
    <row r="1955" ht="11.1" customHeight="1" x14ac:dyDescent="0.3"/>
    <row r="1956" ht="11.1" customHeight="1" x14ac:dyDescent="0.3"/>
    <row r="1957" ht="11.1" customHeight="1" x14ac:dyDescent="0.3"/>
    <row r="1958" ht="11.1" customHeight="1" x14ac:dyDescent="0.3"/>
    <row r="1959" ht="11.1" customHeight="1" x14ac:dyDescent="0.3"/>
    <row r="1960" ht="11.1" customHeight="1" x14ac:dyDescent="0.3"/>
    <row r="1961" ht="11.1" customHeight="1" x14ac:dyDescent="0.3"/>
    <row r="1962" ht="11.1" customHeight="1" x14ac:dyDescent="0.3"/>
    <row r="1963" ht="11.1" customHeight="1" x14ac:dyDescent="0.3"/>
    <row r="1964" ht="11.1" customHeight="1" x14ac:dyDescent="0.3"/>
    <row r="1965" ht="11.1" customHeight="1" x14ac:dyDescent="0.3"/>
    <row r="1966" ht="11.1" customHeight="1" x14ac:dyDescent="0.3"/>
    <row r="1967" ht="11.1" customHeight="1" x14ac:dyDescent="0.3"/>
    <row r="1968" ht="11.1" customHeight="1" x14ac:dyDescent="0.3"/>
    <row r="1969" ht="11.1" customHeight="1" x14ac:dyDescent="0.3"/>
    <row r="1970" ht="11.1" customHeight="1" x14ac:dyDescent="0.3"/>
    <row r="1971" ht="11.1" customHeight="1" x14ac:dyDescent="0.3"/>
    <row r="1972" ht="11.1" customHeight="1" x14ac:dyDescent="0.3"/>
    <row r="1973" ht="11.1" customHeight="1" x14ac:dyDescent="0.3"/>
    <row r="1974" ht="11.1" customHeight="1" x14ac:dyDescent="0.3"/>
    <row r="1975" ht="11.1" customHeight="1" x14ac:dyDescent="0.3"/>
    <row r="1976" ht="11.1" customHeight="1" x14ac:dyDescent="0.3"/>
    <row r="1977" ht="11.1" customHeight="1" x14ac:dyDescent="0.3"/>
    <row r="1978" ht="11.1" customHeight="1" x14ac:dyDescent="0.3"/>
    <row r="1979" ht="11.1" customHeight="1" x14ac:dyDescent="0.3"/>
    <row r="1980" ht="11.1" customHeight="1" x14ac:dyDescent="0.3"/>
    <row r="1981" ht="11.1" customHeight="1" x14ac:dyDescent="0.3"/>
    <row r="1982" ht="11.1" customHeight="1" x14ac:dyDescent="0.3"/>
    <row r="1983" ht="11.1" customHeight="1" x14ac:dyDescent="0.3"/>
    <row r="1984" ht="11.1" customHeight="1" x14ac:dyDescent="0.3"/>
    <row r="1985" ht="11.1" customHeight="1" x14ac:dyDescent="0.3"/>
    <row r="1986" ht="11.1" customHeight="1" x14ac:dyDescent="0.3"/>
    <row r="1987" ht="11.1" customHeight="1" x14ac:dyDescent="0.3"/>
    <row r="1988" ht="11.1" customHeight="1" x14ac:dyDescent="0.3"/>
    <row r="1989" ht="11.1" customHeight="1" x14ac:dyDescent="0.3"/>
    <row r="1990" ht="11.1" customHeight="1" x14ac:dyDescent="0.3"/>
    <row r="1991" ht="11.1" customHeight="1" x14ac:dyDescent="0.3"/>
    <row r="1992" ht="11.1" customHeight="1" x14ac:dyDescent="0.3"/>
    <row r="1993" ht="11.1" customHeight="1" x14ac:dyDescent="0.3"/>
    <row r="1994" ht="11.1" customHeight="1" x14ac:dyDescent="0.3"/>
    <row r="1995" ht="11.1" customHeight="1" x14ac:dyDescent="0.3"/>
    <row r="1996" ht="11.1" customHeight="1" x14ac:dyDescent="0.3"/>
    <row r="1997" ht="11.1" customHeight="1" x14ac:dyDescent="0.3"/>
    <row r="1998" ht="11.1" customHeight="1" x14ac:dyDescent="0.3"/>
    <row r="1999" ht="11.1" customHeight="1" x14ac:dyDescent="0.3"/>
    <row r="2000" ht="11.1" customHeight="1" x14ac:dyDescent="0.3"/>
    <row r="2001" ht="11.1" customHeight="1" x14ac:dyDescent="0.3"/>
    <row r="2002" ht="11.1" customHeight="1" x14ac:dyDescent="0.3"/>
    <row r="2003" ht="11.1" customHeight="1" x14ac:dyDescent="0.3"/>
    <row r="2004" ht="11.1" customHeight="1" x14ac:dyDescent="0.3"/>
    <row r="2005" ht="11.1" customHeight="1" x14ac:dyDescent="0.3"/>
    <row r="2006" ht="11.1" customHeight="1" x14ac:dyDescent="0.3"/>
    <row r="2007" ht="11.1" customHeight="1" x14ac:dyDescent="0.3"/>
    <row r="2008" ht="11.1" customHeight="1" x14ac:dyDescent="0.3"/>
    <row r="2009" ht="11.1" customHeight="1" x14ac:dyDescent="0.3"/>
    <row r="2010" ht="11.1" customHeight="1" x14ac:dyDescent="0.3"/>
    <row r="2011" ht="11.1" customHeight="1" x14ac:dyDescent="0.3"/>
    <row r="2012" ht="11.1" customHeight="1" x14ac:dyDescent="0.3"/>
    <row r="2013" ht="11.1" customHeight="1" x14ac:dyDescent="0.3"/>
    <row r="2014" ht="11.1" customHeight="1" x14ac:dyDescent="0.3"/>
    <row r="2015" ht="11.1" customHeight="1" x14ac:dyDescent="0.3"/>
    <row r="2016" ht="11.1" customHeight="1" x14ac:dyDescent="0.3"/>
    <row r="2017" ht="11.1" customHeight="1" x14ac:dyDescent="0.3"/>
    <row r="2018" ht="11.1" customHeight="1" x14ac:dyDescent="0.3"/>
    <row r="2019" ht="11.1" customHeight="1" x14ac:dyDescent="0.3"/>
    <row r="2020" ht="11.1" customHeight="1" x14ac:dyDescent="0.3"/>
    <row r="2021" ht="11.1" customHeight="1" x14ac:dyDescent="0.3"/>
    <row r="2022" ht="11.1" customHeight="1" x14ac:dyDescent="0.3"/>
    <row r="2023" ht="11.1" customHeight="1" x14ac:dyDescent="0.3"/>
    <row r="2024" ht="11.1" customHeight="1" x14ac:dyDescent="0.3"/>
    <row r="2025" ht="11.1" customHeight="1" x14ac:dyDescent="0.3"/>
    <row r="2026" ht="11.1" customHeight="1" x14ac:dyDescent="0.3"/>
    <row r="2027" ht="11.1" customHeight="1" x14ac:dyDescent="0.3"/>
    <row r="2028" ht="11.1" customHeight="1" x14ac:dyDescent="0.3"/>
    <row r="2029" ht="11.1" customHeight="1" x14ac:dyDescent="0.3"/>
    <row r="2030" ht="11.1" customHeight="1" x14ac:dyDescent="0.3"/>
    <row r="2031" ht="11.1" customHeight="1" x14ac:dyDescent="0.3"/>
    <row r="2032" ht="11.1" customHeight="1" x14ac:dyDescent="0.3"/>
    <row r="2033" ht="11.1" customHeight="1" x14ac:dyDescent="0.3"/>
    <row r="2034" ht="11.1" customHeight="1" x14ac:dyDescent="0.3"/>
    <row r="2035" ht="11.1" customHeight="1" x14ac:dyDescent="0.3"/>
    <row r="2036" ht="11.1" customHeight="1" x14ac:dyDescent="0.3"/>
    <row r="2037" ht="11.1" customHeight="1" x14ac:dyDescent="0.3"/>
    <row r="2038" ht="11.1" customHeight="1" x14ac:dyDescent="0.3"/>
    <row r="2039" ht="11.1" customHeight="1" x14ac:dyDescent="0.3"/>
    <row r="2040" ht="11.1" customHeight="1" x14ac:dyDescent="0.3"/>
    <row r="2041" ht="11.1" customHeight="1" x14ac:dyDescent="0.3"/>
    <row r="2042" ht="11.1" customHeight="1" x14ac:dyDescent="0.3"/>
    <row r="2043" ht="11.1" customHeight="1" x14ac:dyDescent="0.3"/>
    <row r="2044" ht="11.1" customHeight="1" x14ac:dyDescent="0.3"/>
    <row r="2045" ht="11.1" customHeight="1" x14ac:dyDescent="0.3"/>
    <row r="2046" ht="11.1" customHeight="1" x14ac:dyDescent="0.3"/>
    <row r="2047" ht="11.1" customHeight="1" x14ac:dyDescent="0.3"/>
    <row r="2048" ht="11.1" customHeight="1" x14ac:dyDescent="0.3"/>
    <row r="2049" ht="11.1" customHeight="1" x14ac:dyDescent="0.3"/>
    <row r="2050" ht="11.1" customHeight="1" x14ac:dyDescent="0.3"/>
    <row r="2051" ht="11.1" customHeight="1" x14ac:dyDescent="0.3"/>
    <row r="2052" ht="11.1" customHeight="1" x14ac:dyDescent="0.3"/>
    <row r="2053" ht="11.1" customHeight="1" x14ac:dyDescent="0.3"/>
    <row r="2054" ht="11.1" customHeight="1" x14ac:dyDescent="0.3"/>
    <row r="2055" ht="11.1" customHeight="1" x14ac:dyDescent="0.3"/>
    <row r="2056" ht="11.1" customHeight="1" x14ac:dyDescent="0.3"/>
    <row r="2057" ht="11.1" customHeight="1" x14ac:dyDescent="0.3"/>
    <row r="2058" ht="11.1" customHeight="1" x14ac:dyDescent="0.3"/>
    <row r="2059" ht="11.1" customHeight="1" x14ac:dyDescent="0.3"/>
    <row r="2060" ht="11.1" customHeight="1" x14ac:dyDescent="0.3"/>
    <row r="2061" ht="11.1" customHeight="1" x14ac:dyDescent="0.3"/>
    <row r="2062" ht="11.1" customHeight="1" x14ac:dyDescent="0.3"/>
    <row r="2063" ht="11.1" customHeight="1" x14ac:dyDescent="0.3"/>
    <row r="2064" ht="11.1" customHeight="1" x14ac:dyDescent="0.3"/>
    <row r="2065" ht="11.1" customHeight="1" x14ac:dyDescent="0.3"/>
    <row r="2066" ht="11.1" customHeight="1" x14ac:dyDescent="0.3"/>
    <row r="2067" ht="11.1" customHeight="1" x14ac:dyDescent="0.3"/>
    <row r="2068" ht="11.1" customHeight="1" x14ac:dyDescent="0.3"/>
    <row r="2069" ht="11.1" customHeight="1" x14ac:dyDescent="0.3"/>
    <row r="2070" ht="11.1" customHeight="1" x14ac:dyDescent="0.3"/>
    <row r="2071" ht="11.1" customHeight="1" x14ac:dyDescent="0.3"/>
    <row r="2072" ht="11.1" customHeight="1" x14ac:dyDescent="0.3"/>
    <row r="2073" ht="11.1" customHeight="1" x14ac:dyDescent="0.3"/>
    <row r="2074" ht="11.1" customHeight="1" x14ac:dyDescent="0.3"/>
    <row r="2075" ht="11.1" customHeight="1" x14ac:dyDescent="0.3"/>
    <row r="2076" ht="11.1" customHeight="1" x14ac:dyDescent="0.3"/>
    <row r="2077" ht="11.1" customHeight="1" x14ac:dyDescent="0.3"/>
    <row r="2078" ht="11.1" customHeight="1" x14ac:dyDescent="0.3"/>
    <row r="2079" ht="11.1" customHeight="1" x14ac:dyDescent="0.3"/>
    <row r="2080" ht="11.1" customHeight="1" x14ac:dyDescent="0.3"/>
    <row r="2081" ht="11.1" customHeight="1" x14ac:dyDescent="0.3"/>
    <row r="2082" ht="11.1" customHeight="1" x14ac:dyDescent="0.3"/>
    <row r="2083" ht="11.1" customHeight="1" x14ac:dyDescent="0.3"/>
    <row r="2084" ht="11.1" customHeight="1" x14ac:dyDescent="0.3"/>
    <row r="2085" ht="11.1" customHeight="1" x14ac:dyDescent="0.3"/>
    <row r="2086" ht="11.1" customHeight="1" x14ac:dyDescent="0.3"/>
    <row r="2087" ht="11.1" customHeight="1" x14ac:dyDescent="0.3"/>
    <row r="2088" ht="11.1" customHeight="1" x14ac:dyDescent="0.3"/>
    <row r="2089" ht="11.1" customHeight="1" x14ac:dyDescent="0.3"/>
    <row r="2090" ht="11.1" customHeight="1" x14ac:dyDescent="0.3"/>
    <row r="2091" ht="11.1" customHeight="1" x14ac:dyDescent="0.3"/>
    <row r="2092" ht="11.1" customHeight="1" x14ac:dyDescent="0.3"/>
    <row r="2093" ht="11.1" customHeight="1" x14ac:dyDescent="0.3"/>
    <row r="2094" ht="11.1" customHeight="1" x14ac:dyDescent="0.3"/>
    <row r="2095" ht="11.1" customHeight="1" x14ac:dyDescent="0.3"/>
    <row r="2096" ht="11.1" customHeight="1" x14ac:dyDescent="0.3"/>
    <row r="2097" ht="11.1" customHeight="1" x14ac:dyDescent="0.3"/>
    <row r="2098" ht="11.1" customHeight="1" x14ac:dyDescent="0.3"/>
    <row r="2099" ht="11.1" customHeight="1" x14ac:dyDescent="0.3"/>
    <row r="2100" ht="11.1" customHeight="1" x14ac:dyDescent="0.3"/>
    <row r="2101" ht="11.1" customHeight="1" x14ac:dyDescent="0.3"/>
    <row r="2102" ht="11.1" customHeight="1" x14ac:dyDescent="0.3"/>
    <row r="2103" ht="11.1" customHeight="1" x14ac:dyDescent="0.3"/>
    <row r="2104" ht="11.1" customHeight="1" x14ac:dyDescent="0.3"/>
    <row r="2105" ht="11.1" customHeight="1" x14ac:dyDescent="0.3"/>
    <row r="2106" ht="11.1" customHeight="1" x14ac:dyDescent="0.3"/>
    <row r="2107" ht="11.1" customHeight="1" x14ac:dyDescent="0.3"/>
    <row r="2108" ht="11.1" customHeight="1" x14ac:dyDescent="0.3"/>
    <row r="2109" ht="11.1" customHeight="1" x14ac:dyDescent="0.3"/>
    <row r="2110" ht="11.1" customHeight="1" x14ac:dyDescent="0.3"/>
    <row r="2111" ht="11.1" customHeight="1" x14ac:dyDescent="0.3"/>
    <row r="2112" ht="11.1" customHeight="1" x14ac:dyDescent="0.3"/>
    <row r="2113" ht="11.1" customHeight="1" x14ac:dyDescent="0.3"/>
    <row r="2114" ht="11.1" customHeight="1" x14ac:dyDescent="0.3"/>
    <row r="2115" ht="11.1" customHeight="1" x14ac:dyDescent="0.3"/>
    <row r="2116" ht="11.1" customHeight="1" x14ac:dyDescent="0.3"/>
    <row r="2117" ht="11.1" customHeight="1" x14ac:dyDescent="0.3"/>
    <row r="2118" ht="11.1" customHeight="1" x14ac:dyDescent="0.3"/>
    <row r="2119" ht="11.1" customHeight="1" x14ac:dyDescent="0.3"/>
    <row r="2120" ht="11.1" customHeight="1" x14ac:dyDescent="0.3"/>
    <row r="2121" ht="11.1" customHeight="1" x14ac:dyDescent="0.3"/>
    <row r="2122" ht="11.1" customHeight="1" x14ac:dyDescent="0.3"/>
    <row r="2123" ht="11.1" customHeight="1" x14ac:dyDescent="0.3"/>
    <row r="2124" ht="11.1" customHeight="1" x14ac:dyDescent="0.3"/>
    <row r="2125" ht="11.1" customHeight="1" x14ac:dyDescent="0.3"/>
    <row r="2126" ht="11.1" customHeight="1" x14ac:dyDescent="0.3"/>
    <row r="2127" ht="11.1" customHeight="1" x14ac:dyDescent="0.3"/>
    <row r="2128" ht="11.1" customHeight="1" x14ac:dyDescent="0.3"/>
    <row r="2129" ht="11.1" customHeight="1" x14ac:dyDescent="0.3"/>
    <row r="2130" ht="11.1" customHeight="1" x14ac:dyDescent="0.3"/>
    <row r="2131" ht="11.1" customHeight="1" x14ac:dyDescent="0.3"/>
    <row r="2132" ht="11.1" customHeight="1" x14ac:dyDescent="0.3"/>
    <row r="2133" ht="11.1" customHeight="1" x14ac:dyDescent="0.3"/>
    <row r="2134" ht="11.1" customHeight="1" x14ac:dyDescent="0.3"/>
    <row r="2135" ht="11.1" customHeight="1" x14ac:dyDescent="0.3"/>
    <row r="2136" ht="11.1" customHeight="1" x14ac:dyDescent="0.3"/>
    <row r="2137" ht="11.1" customHeight="1" x14ac:dyDescent="0.3"/>
    <row r="2138" ht="11.1" customHeight="1" x14ac:dyDescent="0.3"/>
    <row r="2139" ht="11.1" customHeight="1" x14ac:dyDescent="0.3"/>
    <row r="2140" ht="11.1" customHeight="1" x14ac:dyDescent="0.3"/>
    <row r="2141" ht="11.1" customHeight="1" x14ac:dyDescent="0.3"/>
    <row r="2142" ht="11.1" customHeight="1" x14ac:dyDescent="0.3"/>
    <row r="2143" ht="11.1" customHeight="1" x14ac:dyDescent="0.3"/>
    <row r="2144" ht="11.1" customHeight="1" x14ac:dyDescent="0.3"/>
    <row r="2145" ht="11.1" customHeight="1" x14ac:dyDescent="0.3"/>
    <row r="2146" ht="11.1" customHeight="1" x14ac:dyDescent="0.3"/>
    <row r="2147" ht="11.1" customHeight="1" x14ac:dyDescent="0.3"/>
    <row r="2148" ht="11.1" customHeight="1" x14ac:dyDescent="0.3"/>
    <row r="2149" ht="11.1" customHeight="1" x14ac:dyDescent="0.3"/>
    <row r="2150" ht="11.1" customHeight="1" x14ac:dyDescent="0.3"/>
    <row r="2151" ht="11.1" customHeight="1" x14ac:dyDescent="0.3"/>
    <row r="2152" ht="11.1" customHeight="1" x14ac:dyDescent="0.3"/>
    <row r="2153" ht="11.1" customHeight="1" x14ac:dyDescent="0.3"/>
    <row r="2154" ht="11.1" customHeight="1" x14ac:dyDescent="0.3"/>
    <row r="2155" ht="11.1" customHeight="1" x14ac:dyDescent="0.3"/>
    <row r="2156" ht="11.1" customHeight="1" x14ac:dyDescent="0.3"/>
    <row r="2157" ht="11.1" customHeight="1" x14ac:dyDescent="0.3"/>
    <row r="2158" ht="11.1" customHeight="1" x14ac:dyDescent="0.3"/>
    <row r="2159" ht="11.1" customHeight="1" x14ac:dyDescent="0.3"/>
    <row r="2160" ht="11.1" customHeight="1" x14ac:dyDescent="0.3"/>
    <row r="2161" ht="11.1" customHeight="1" x14ac:dyDescent="0.3"/>
    <row r="2162" ht="11.1" customHeight="1" x14ac:dyDescent="0.3"/>
    <row r="2163" ht="11.1" customHeight="1" x14ac:dyDescent="0.3"/>
    <row r="2164" ht="11.1" customHeight="1" x14ac:dyDescent="0.3"/>
    <row r="2165" ht="11.1" customHeight="1" x14ac:dyDescent="0.3"/>
    <row r="2166" ht="11.1" customHeight="1" x14ac:dyDescent="0.3"/>
    <row r="2167" ht="11.1" customHeight="1" x14ac:dyDescent="0.3"/>
  </sheetData>
  <mergeCells count="38">
    <mergeCell ref="AC3:AC6"/>
    <mergeCell ref="AD3:AD6"/>
    <mergeCell ref="AE3:AE6"/>
    <mergeCell ref="AF3:AF6"/>
    <mergeCell ref="AG3:AG6"/>
    <mergeCell ref="B4:B5"/>
    <mergeCell ref="D4:D6"/>
    <mergeCell ref="E4:E6"/>
    <mergeCell ref="F4:F6"/>
    <mergeCell ref="G4:G6"/>
    <mergeCell ref="W3:W6"/>
    <mergeCell ref="X3:X6"/>
    <mergeCell ref="Y3:Y6"/>
    <mergeCell ref="Z3:Z6"/>
    <mergeCell ref="AA3:AA6"/>
    <mergeCell ref="AB3:AB6"/>
    <mergeCell ref="Q3:Q6"/>
    <mergeCell ref="R3:R6"/>
    <mergeCell ref="S3:S6"/>
    <mergeCell ref="T3:T6"/>
    <mergeCell ref="U3:U6"/>
    <mergeCell ref="V3:V6"/>
    <mergeCell ref="K3:K6"/>
    <mergeCell ref="L3:L6"/>
    <mergeCell ref="M3:M6"/>
    <mergeCell ref="N3:N6"/>
    <mergeCell ref="O3:O6"/>
    <mergeCell ref="P3:P6"/>
    <mergeCell ref="A1:A3"/>
    <mergeCell ref="D1:D3"/>
    <mergeCell ref="E1:E3"/>
    <mergeCell ref="F1:F3"/>
    <mergeCell ref="G1:G3"/>
    <mergeCell ref="AG1:AG2"/>
    <mergeCell ref="B2:B3"/>
    <mergeCell ref="H3:H6"/>
    <mergeCell ref="I3:I6"/>
    <mergeCell ref="J3:J6"/>
  </mergeCells>
  <conditionalFormatting sqref="D91:D94 D67:D76 D78 D65 D13:D15 E24:E30 D33:D37 D40:D42 G45:G55 G59:G62 D58:D62 D80:D89">
    <cfRule type="cellIs" dxfId="2" priority="3" stopIfTrue="1" operator="equal">
      <formula>"Over Allocated"</formula>
    </cfRule>
  </conditionalFormatting>
  <conditionalFormatting sqref="B2:B3">
    <cfRule type="cellIs" dxfId="1" priority="1" stopIfTrue="1" operator="equal">
      <formula>"Out of Balance"</formula>
    </cfRule>
  </conditionalFormatting>
  <conditionalFormatting sqref="B4:B5">
    <cfRule type="cellIs" dxfId="0" priority="2" stopIfTrue="1" operator="equal">
      <formula>"Enter Bldg Space, Line 89"</formula>
    </cfRule>
  </conditionalFormatting>
  <printOptions horizontalCentered="1" verticalCentered="1" headings="1" gridLines="1"/>
  <pageMargins left="0.25" right="0.25" top="0.88" bottom="0.5" header="0.47" footer="0"/>
  <pageSetup paperSize="5" scale="60" fitToHeight="3" orientation="landscape" verticalDpi="4294967292" r:id="rId1"/>
  <headerFooter alignWithMargins="0">
    <oddHeader>&amp;C&amp;"Arial,Bold"&amp;16DHS DIVISION OF AGING SERVICES UNIFORM COST METHODOLOGY
Support Spreadsheet
SFY 2012</oddHeader>
    <oddFooter xml:space="preserve">&amp;L&amp;"Times New Roman,Regular"&amp;9MAN 5600, Appendix D
UCM Spreadsheet - 
Final - 6/5/12&amp;C
&amp;R&amp;P of &amp;N&amp;"Arial,Bold"
</oddFooter>
  </headerFooter>
  <rowBreaks count="2" manualBreakCount="2">
    <brk id="97" max="16383" man="1"/>
    <brk id="119" max="16383" man="1"/>
  </rowBreaks>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FA377-5264-4E70-98FA-F6CBC9A69FC9}">
  <sheetPr codeName="Sheet1"/>
  <dimension ref="A1:A9"/>
  <sheetViews>
    <sheetView showGridLines="0" workbookViewId="0"/>
  </sheetViews>
  <sheetFormatPr defaultRowHeight="13.2" x14ac:dyDescent="0.25"/>
  <cols>
    <col min="1" max="1" width="163.5546875" style="51" customWidth="1"/>
    <col min="2" max="256" width="8.88671875" style="51"/>
    <col min="257" max="257" width="163.5546875" style="51" customWidth="1"/>
    <col min="258" max="512" width="8.88671875" style="51"/>
    <col min="513" max="513" width="163.5546875" style="51" customWidth="1"/>
    <col min="514" max="768" width="8.88671875" style="51"/>
    <col min="769" max="769" width="163.5546875" style="51" customWidth="1"/>
    <col min="770" max="1024" width="8.88671875" style="51"/>
    <col min="1025" max="1025" width="163.5546875" style="51" customWidth="1"/>
    <col min="1026" max="1280" width="8.88671875" style="51"/>
    <col min="1281" max="1281" width="163.5546875" style="51" customWidth="1"/>
    <col min="1282" max="1536" width="8.88671875" style="51"/>
    <col min="1537" max="1537" width="163.5546875" style="51" customWidth="1"/>
    <col min="1538" max="1792" width="8.88671875" style="51"/>
    <col min="1793" max="1793" width="163.5546875" style="51" customWidth="1"/>
    <col min="1794" max="2048" width="8.88671875" style="51"/>
    <col min="2049" max="2049" width="163.5546875" style="51" customWidth="1"/>
    <col min="2050" max="2304" width="8.88671875" style="51"/>
    <col min="2305" max="2305" width="163.5546875" style="51" customWidth="1"/>
    <col min="2306" max="2560" width="8.88671875" style="51"/>
    <col min="2561" max="2561" width="163.5546875" style="51" customWidth="1"/>
    <col min="2562" max="2816" width="8.88671875" style="51"/>
    <col min="2817" max="2817" width="163.5546875" style="51" customWidth="1"/>
    <col min="2818" max="3072" width="8.88671875" style="51"/>
    <col min="3073" max="3073" width="163.5546875" style="51" customWidth="1"/>
    <col min="3074" max="3328" width="8.88671875" style="51"/>
    <col min="3329" max="3329" width="163.5546875" style="51" customWidth="1"/>
    <col min="3330" max="3584" width="8.88671875" style="51"/>
    <col min="3585" max="3585" width="163.5546875" style="51" customWidth="1"/>
    <col min="3586" max="3840" width="8.88671875" style="51"/>
    <col min="3841" max="3841" width="163.5546875" style="51" customWidth="1"/>
    <col min="3842" max="4096" width="8.88671875" style="51"/>
    <col min="4097" max="4097" width="163.5546875" style="51" customWidth="1"/>
    <col min="4098" max="4352" width="8.88671875" style="51"/>
    <col min="4353" max="4353" width="163.5546875" style="51" customWidth="1"/>
    <col min="4354" max="4608" width="8.88671875" style="51"/>
    <col min="4609" max="4609" width="163.5546875" style="51" customWidth="1"/>
    <col min="4610" max="4864" width="8.88671875" style="51"/>
    <col min="4865" max="4865" width="163.5546875" style="51" customWidth="1"/>
    <col min="4866" max="5120" width="8.88671875" style="51"/>
    <col min="5121" max="5121" width="163.5546875" style="51" customWidth="1"/>
    <col min="5122" max="5376" width="8.88671875" style="51"/>
    <col min="5377" max="5377" width="163.5546875" style="51" customWidth="1"/>
    <col min="5378" max="5632" width="8.88671875" style="51"/>
    <col min="5633" max="5633" width="163.5546875" style="51" customWidth="1"/>
    <col min="5634" max="5888" width="8.88671875" style="51"/>
    <col min="5889" max="5889" width="163.5546875" style="51" customWidth="1"/>
    <col min="5890" max="6144" width="8.88671875" style="51"/>
    <col min="6145" max="6145" width="163.5546875" style="51" customWidth="1"/>
    <col min="6146" max="6400" width="8.88671875" style="51"/>
    <col min="6401" max="6401" width="163.5546875" style="51" customWidth="1"/>
    <col min="6402" max="6656" width="8.88671875" style="51"/>
    <col min="6657" max="6657" width="163.5546875" style="51" customWidth="1"/>
    <col min="6658" max="6912" width="8.88671875" style="51"/>
    <col min="6913" max="6913" width="163.5546875" style="51" customWidth="1"/>
    <col min="6914" max="7168" width="8.88671875" style="51"/>
    <col min="7169" max="7169" width="163.5546875" style="51" customWidth="1"/>
    <col min="7170" max="7424" width="8.88671875" style="51"/>
    <col min="7425" max="7425" width="163.5546875" style="51" customWidth="1"/>
    <col min="7426" max="7680" width="8.88671875" style="51"/>
    <col min="7681" max="7681" width="163.5546875" style="51" customWidth="1"/>
    <col min="7682" max="7936" width="8.88671875" style="51"/>
    <col min="7937" max="7937" width="163.5546875" style="51" customWidth="1"/>
    <col min="7938" max="8192" width="8.88671875" style="51"/>
    <col min="8193" max="8193" width="163.5546875" style="51" customWidth="1"/>
    <col min="8194" max="8448" width="8.88671875" style="51"/>
    <col min="8449" max="8449" width="163.5546875" style="51" customWidth="1"/>
    <col min="8450" max="8704" width="8.88671875" style="51"/>
    <col min="8705" max="8705" width="163.5546875" style="51" customWidth="1"/>
    <col min="8706" max="8960" width="8.88671875" style="51"/>
    <col min="8961" max="8961" width="163.5546875" style="51" customWidth="1"/>
    <col min="8962" max="9216" width="8.88671875" style="51"/>
    <col min="9217" max="9217" width="163.5546875" style="51" customWidth="1"/>
    <col min="9218" max="9472" width="8.88671875" style="51"/>
    <col min="9473" max="9473" width="163.5546875" style="51" customWidth="1"/>
    <col min="9474" max="9728" width="8.88671875" style="51"/>
    <col min="9729" max="9729" width="163.5546875" style="51" customWidth="1"/>
    <col min="9730" max="9984" width="8.88671875" style="51"/>
    <col min="9985" max="9985" width="163.5546875" style="51" customWidth="1"/>
    <col min="9986" max="10240" width="8.88671875" style="51"/>
    <col min="10241" max="10241" width="163.5546875" style="51" customWidth="1"/>
    <col min="10242" max="10496" width="8.88671875" style="51"/>
    <col min="10497" max="10497" width="163.5546875" style="51" customWidth="1"/>
    <col min="10498" max="10752" width="8.88671875" style="51"/>
    <col min="10753" max="10753" width="163.5546875" style="51" customWidth="1"/>
    <col min="10754" max="11008" width="8.88671875" style="51"/>
    <col min="11009" max="11009" width="163.5546875" style="51" customWidth="1"/>
    <col min="11010" max="11264" width="8.88671875" style="51"/>
    <col min="11265" max="11265" width="163.5546875" style="51" customWidth="1"/>
    <col min="11266" max="11520" width="8.88671875" style="51"/>
    <col min="11521" max="11521" width="163.5546875" style="51" customWidth="1"/>
    <col min="11522" max="11776" width="8.88671875" style="51"/>
    <col min="11777" max="11777" width="163.5546875" style="51" customWidth="1"/>
    <col min="11778" max="12032" width="8.88671875" style="51"/>
    <col min="12033" max="12033" width="163.5546875" style="51" customWidth="1"/>
    <col min="12034" max="12288" width="8.88671875" style="51"/>
    <col min="12289" max="12289" width="163.5546875" style="51" customWidth="1"/>
    <col min="12290" max="12544" width="8.88671875" style="51"/>
    <col min="12545" max="12545" width="163.5546875" style="51" customWidth="1"/>
    <col min="12546" max="12800" width="8.88671875" style="51"/>
    <col min="12801" max="12801" width="163.5546875" style="51" customWidth="1"/>
    <col min="12802" max="13056" width="8.88671875" style="51"/>
    <col min="13057" max="13057" width="163.5546875" style="51" customWidth="1"/>
    <col min="13058" max="13312" width="8.88671875" style="51"/>
    <col min="13313" max="13313" width="163.5546875" style="51" customWidth="1"/>
    <col min="13314" max="13568" width="8.88671875" style="51"/>
    <col min="13569" max="13569" width="163.5546875" style="51" customWidth="1"/>
    <col min="13570" max="13824" width="8.88671875" style="51"/>
    <col min="13825" max="13825" width="163.5546875" style="51" customWidth="1"/>
    <col min="13826" max="14080" width="8.88671875" style="51"/>
    <col min="14081" max="14081" width="163.5546875" style="51" customWidth="1"/>
    <col min="14082" max="14336" width="8.88671875" style="51"/>
    <col min="14337" max="14337" width="163.5546875" style="51" customWidth="1"/>
    <col min="14338" max="14592" width="8.88671875" style="51"/>
    <col min="14593" max="14593" width="163.5546875" style="51" customWidth="1"/>
    <col min="14594" max="14848" width="8.88671875" style="51"/>
    <col min="14849" max="14849" width="163.5546875" style="51" customWidth="1"/>
    <col min="14850" max="15104" width="8.88671875" style="51"/>
    <col min="15105" max="15105" width="163.5546875" style="51" customWidth="1"/>
    <col min="15106" max="15360" width="8.88671875" style="51"/>
    <col min="15361" max="15361" width="163.5546875" style="51" customWidth="1"/>
    <col min="15362" max="15616" width="8.88671875" style="51"/>
    <col min="15617" max="15617" width="163.5546875" style="51" customWidth="1"/>
    <col min="15618" max="15872" width="8.88671875" style="51"/>
    <col min="15873" max="15873" width="163.5546875" style="51" customWidth="1"/>
    <col min="15874" max="16128" width="8.88671875" style="51"/>
    <col min="16129" max="16129" width="163.5546875" style="51" customWidth="1"/>
    <col min="16130" max="16384" width="8.88671875" style="51"/>
  </cols>
  <sheetData>
    <row r="1" spans="1:1" ht="26.25" customHeight="1" thickBot="1" x14ac:dyDescent="0.35">
      <c r="A1" s="320" t="s">
        <v>409</v>
      </c>
    </row>
    <row r="2" spans="1:1" ht="18.75" customHeight="1" thickTop="1" x14ac:dyDescent="0.25">
      <c r="A2" s="321" t="s">
        <v>410</v>
      </c>
    </row>
    <row r="3" spans="1:1" x14ac:dyDescent="0.25">
      <c r="A3" s="322" t="s">
        <v>411</v>
      </c>
    </row>
    <row r="4" spans="1:1" ht="13.8" thickBot="1" x14ac:dyDescent="0.3">
      <c r="A4" s="323" t="s">
        <v>412</v>
      </c>
    </row>
    <row r="5" spans="1:1" ht="13.8" thickTop="1" x14ac:dyDescent="0.25">
      <c r="A5" s="322"/>
    </row>
    <row r="6" spans="1:1" x14ac:dyDescent="0.25">
      <c r="A6" s="324" t="s">
        <v>413</v>
      </c>
    </row>
    <row r="7" spans="1:1" ht="126" customHeight="1" x14ac:dyDescent="0.25">
      <c r="A7" s="325"/>
    </row>
    <row r="8" spans="1:1" ht="126" customHeight="1" x14ac:dyDescent="0.25">
      <c r="A8" s="326"/>
    </row>
    <row r="9" spans="1:1" ht="126" customHeight="1" x14ac:dyDescent="0.25">
      <c r="A9" s="326"/>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DE64B-C1E4-4730-9E63-DA01FFAF7539}">
  <sheetPr>
    <pageSetUpPr fitToPage="1"/>
  </sheetPr>
  <dimension ref="B1:M97"/>
  <sheetViews>
    <sheetView showGridLines="0" zoomScaleNormal="100" zoomScalePageLayoutView="90" workbookViewId="0">
      <selection activeCell="C5" sqref="C5:F5"/>
    </sheetView>
  </sheetViews>
  <sheetFormatPr defaultRowHeight="15" customHeight="1" x14ac:dyDescent="0.3"/>
  <cols>
    <col min="1" max="1" width="3.33203125" style="1" customWidth="1"/>
    <col min="2" max="2" width="58.5546875" style="1" customWidth="1"/>
    <col min="3" max="3" width="15.44140625" style="1" customWidth="1"/>
    <col min="4" max="4" width="15" style="1" customWidth="1"/>
    <col min="5" max="5" width="13.5546875" style="1" customWidth="1"/>
    <col min="6" max="6" width="16.109375" style="1" customWidth="1"/>
    <col min="7" max="7" width="8.88671875" style="1"/>
    <col min="8" max="13" width="8.6640625" style="1" hidden="1" customWidth="1"/>
    <col min="14" max="16384" width="8.88671875" style="1"/>
  </cols>
  <sheetData>
    <row r="1" spans="2:11" ht="15" customHeight="1" thickBot="1" x14ac:dyDescent="0.35"/>
    <row r="2" spans="2:11" ht="15" customHeight="1" x14ac:dyDescent="0.3">
      <c r="B2" s="2" t="s">
        <v>0</v>
      </c>
      <c r="C2" s="486"/>
      <c r="D2" s="487"/>
      <c r="E2" s="487"/>
      <c r="F2" s="488"/>
      <c r="I2" s="1" t="s">
        <v>1</v>
      </c>
      <c r="J2" s="1" t="s">
        <v>1</v>
      </c>
      <c r="K2" s="1">
        <v>5</v>
      </c>
    </row>
    <row r="3" spans="2:11" ht="15" customHeight="1" x14ac:dyDescent="0.3">
      <c r="B3" s="3" t="s">
        <v>2</v>
      </c>
      <c r="C3" s="489"/>
      <c r="D3" s="490"/>
      <c r="E3" s="490"/>
      <c r="F3" s="491"/>
      <c r="I3" s="1" t="s">
        <v>3</v>
      </c>
      <c r="J3" s="1" t="s">
        <v>3</v>
      </c>
      <c r="K3" s="1">
        <v>10</v>
      </c>
    </row>
    <row r="4" spans="2:11" ht="15" customHeight="1" x14ac:dyDescent="0.3">
      <c r="B4" s="3" t="s">
        <v>4</v>
      </c>
      <c r="C4" s="492"/>
      <c r="D4" s="492"/>
      <c r="E4" s="492"/>
      <c r="F4" s="492"/>
      <c r="J4" s="1" t="s">
        <v>5</v>
      </c>
      <c r="K4" s="1">
        <v>15</v>
      </c>
    </row>
    <row r="5" spans="2:11" ht="15" customHeight="1" x14ac:dyDescent="0.3">
      <c r="B5" s="3" t="s">
        <v>6</v>
      </c>
      <c r="C5" s="489"/>
      <c r="D5" s="490"/>
      <c r="E5" s="490"/>
      <c r="F5" s="491"/>
      <c r="K5" s="1">
        <v>20</v>
      </c>
    </row>
    <row r="6" spans="2:11" ht="15" customHeight="1" x14ac:dyDescent="0.3">
      <c r="B6" s="3" t="s">
        <v>7</v>
      </c>
      <c r="C6" s="493"/>
      <c r="D6" s="494"/>
      <c r="E6" s="494"/>
      <c r="F6" s="495"/>
      <c r="I6" s="1" t="s">
        <v>8</v>
      </c>
      <c r="K6" s="1">
        <v>25</v>
      </c>
    </row>
    <row r="7" spans="2:11" ht="15" customHeight="1" x14ac:dyDescent="0.3">
      <c r="B7" s="3" t="s">
        <v>9</v>
      </c>
      <c r="C7" s="496"/>
      <c r="D7" s="496"/>
      <c r="E7" s="496"/>
      <c r="F7" s="496"/>
      <c r="K7" s="1">
        <v>30</v>
      </c>
    </row>
    <row r="8" spans="2:11" ht="15" customHeight="1" x14ac:dyDescent="0.3">
      <c r="B8" s="3" t="s">
        <v>10</v>
      </c>
      <c r="C8" s="471"/>
      <c r="D8" s="472"/>
      <c r="E8" s="472"/>
      <c r="F8" s="473"/>
      <c r="K8" s="1">
        <v>35</v>
      </c>
    </row>
    <row r="9" spans="2:11" ht="15" customHeight="1" x14ac:dyDescent="0.3">
      <c r="B9" s="3" t="s">
        <v>11</v>
      </c>
      <c r="C9" s="474">
        <f>F50</f>
        <v>0</v>
      </c>
      <c r="D9" s="475"/>
      <c r="E9" s="475"/>
      <c r="F9" s="476"/>
    </row>
    <row r="10" spans="2:11" ht="15" customHeight="1" x14ac:dyDescent="0.3">
      <c r="B10" s="3" t="s">
        <v>12</v>
      </c>
      <c r="C10" s="477" t="str">
        <f>IF(F50&gt;170,"High Risk",IF(F50&gt;85,"Moderate Risk","Low Risk"))</f>
        <v>Low Risk</v>
      </c>
      <c r="D10" s="478"/>
      <c r="E10" s="478"/>
      <c r="F10" s="479"/>
    </row>
    <row r="11" spans="2:11" ht="15" customHeight="1" thickBot="1" x14ac:dyDescent="0.35"/>
    <row r="12" spans="2:11" ht="15" customHeight="1" x14ac:dyDescent="0.3">
      <c r="B12" s="480" t="s">
        <v>13</v>
      </c>
      <c r="C12" s="482"/>
      <c r="D12" s="484" t="s">
        <v>14</v>
      </c>
      <c r="E12" s="4" t="s">
        <v>15</v>
      </c>
      <c r="F12" s="5" t="s">
        <v>16</v>
      </c>
    </row>
    <row r="13" spans="2:11" ht="29.4" customHeight="1" thickBot="1" x14ac:dyDescent="0.35">
      <c r="B13" s="481"/>
      <c r="C13" s="483"/>
      <c r="D13" s="485"/>
      <c r="E13" s="6" t="s">
        <v>17</v>
      </c>
      <c r="F13" s="7" t="s">
        <v>18</v>
      </c>
    </row>
    <row r="14" spans="2:11" s="10" customFormat="1" ht="27.9" customHeight="1" thickBot="1" x14ac:dyDescent="0.35">
      <c r="B14" s="462" t="s">
        <v>19</v>
      </c>
      <c r="C14" s="463"/>
      <c r="D14" s="8"/>
      <c r="E14" s="8"/>
      <c r="F14" s="9"/>
      <c r="H14" s="10">
        <f>IF(D14="X",0,0)</f>
        <v>0</v>
      </c>
      <c r="I14" s="10">
        <f>IF(E14="X",10,0)</f>
        <v>0</v>
      </c>
      <c r="J14" s="10">
        <f>IF(F14="X",20,0)</f>
        <v>0</v>
      </c>
    </row>
    <row r="15" spans="2:11" ht="15.75" customHeight="1" thickBot="1" x14ac:dyDescent="0.35">
      <c r="B15" s="11"/>
      <c r="C15" s="12"/>
      <c r="D15" s="12"/>
      <c r="E15" s="13"/>
      <c r="F15" s="14"/>
    </row>
    <row r="16" spans="2:11" ht="18.899999999999999" customHeight="1" thickBot="1" x14ac:dyDescent="0.35">
      <c r="B16" s="464" t="s">
        <v>20</v>
      </c>
      <c r="C16" s="465"/>
      <c r="D16" s="15" t="s">
        <v>21</v>
      </c>
      <c r="E16" s="15" t="s">
        <v>22</v>
      </c>
      <c r="F16" s="16" t="s">
        <v>23</v>
      </c>
    </row>
    <row r="17" spans="2:11" ht="15.75" customHeight="1" thickBot="1" x14ac:dyDescent="0.35">
      <c r="B17" s="462" t="s">
        <v>24</v>
      </c>
      <c r="C17" s="466"/>
      <c r="D17" s="17"/>
      <c r="E17" s="17"/>
      <c r="F17" s="18"/>
      <c r="H17" s="1">
        <f>IF(D17="X",0,0)</f>
        <v>0</v>
      </c>
      <c r="I17" s="1">
        <f>IF(E17="X",20,0)</f>
        <v>0</v>
      </c>
      <c r="J17" s="1">
        <f>IF(F17="X",10,0)</f>
        <v>0</v>
      </c>
    </row>
    <row r="18" spans="2:11" ht="15.75" customHeight="1" thickBot="1" x14ac:dyDescent="0.35">
      <c r="B18" s="19"/>
      <c r="C18" s="20"/>
      <c r="D18" s="20"/>
      <c r="E18" s="21"/>
      <c r="F18" s="22"/>
    </row>
    <row r="19" spans="2:11" ht="26.25" customHeight="1" thickBot="1" x14ac:dyDescent="0.35">
      <c r="B19" s="464" t="s">
        <v>25</v>
      </c>
      <c r="C19" s="467"/>
      <c r="D19" s="15" t="s">
        <v>26</v>
      </c>
      <c r="E19" s="23" t="s">
        <v>27</v>
      </c>
      <c r="F19" s="16" t="s">
        <v>28</v>
      </c>
    </row>
    <row r="20" spans="2:11" ht="17.100000000000001" customHeight="1" thickBot="1" x14ac:dyDescent="0.35">
      <c r="B20" s="462" t="s">
        <v>29</v>
      </c>
      <c r="C20" s="466"/>
      <c r="D20" s="17"/>
      <c r="E20" s="17"/>
      <c r="F20" s="18"/>
      <c r="H20" s="1">
        <f>IF(C20="X",0,0)</f>
        <v>0</v>
      </c>
      <c r="I20" s="1">
        <f>IF(D20="X",10,0)</f>
        <v>0</v>
      </c>
      <c r="J20" s="1">
        <f>IF(E20="X",20,0)</f>
        <v>0</v>
      </c>
      <c r="K20" s="1">
        <f>IF(F20="X",30,0)</f>
        <v>0</v>
      </c>
    </row>
    <row r="21" spans="2:11" s="10" customFormat="1" ht="59.4" customHeight="1" x14ac:dyDescent="0.3">
      <c r="B21" s="468" t="s">
        <v>30</v>
      </c>
      <c r="C21" s="469"/>
      <c r="D21" s="469"/>
      <c r="E21" s="469"/>
      <c r="F21" s="470"/>
    </row>
    <row r="22" spans="2:11" s="10" customFormat="1" ht="27" customHeight="1" x14ac:dyDescent="0.3">
      <c r="B22" s="24" t="s">
        <v>31</v>
      </c>
      <c r="C22" s="456" t="s">
        <v>32</v>
      </c>
      <c r="D22" s="456"/>
      <c r="E22" s="456"/>
      <c r="F22" s="456"/>
    </row>
    <row r="23" spans="2:11" s="10" customFormat="1" ht="22.5" customHeight="1" thickBot="1" x14ac:dyDescent="0.35">
      <c r="B23" s="25" t="s">
        <v>33</v>
      </c>
      <c r="C23" s="457" t="s">
        <v>34</v>
      </c>
      <c r="D23" s="457"/>
      <c r="E23" s="457"/>
      <c r="F23" s="458"/>
    </row>
    <row r="24" spans="2:11" ht="15" customHeight="1" x14ac:dyDescent="0.3">
      <c r="B24" s="448" t="s">
        <v>35</v>
      </c>
      <c r="C24" s="449"/>
      <c r="D24" s="449"/>
      <c r="E24" s="450"/>
      <c r="F24" s="459" t="s">
        <v>36</v>
      </c>
    </row>
    <row r="25" spans="2:11" ht="17.100000000000001" customHeight="1" x14ac:dyDescent="0.3">
      <c r="B25" s="461" t="s">
        <v>37</v>
      </c>
      <c r="C25" s="426"/>
      <c r="D25" s="426"/>
      <c r="E25" s="427"/>
      <c r="F25" s="460"/>
    </row>
    <row r="26" spans="2:11" ht="15" customHeight="1" x14ac:dyDescent="0.3">
      <c r="B26" s="428" t="s">
        <v>38</v>
      </c>
      <c r="C26" s="412"/>
      <c r="D26" s="412"/>
      <c r="E26" s="429"/>
      <c r="F26" s="26"/>
      <c r="H26" s="1">
        <f>IF(F26="Yes",35,0)</f>
        <v>0</v>
      </c>
    </row>
    <row r="27" spans="2:11" ht="15" customHeight="1" x14ac:dyDescent="0.3">
      <c r="B27" s="428" t="s">
        <v>39</v>
      </c>
      <c r="C27" s="412"/>
      <c r="D27" s="412"/>
      <c r="E27" s="429"/>
      <c r="F27" s="26"/>
      <c r="H27" s="1">
        <f>IF(F27="Yes",0,(IF(F27="No",30,0)))</f>
        <v>0</v>
      </c>
    </row>
    <row r="28" spans="2:11" ht="15" customHeight="1" x14ac:dyDescent="0.3">
      <c r="B28" s="428" t="s">
        <v>40</v>
      </c>
      <c r="C28" s="412"/>
      <c r="D28" s="412"/>
      <c r="E28" s="429"/>
      <c r="F28" s="26"/>
      <c r="H28" s="1">
        <f>IF(F28="Yes",0,(IF(F28="No",20,0)))</f>
        <v>0</v>
      </c>
    </row>
    <row r="29" spans="2:11" ht="15" customHeight="1" x14ac:dyDescent="0.3">
      <c r="B29" s="428" t="s">
        <v>41</v>
      </c>
      <c r="C29" s="412"/>
      <c r="D29" s="412"/>
      <c r="E29" s="429"/>
      <c r="F29" s="26"/>
      <c r="H29" s="1">
        <f>IF(F29="Yes",0,(IF(F29="No",15,0)))</f>
        <v>0</v>
      </c>
    </row>
    <row r="30" spans="2:11" ht="15" customHeight="1" x14ac:dyDescent="0.3">
      <c r="B30" s="428" t="s">
        <v>42</v>
      </c>
      <c r="C30" s="412"/>
      <c r="D30" s="412"/>
      <c r="E30" s="429"/>
      <c r="F30" s="26"/>
      <c r="H30" s="1">
        <f>IF(F30="Yes",0,(IF(F30="No",10,0)))</f>
        <v>0</v>
      </c>
    </row>
    <row r="31" spans="2:11" ht="30" customHeight="1" x14ac:dyDescent="0.3">
      <c r="B31" s="428" t="s">
        <v>43</v>
      </c>
      <c r="C31" s="412"/>
      <c r="D31" s="412"/>
      <c r="E31" s="429"/>
      <c r="F31" s="26"/>
      <c r="H31" s="1">
        <f>IF(F31="Yes",0,(IF(F31="No",10,0)))</f>
        <v>0</v>
      </c>
    </row>
    <row r="32" spans="2:11" ht="15" customHeight="1" x14ac:dyDescent="0.3">
      <c r="B32" s="428" t="s">
        <v>44</v>
      </c>
      <c r="C32" s="412"/>
      <c r="D32" s="412"/>
      <c r="E32" s="429"/>
      <c r="F32" s="26"/>
    </row>
    <row r="33" spans="2:8" ht="23.25" customHeight="1" x14ac:dyDescent="0.3">
      <c r="B33" s="428" t="s">
        <v>45</v>
      </c>
      <c r="C33" s="412"/>
      <c r="D33" s="412"/>
      <c r="E33" s="429"/>
      <c r="F33" s="26"/>
      <c r="H33" s="1">
        <f>IF(F33="Yes",0,(IF(F33="No",10,0)))</f>
        <v>0</v>
      </c>
    </row>
    <row r="34" spans="2:8" ht="17.100000000000001" customHeight="1" x14ac:dyDescent="0.3">
      <c r="B34" s="428" t="s">
        <v>46</v>
      </c>
      <c r="C34" s="412"/>
      <c r="D34" s="412"/>
      <c r="E34" s="429"/>
      <c r="F34" s="26"/>
      <c r="H34" s="1">
        <f>IF(F34="Yes",0,(IF(F34="No",10,0)))</f>
        <v>0</v>
      </c>
    </row>
    <row r="35" spans="2:8" ht="15.9" customHeight="1" x14ac:dyDescent="0.3">
      <c r="B35" s="428" t="s">
        <v>47</v>
      </c>
      <c r="C35" s="412"/>
      <c r="D35" s="412"/>
      <c r="E35" s="429"/>
      <c r="F35" s="26"/>
      <c r="H35" s="1">
        <f>IF(F35="Yes",0,(IF(F35="No",10,0)))</f>
        <v>0</v>
      </c>
    </row>
    <row r="36" spans="2:8" ht="15" customHeight="1" x14ac:dyDescent="0.3">
      <c r="B36" s="428" t="s">
        <v>48</v>
      </c>
      <c r="C36" s="412"/>
      <c r="D36" s="412"/>
      <c r="E36" s="429"/>
      <c r="F36" s="26"/>
      <c r="H36" s="1">
        <f>IF(F36="Yes",30,0)</f>
        <v>0</v>
      </c>
    </row>
    <row r="37" spans="2:8" ht="28.5" customHeight="1" x14ac:dyDescent="0.3">
      <c r="B37" s="428" t="s">
        <v>49</v>
      </c>
      <c r="C37" s="412"/>
      <c r="D37" s="412"/>
      <c r="E37" s="429"/>
      <c r="F37" s="26"/>
      <c r="H37" s="1">
        <f>IF(F37="Yes",20,0)</f>
        <v>0</v>
      </c>
    </row>
    <row r="38" spans="2:8" ht="17.100000000000001" customHeight="1" x14ac:dyDescent="0.3">
      <c r="B38" s="428" t="s">
        <v>50</v>
      </c>
      <c r="C38" s="412"/>
      <c r="D38" s="412"/>
      <c r="E38" s="429"/>
      <c r="F38" s="26"/>
      <c r="H38" s="1">
        <f>IF(F38="Yes",0,IF(F38="No",15,0))</f>
        <v>0</v>
      </c>
    </row>
    <row r="39" spans="2:8" ht="15" customHeight="1" x14ac:dyDescent="0.3">
      <c r="B39" s="428" t="s">
        <v>51</v>
      </c>
      <c r="C39" s="412"/>
      <c r="D39" s="412"/>
      <c r="E39" s="429"/>
      <c r="F39" s="26"/>
      <c r="H39" s="1">
        <f>IF(F39="Yes",20,0)</f>
        <v>0</v>
      </c>
    </row>
    <row r="40" spans="2:8" ht="20.100000000000001" customHeight="1" x14ac:dyDescent="0.3">
      <c r="B40" s="27" t="s">
        <v>52</v>
      </c>
      <c r="C40" s="437" t="s">
        <v>53</v>
      </c>
      <c r="D40" s="438"/>
      <c r="E40" s="439"/>
      <c r="F40" s="440"/>
    </row>
    <row r="41" spans="2:8" ht="27.9" customHeight="1" x14ac:dyDescent="0.3">
      <c r="B41" s="28" t="s">
        <v>54</v>
      </c>
      <c r="C41" s="442" t="s">
        <v>55</v>
      </c>
      <c r="D41" s="443"/>
      <c r="E41" s="444"/>
      <c r="F41" s="441"/>
    </row>
    <row r="42" spans="2:8" ht="63.75" customHeight="1" thickBot="1" x14ac:dyDescent="0.35">
      <c r="B42" s="445" t="s">
        <v>56</v>
      </c>
      <c r="C42" s="446"/>
      <c r="D42" s="446"/>
      <c r="E42" s="446"/>
      <c r="F42" s="447"/>
    </row>
    <row r="43" spans="2:8" ht="15" customHeight="1" x14ac:dyDescent="0.3">
      <c r="B43" s="448" t="s">
        <v>57</v>
      </c>
      <c r="C43" s="449"/>
      <c r="D43" s="449"/>
      <c r="E43" s="450"/>
      <c r="F43" s="451" t="s">
        <v>36</v>
      </c>
    </row>
    <row r="44" spans="2:8" ht="15" customHeight="1" x14ac:dyDescent="0.3">
      <c r="B44" s="453" t="s">
        <v>37</v>
      </c>
      <c r="C44" s="454"/>
      <c r="D44" s="454"/>
      <c r="E44" s="455"/>
      <c r="F44" s="452"/>
    </row>
    <row r="45" spans="2:8" ht="15" customHeight="1" x14ac:dyDescent="0.3">
      <c r="B45" s="425" t="s">
        <v>58</v>
      </c>
      <c r="C45" s="426"/>
      <c r="D45" s="426"/>
      <c r="E45" s="427"/>
      <c r="F45" s="29"/>
      <c r="H45" s="1">
        <f>IF(F45="Yes",0,(IF(F45="No",15,0)))</f>
        <v>0</v>
      </c>
    </row>
    <row r="46" spans="2:8" ht="15" customHeight="1" x14ac:dyDescent="0.3">
      <c r="B46" s="428" t="s">
        <v>59</v>
      </c>
      <c r="C46" s="412"/>
      <c r="D46" s="412"/>
      <c r="E46" s="429"/>
      <c r="F46" s="29"/>
      <c r="H46" s="1">
        <f>IF(F46="Yes",0,(IF(F46="No",15,0)))</f>
        <v>0</v>
      </c>
    </row>
    <row r="47" spans="2:8" ht="15" customHeight="1" x14ac:dyDescent="0.3">
      <c r="B47" s="428" t="s">
        <v>60</v>
      </c>
      <c r="C47" s="412"/>
      <c r="D47" s="412"/>
      <c r="E47" s="429"/>
      <c r="F47" s="29"/>
      <c r="H47" s="1">
        <f>IF(F47="Yes",0,(IF(F47="No",15,0)))</f>
        <v>0</v>
      </c>
    </row>
    <row r="48" spans="2:8" ht="15" customHeight="1" x14ac:dyDescent="0.3">
      <c r="B48" s="428" t="s">
        <v>61</v>
      </c>
      <c r="C48" s="412"/>
      <c r="D48" s="412"/>
      <c r="E48" s="429"/>
      <c r="F48" s="29"/>
      <c r="H48" s="1">
        <f>IF(F48="Yes",0,(IF(F48="No",15,0)))</f>
        <v>0</v>
      </c>
    </row>
    <row r="49" spans="2:8" ht="15.75" customHeight="1" thickBot="1" x14ac:dyDescent="0.35">
      <c r="B49" s="430" t="s">
        <v>62</v>
      </c>
      <c r="C49" s="431"/>
      <c r="D49" s="431"/>
      <c r="E49" s="432"/>
      <c r="F49" s="29"/>
      <c r="H49" s="1">
        <f>IF(F49="Yes",0,(IF(F49="No",15,0)))</f>
        <v>0</v>
      </c>
    </row>
    <row r="50" spans="2:8" ht="15.75" customHeight="1" thickBot="1" x14ac:dyDescent="0.35">
      <c r="B50" s="433" t="s">
        <v>63</v>
      </c>
      <c r="C50" s="434"/>
      <c r="D50" s="435" t="s">
        <v>64</v>
      </c>
      <c r="E50" s="436"/>
      <c r="F50" s="30">
        <f>SUM(H45:H49)+SUM(H26:H39)+SUM(H20:K20)+SUM(H17:J17)+SUM(H14:J14)+F40</f>
        <v>0</v>
      </c>
    </row>
    <row r="51" spans="2:8" ht="15" customHeight="1" thickBot="1" x14ac:dyDescent="0.35">
      <c r="B51" s="31"/>
      <c r="C51" s="31"/>
      <c r="D51" s="31"/>
      <c r="E51" s="32"/>
      <c r="F51" s="32"/>
      <c r="G51" s="32"/>
    </row>
    <row r="52" spans="2:8" ht="15" customHeight="1" x14ac:dyDescent="0.3">
      <c r="B52" s="416" t="s">
        <v>65</v>
      </c>
      <c r="C52" s="417"/>
      <c r="D52" s="417"/>
      <c r="E52" s="417"/>
      <c r="F52" s="418"/>
    </row>
    <row r="53" spans="2:8" ht="15" customHeight="1" x14ac:dyDescent="0.3">
      <c r="B53" s="33" t="s">
        <v>66</v>
      </c>
      <c r="C53" s="419" t="s">
        <v>67</v>
      </c>
      <c r="D53" s="420"/>
      <c r="E53" s="420"/>
      <c r="F53" s="421"/>
    </row>
    <row r="54" spans="2:8" ht="30" customHeight="1" x14ac:dyDescent="0.3">
      <c r="B54" s="34" t="s">
        <v>68</v>
      </c>
      <c r="C54" s="422" t="s">
        <v>69</v>
      </c>
      <c r="D54" s="423"/>
      <c r="E54" s="423"/>
      <c r="F54" s="424"/>
    </row>
    <row r="55" spans="2:8" ht="24" customHeight="1" x14ac:dyDescent="0.3">
      <c r="B55" s="35" t="s">
        <v>70</v>
      </c>
      <c r="C55" s="411" t="s">
        <v>71</v>
      </c>
      <c r="D55" s="412"/>
      <c r="E55" s="412"/>
      <c r="F55" s="413"/>
    </row>
    <row r="56" spans="2:8" ht="27" customHeight="1" x14ac:dyDescent="0.3">
      <c r="B56" s="35" t="s">
        <v>72</v>
      </c>
      <c r="C56" s="411" t="s">
        <v>73</v>
      </c>
      <c r="D56" s="412"/>
      <c r="E56" s="412"/>
      <c r="F56" s="413"/>
    </row>
    <row r="57" spans="2:8" ht="17.399999999999999" customHeight="1" x14ac:dyDescent="0.3">
      <c r="B57" s="35" t="s">
        <v>74</v>
      </c>
      <c r="C57" s="411" t="s">
        <v>75</v>
      </c>
      <c r="D57" s="412"/>
      <c r="E57" s="412"/>
      <c r="F57" s="413"/>
    </row>
    <row r="58" spans="2:8" ht="17.100000000000001" customHeight="1" x14ac:dyDescent="0.3">
      <c r="B58" s="35" t="s">
        <v>76</v>
      </c>
      <c r="C58" s="411" t="s">
        <v>77</v>
      </c>
      <c r="D58" s="412"/>
      <c r="E58" s="412"/>
      <c r="F58" s="413"/>
    </row>
    <row r="59" spans="2:8" ht="15" customHeight="1" x14ac:dyDescent="0.3">
      <c r="B59" s="35" t="s">
        <v>78</v>
      </c>
      <c r="C59" s="411" t="s">
        <v>79</v>
      </c>
      <c r="D59" s="412"/>
      <c r="E59" s="412"/>
      <c r="F59" s="413"/>
    </row>
    <row r="60" spans="2:8" ht="13.65" customHeight="1" x14ac:dyDescent="0.3">
      <c r="B60" s="35" t="s">
        <v>80</v>
      </c>
      <c r="C60" s="411" t="s">
        <v>81</v>
      </c>
      <c r="D60" s="412"/>
      <c r="E60" s="412"/>
      <c r="F60" s="413"/>
    </row>
    <row r="61" spans="2:8" ht="15" customHeight="1" x14ac:dyDescent="0.3">
      <c r="B61" s="414" t="s">
        <v>82</v>
      </c>
      <c r="C61" s="411" t="s">
        <v>83</v>
      </c>
      <c r="D61" s="412"/>
      <c r="E61" s="412"/>
      <c r="F61" s="413"/>
    </row>
    <row r="62" spans="2:8" ht="15" customHeight="1" x14ac:dyDescent="0.3">
      <c r="B62" s="415"/>
      <c r="C62" s="411" t="s">
        <v>84</v>
      </c>
      <c r="D62" s="412"/>
      <c r="E62" s="412"/>
      <c r="F62" s="413"/>
    </row>
    <row r="63" spans="2:8" ht="15.75" customHeight="1" thickBot="1" x14ac:dyDescent="0.35">
      <c r="B63" s="398" t="s">
        <v>85</v>
      </c>
      <c r="C63" s="399"/>
      <c r="D63" s="399"/>
      <c r="E63" s="399"/>
      <c r="F63" s="400"/>
    </row>
    <row r="65" spans="2:6" ht="15" customHeight="1" x14ac:dyDescent="0.3">
      <c r="B65" s="401" t="s">
        <v>86</v>
      </c>
      <c r="C65" s="402"/>
      <c r="D65" s="402"/>
      <c r="E65" s="402"/>
      <c r="F65" s="403"/>
    </row>
    <row r="66" spans="2:6" ht="15" customHeight="1" x14ac:dyDescent="0.3">
      <c r="B66" s="404"/>
      <c r="C66" s="405"/>
      <c r="D66" s="405"/>
      <c r="E66" s="405"/>
      <c r="F66" s="406"/>
    </row>
    <row r="67" spans="2:6" ht="15" customHeight="1" x14ac:dyDescent="0.3">
      <c r="B67" s="404"/>
      <c r="C67" s="405"/>
      <c r="D67" s="405"/>
      <c r="E67" s="405"/>
      <c r="F67" s="406"/>
    </row>
    <row r="68" spans="2:6" ht="15" customHeight="1" x14ac:dyDescent="0.3">
      <c r="B68" s="404"/>
      <c r="C68" s="405"/>
      <c r="D68" s="405"/>
      <c r="E68" s="405"/>
      <c r="F68" s="406"/>
    </row>
    <row r="69" spans="2:6" ht="14.4" x14ac:dyDescent="0.3">
      <c r="B69" s="404"/>
      <c r="C69" s="405"/>
      <c r="D69" s="405"/>
      <c r="E69" s="405"/>
      <c r="F69" s="406"/>
    </row>
    <row r="70" spans="2:6" ht="15" customHeight="1" x14ac:dyDescent="0.3">
      <c r="B70" s="404"/>
      <c r="C70" s="405"/>
      <c r="D70" s="405"/>
      <c r="E70" s="405"/>
      <c r="F70" s="406"/>
    </row>
    <row r="71" spans="2:6" ht="18" customHeight="1" x14ac:dyDescent="0.3">
      <c r="B71" s="404"/>
      <c r="C71" s="405"/>
      <c r="D71" s="405"/>
      <c r="E71" s="405"/>
      <c r="F71" s="406"/>
    </row>
    <row r="72" spans="2:6" ht="27" customHeight="1" x14ac:dyDescent="0.3">
      <c r="B72" s="36" t="s">
        <v>87</v>
      </c>
      <c r="C72" s="407" t="s">
        <v>88</v>
      </c>
      <c r="D72" s="407"/>
      <c r="E72" s="408" t="s">
        <v>89</v>
      </c>
      <c r="F72" s="409"/>
    </row>
    <row r="73" spans="2:6" ht="15" customHeight="1" x14ac:dyDescent="0.3">
      <c r="B73" s="37" t="s">
        <v>90</v>
      </c>
      <c r="C73" s="38"/>
      <c r="D73" s="38"/>
      <c r="E73" s="39" t="s">
        <v>90</v>
      </c>
      <c r="F73" s="40"/>
    </row>
    <row r="74" spans="2:6" ht="17.100000000000001" customHeight="1" x14ac:dyDescent="0.3">
      <c r="B74" s="41"/>
      <c r="F74" s="42"/>
    </row>
    <row r="75" spans="2:6" ht="27.9" customHeight="1" x14ac:dyDescent="0.3">
      <c r="B75" s="410" t="s">
        <v>91</v>
      </c>
      <c r="C75" s="392"/>
      <c r="D75" s="392"/>
      <c r="E75" s="392"/>
      <c r="F75" s="393"/>
    </row>
    <row r="76" spans="2:6" ht="15" customHeight="1" x14ac:dyDescent="0.3">
      <c r="B76" s="43"/>
      <c r="C76" s="38"/>
      <c r="D76" s="38"/>
      <c r="E76" s="38"/>
      <c r="F76" s="40"/>
    </row>
    <row r="77" spans="2:6" ht="15" customHeight="1" x14ac:dyDescent="0.3">
      <c r="B77" s="43"/>
      <c r="C77" s="38"/>
      <c r="D77" s="38"/>
      <c r="E77" s="38"/>
      <c r="F77" s="40"/>
    </row>
    <row r="78" spans="2:6" ht="15.75" customHeight="1" x14ac:dyDescent="0.3">
      <c r="B78" s="43" t="s">
        <v>92</v>
      </c>
      <c r="C78" s="392" t="s">
        <v>93</v>
      </c>
      <c r="D78" s="392"/>
      <c r="E78" s="392" t="s">
        <v>94</v>
      </c>
      <c r="F78" s="393"/>
    </row>
    <row r="79" spans="2:6" ht="15" customHeight="1" x14ac:dyDescent="0.3">
      <c r="B79" s="44"/>
      <c r="C79" s="390"/>
      <c r="D79" s="390"/>
      <c r="E79" s="391"/>
      <c r="F79" s="394"/>
    </row>
    <row r="80" spans="2:6" ht="15" customHeight="1" x14ac:dyDescent="0.3">
      <c r="B80" s="45"/>
      <c r="C80" s="46"/>
      <c r="D80" s="46"/>
      <c r="E80" s="46"/>
      <c r="F80" s="47"/>
    </row>
    <row r="81" spans="2:6" ht="15" customHeight="1" x14ac:dyDescent="0.3">
      <c r="B81" s="48"/>
      <c r="C81" s="395"/>
      <c r="D81" s="395"/>
      <c r="E81" s="396"/>
      <c r="F81" s="397"/>
    </row>
    <row r="82" spans="2:6" ht="15" customHeight="1" x14ac:dyDescent="0.3">
      <c r="B82" s="49"/>
      <c r="C82" s="390"/>
      <c r="D82" s="390"/>
      <c r="E82" s="391"/>
      <c r="F82" s="391"/>
    </row>
    <row r="87" spans="2:6" ht="15" customHeight="1" x14ac:dyDescent="0.3">
      <c r="B87" s="49"/>
    </row>
    <row r="97" spans="2:2" ht="15" customHeight="1" x14ac:dyDescent="0.3">
      <c r="B97" s="50"/>
    </row>
  </sheetData>
  <sheetProtection algorithmName="SHA-512" hashValue="tnW4kQEv4jWshYSUTmctYybQx1lNLE9Bz8lAXMmGKD1VF0Xp46avoCYQ3ooEBpbw0SKm0WRnKYwiu8WqNxAAig==" saltValue="OWOfCqPpp/GCx+D3SLnWXA==" spinCount="100000" sheet="1" selectLockedCells="1"/>
  <mergeCells count="77">
    <mergeCell ref="C7:F7"/>
    <mergeCell ref="C2:F2"/>
    <mergeCell ref="C3:F3"/>
    <mergeCell ref="C4:F4"/>
    <mergeCell ref="C5:F5"/>
    <mergeCell ref="C6:F6"/>
    <mergeCell ref="B21:F21"/>
    <mergeCell ref="C8:F8"/>
    <mergeCell ref="C9:F9"/>
    <mergeCell ref="C10:F10"/>
    <mergeCell ref="B12:B13"/>
    <mergeCell ref="C12:C13"/>
    <mergeCell ref="D12:D13"/>
    <mergeCell ref="B14:C14"/>
    <mergeCell ref="B16:C16"/>
    <mergeCell ref="B17:C17"/>
    <mergeCell ref="B19:C19"/>
    <mergeCell ref="B20:C20"/>
    <mergeCell ref="B32:E32"/>
    <mergeCell ref="C22:F22"/>
    <mergeCell ref="C23:F23"/>
    <mergeCell ref="B24:E24"/>
    <mergeCell ref="F24:F25"/>
    <mergeCell ref="B25:E25"/>
    <mergeCell ref="B26:E26"/>
    <mergeCell ref="B27:E27"/>
    <mergeCell ref="B28:E28"/>
    <mergeCell ref="B29:E29"/>
    <mergeCell ref="B30:E30"/>
    <mergeCell ref="B31:E31"/>
    <mergeCell ref="B43:E43"/>
    <mergeCell ref="F43:F44"/>
    <mergeCell ref="B44:E44"/>
    <mergeCell ref="B33:E33"/>
    <mergeCell ref="B34:E34"/>
    <mergeCell ref="B35:E35"/>
    <mergeCell ref="B36:E36"/>
    <mergeCell ref="B37:E37"/>
    <mergeCell ref="B38:E38"/>
    <mergeCell ref="B39:E39"/>
    <mergeCell ref="C40:E40"/>
    <mergeCell ref="F40:F41"/>
    <mergeCell ref="C41:E41"/>
    <mergeCell ref="B42:F42"/>
    <mergeCell ref="C57:F57"/>
    <mergeCell ref="B45:E45"/>
    <mergeCell ref="B46:E46"/>
    <mergeCell ref="B47:E47"/>
    <mergeCell ref="B48:E48"/>
    <mergeCell ref="B49:E49"/>
    <mergeCell ref="B50:C50"/>
    <mergeCell ref="D50:E50"/>
    <mergeCell ref="B52:F52"/>
    <mergeCell ref="C53:F53"/>
    <mergeCell ref="C54:F54"/>
    <mergeCell ref="C55:F55"/>
    <mergeCell ref="C56:F56"/>
    <mergeCell ref="B75:F75"/>
    <mergeCell ref="C58:F58"/>
    <mergeCell ref="C59:F59"/>
    <mergeCell ref="C60:F60"/>
    <mergeCell ref="B61:B62"/>
    <mergeCell ref="C61:F61"/>
    <mergeCell ref="C62:F62"/>
    <mergeCell ref="B63:F63"/>
    <mergeCell ref="B65:F65"/>
    <mergeCell ref="B66:F71"/>
    <mergeCell ref="C72:D72"/>
    <mergeCell ref="E72:F72"/>
    <mergeCell ref="C82:D82"/>
    <mergeCell ref="E82:F82"/>
    <mergeCell ref="C78:D78"/>
    <mergeCell ref="E78:F78"/>
    <mergeCell ref="C79:D79"/>
    <mergeCell ref="E79:F79"/>
    <mergeCell ref="C81:D81"/>
    <mergeCell ref="E81:F81"/>
  </mergeCells>
  <dataValidations count="4">
    <dataValidation type="list" allowBlank="1" showInputMessage="1" showErrorMessage="1" sqref="C20:F20 D14:F14 D17:F17" xr:uid="{213C42E8-0D25-4647-9671-EF35FA8A09B1}">
      <formula1>$I$6:$I$7</formula1>
    </dataValidation>
    <dataValidation type="list" allowBlank="1" showInputMessage="1" showErrorMessage="1" sqref="F38:F39 F26 F28:F33" xr:uid="{0DFD01AE-FA22-4ABC-AAD1-DF5E3D7BE5DB}">
      <formula1>$I$2:$I$4</formula1>
    </dataValidation>
    <dataValidation type="list" allowBlank="1" showInputMessage="1" showErrorMessage="1" sqref="F40:F41" xr:uid="{A89FAD1C-7C7D-449F-99B2-66CDED5B2E9E}">
      <formula1>$K$2:$K$9</formula1>
    </dataValidation>
    <dataValidation type="list" allowBlank="1" showInputMessage="1" showErrorMessage="1" sqref="F27 F34:F37 F45:F49" xr:uid="{01BF3E02-A1F1-443F-888B-AB73DA1F6DEE}">
      <formula1>$J$2:$J$5</formula1>
    </dataValidation>
  </dataValidations>
  <pageMargins left="0.65" right="0.65" top="1.93" bottom="0.75" header="0.18" footer="0.3"/>
  <pageSetup scale="70" fitToHeight="0" orientation="portrait" r:id="rId1"/>
  <headerFooter alignWithMargins="0">
    <oddHeader>&amp;C&amp;"Arial,Regular"&amp;12&amp;G
&amp;"Arial,Bold"&amp;18Pre-Award Risk Assessment Form</oddHeader>
    <oddFooter>&amp;L&amp;"Arial,Regular"&amp;9Pre-Award Risk Assessment.2021&amp;R&amp;"Arial,Regular"&amp;9Page &amp;P</oddFooter>
  </headerFooter>
  <rowBreaks count="2" manualBreakCount="2">
    <brk id="39" max="6" man="1"/>
    <brk id="88" min="1" max="5"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Instructions</vt:lpstr>
      <vt:lpstr>Project Information</vt:lpstr>
      <vt:lpstr>Budget Summary Table</vt:lpstr>
      <vt:lpstr>PERSONNEL</vt:lpstr>
      <vt:lpstr>SUPPORT</vt:lpstr>
      <vt:lpstr>Budget Narrative</vt:lpstr>
      <vt:lpstr>Pre-Award Risk Assessment</vt:lpstr>
      <vt:lpstr>PERSONNEL!Choose_A_Service</vt:lpstr>
      <vt:lpstr>PERSONNEL!Print_Area</vt:lpstr>
      <vt:lpstr>'Pre-Award Risk Assessment'!Print_Area</vt:lpstr>
      <vt:lpstr>PERSONNEL!Print_Area_MI</vt:lpstr>
      <vt:lpstr>SUPPORT!Print_Area_MI</vt:lpstr>
      <vt:lpstr>PERSONNEL!Print_Titles</vt:lpstr>
      <vt:lpstr>SUPPORT!Print_Titles</vt:lpstr>
    </vt:vector>
  </TitlesOfParts>
  <Company>Atlanta Regional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Taylor</dc:creator>
  <cp:lastModifiedBy>James Taylor</cp:lastModifiedBy>
  <dcterms:created xsi:type="dcterms:W3CDTF">2022-09-12T18:44:41Z</dcterms:created>
  <dcterms:modified xsi:type="dcterms:W3CDTF">2022-09-13T15:59:12Z</dcterms:modified>
</cp:coreProperties>
</file>