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AgeCommon\AGING - Provider Network\! New Recommended Org\Internal\NOFA\5310 FY23 &amp; FY24 NOFA\"/>
    </mc:Choice>
  </mc:AlternateContent>
  <xr:revisionPtr revIDLastSave="0" documentId="13_ncr:1_{58294839-EFCD-46A9-A5C3-7D7AB598890D}" xr6:coauthVersionLast="47" xr6:coauthVersionMax="47" xr10:uidLastSave="{00000000-0000-0000-0000-000000000000}"/>
  <bookViews>
    <workbookView xWindow="-4375" yWindow="-10890" windowWidth="19380" windowHeight="10380" tabRatio="815" activeTab="4" xr2:uid="{A16B4424-B913-4180-8999-7A13871DD2EA}"/>
  </bookViews>
  <sheets>
    <sheet name="Instructions" sheetId="3" r:id="rId1"/>
    <sheet name="Project Information" sheetId="4" r:id="rId2"/>
    <sheet name="Budget Summary Table" sheetId="5" r:id="rId3"/>
    <sheet name="PERSONNEL" sheetId="9" r:id="rId4"/>
    <sheet name="SUPPORT" sheetId="10" r:id="rId5"/>
    <sheet name="Budget Narrative" sheetId="8" r:id="rId6"/>
    <sheet name="Pre-Award Risk Assessment" sheetId="2" r:id="rId7"/>
  </sheets>
  <externalReferences>
    <externalReference r:id="rId8"/>
    <externalReference r:id="rId9"/>
  </externalReferences>
  <definedNames>
    <definedName name="_xlnm._FilterDatabase" localSheetId="3" hidden="1">PERSONNEL!$A$91:$A$166</definedName>
    <definedName name="Choose_A_Service" localSheetId="3">PERSONNEL!$A$92:$A$164</definedName>
    <definedName name="_xlnm.Print_Area" localSheetId="3">PERSONNEL!$A$1:$DK$49</definedName>
    <definedName name="_xlnm.Print_Area" localSheetId="6">'Pre-Award Risk Assessment'!$A$1:$G$82</definedName>
    <definedName name="Print_Area_MI" localSheetId="3">PERSONNEL!$A$1:$DK$54</definedName>
    <definedName name="Print_Area_MI" localSheetId="4">SUPPORT!$A$160:$D$193</definedName>
    <definedName name="Print_Area_MI">#REF!</definedName>
    <definedName name="_xlnm.Print_Titles" localSheetId="3">PERSONNEL!$A:$A,PERSONNEL!$1:$4</definedName>
    <definedName name="_xlnm.Print_Titles" localSheetId="4">SUPPORT!$A:$A,SUPPORT!$1:$6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11" i="10" l="1"/>
  <c r="AF111" i="10"/>
  <c r="AE111" i="10"/>
  <c r="AE140" i="10" s="1"/>
  <c r="AD111" i="10"/>
  <c r="AC111" i="10"/>
  <c r="AB111" i="10"/>
  <c r="AA111" i="10"/>
  <c r="Z111" i="10"/>
  <c r="Y111" i="10"/>
  <c r="X111" i="10"/>
  <c r="W111" i="10"/>
  <c r="W140" i="10" s="1"/>
  <c r="V111" i="10"/>
  <c r="U111" i="10"/>
  <c r="T111" i="10"/>
  <c r="S111" i="10"/>
  <c r="R111" i="10"/>
  <c r="Q111" i="10"/>
  <c r="P111" i="10"/>
  <c r="O111" i="10"/>
  <c r="O140" i="10" s="1"/>
  <c r="N111" i="10"/>
  <c r="M111" i="10"/>
  <c r="L111" i="10"/>
  <c r="K111" i="10"/>
  <c r="J111" i="10"/>
  <c r="J140" i="10" s="1"/>
  <c r="I111" i="10"/>
  <c r="H111" i="10"/>
  <c r="F21" i="10"/>
  <c r="D21" i="10" s="1"/>
  <c r="F20" i="10"/>
  <c r="F19" i="10"/>
  <c r="F18" i="10"/>
  <c r="AG10" i="10"/>
  <c r="AF10" i="10"/>
  <c r="AF105" i="10" s="1"/>
  <c r="AE10" i="10"/>
  <c r="AD10" i="10"/>
  <c r="AC10" i="10"/>
  <c r="AC105" i="10" s="1"/>
  <c r="AB10" i="10"/>
  <c r="AA10" i="10"/>
  <c r="Z10" i="10"/>
  <c r="Y10" i="10"/>
  <c r="X10" i="10"/>
  <c r="X105" i="10" s="1"/>
  <c r="W10" i="10"/>
  <c r="V10" i="10"/>
  <c r="U10" i="10"/>
  <c r="U105" i="10" s="1"/>
  <c r="T10" i="10"/>
  <c r="S10" i="10"/>
  <c r="R10" i="10"/>
  <c r="Q10" i="10"/>
  <c r="P10" i="10"/>
  <c r="P105" i="10" s="1"/>
  <c r="O10" i="10"/>
  <c r="N10" i="10"/>
  <c r="M10" i="10"/>
  <c r="M105" i="10" s="1"/>
  <c r="L10" i="10"/>
  <c r="K10" i="10"/>
  <c r="J10" i="10"/>
  <c r="I10" i="10"/>
  <c r="H10" i="10"/>
  <c r="H105" i="10" s="1"/>
  <c r="E10" i="10"/>
  <c r="D10" i="10"/>
  <c r="AG9" i="10"/>
  <c r="AF9" i="10"/>
  <c r="AE9" i="10"/>
  <c r="AD9" i="10"/>
  <c r="AC9" i="10"/>
  <c r="AB9" i="10"/>
  <c r="AA9" i="10"/>
  <c r="Z9" i="10"/>
  <c r="Y9" i="10"/>
  <c r="X9" i="10"/>
  <c r="W9" i="10"/>
  <c r="V9" i="10"/>
  <c r="U9" i="10"/>
  <c r="T9" i="10"/>
  <c r="S9" i="10"/>
  <c r="R9" i="10"/>
  <c r="Q9" i="10"/>
  <c r="P9" i="10"/>
  <c r="O9" i="10"/>
  <c r="N9" i="10"/>
  <c r="M9" i="10"/>
  <c r="L9" i="10"/>
  <c r="K9" i="10"/>
  <c r="J9" i="10"/>
  <c r="I9" i="10"/>
  <c r="H9" i="10"/>
  <c r="E9" i="10"/>
  <c r="D9" i="10"/>
  <c r="B8" i="10"/>
  <c r="AF3" i="10"/>
  <c r="AE3" i="10"/>
  <c r="AD3" i="10"/>
  <c r="AC3" i="10"/>
  <c r="AB3" i="10"/>
  <c r="AA3" i="10"/>
  <c r="Z3" i="10"/>
  <c r="Y3" i="10"/>
  <c r="X3" i="10"/>
  <c r="W3" i="10"/>
  <c r="V3" i="10"/>
  <c r="U3" i="10"/>
  <c r="T3" i="10"/>
  <c r="S3" i="10"/>
  <c r="R3" i="10"/>
  <c r="Q3" i="10"/>
  <c r="P3" i="10"/>
  <c r="O3" i="10"/>
  <c r="N3" i="10"/>
  <c r="M3" i="10"/>
  <c r="L3" i="10"/>
  <c r="K3" i="10"/>
  <c r="J3" i="10"/>
  <c r="I3" i="10"/>
  <c r="A5" i="10"/>
  <c r="H3" i="10"/>
  <c r="M2" i="10"/>
  <c r="L2" i="10"/>
  <c r="K2" i="10"/>
  <c r="J2" i="10"/>
  <c r="I2" i="10"/>
  <c r="H2" i="10"/>
  <c r="AA148" i="10"/>
  <c r="Z148" i="10"/>
  <c r="S148" i="10"/>
  <c r="R148" i="10"/>
  <c r="K148" i="10"/>
  <c r="J148" i="10"/>
  <c r="AG147" i="10"/>
  <c r="AG148" i="10" s="1"/>
  <c r="AF147" i="10"/>
  <c r="AF148" i="10" s="1"/>
  <c r="AE147" i="10"/>
  <c r="AE148" i="10" s="1"/>
  <c r="AD147" i="10"/>
  <c r="AD148" i="10" s="1"/>
  <c r="AC147" i="10"/>
  <c r="AC148" i="10" s="1"/>
  <c r="AB147" i="10"/>
  <c r="AB148" i="10" s="1"/>
  <c r="AA147" i="10"/>
  <c r="Z147" i="10"/>
  <c r="Y147" i="10"/>
  <c r="Y148" i="10" s="1"/>
  <c r="X147" i="10"/>
  <c r="X148" i="10" s="1"/>
  <c r="W147" i="10"/>
  <c r="W148" i="10" s="1"/>
  <c r="V147" i="10"/>
  <c r="V148" i="10" s="1"/>
  <c r="U147" i="10"/>
  <c r="U148" i="10" s="1"/>
  <c r="T147" i="10"/>
  <c r="T148" i="10" s="1"/>
  <c r="S147" i="10"/>
  <c r="R147" i="10"/>
  <c r="Q147" i="10"/>
  <c r="Q148" i="10" s="1"/>
  <c r="P147" i="10"/>
  <c r="P148" i="10" s="1"/>
  <c r="O147" i="10"/>
  <c r="O148" i="10" s="1"/>
  <c r="N147" i="10"/>
  <c r="N148" i="10" s="1"/>
  <c r="M147" i="10"/>
  <c r="M148" i="10" s="1"/>
  <c r="L147" i="10"/>
  <c r="L148" i="10" s="1"/>
  <c r="K147" i="10"/>
  <c r="J147" i="10"/>
  <c r="I147" i="10"/>
  <c r="I148" i="10" s="1"/>
  <c r="H147" i="10"/>
  <c r="H148" i="10" s="1"/>
  <c r="AG137" i="10"/>
  <c r="AF137" i="10"/>
  <c r="AE137" i="10"/>
  <c r="AD137" i="10"/>
  <c r="AC137" i="10"/>
  <c r="AB137" i="10"/>
  <c r="AA137" i="10"/>
  <c r="Z137" i="10"/>
  <c r="Y137" i="10"/>
  <c r="X137" i="10"/>
  <c r="W137" i="10"/>
  <c r="V137" i="10"/>
  <c r="U137" i="10"/>
  <c r="T137" i="10"/>
  <c r="S137" i="10"/>
  <c r="R137" i="10"/>
  <c r="Q137" i="10"/>
  <c r="P137" i="10"/>
  <c r="O137" i="10"/>
  <c r="N137" i="10"/>
  <c r="M137" i="10"/>
  <c r="L137" i="10"/>
  <c r="K137" i="10"/>
  <c r="J137" i="10"/>
  <c r="I137" i="10"/>
  <c r="H137" i="10"/>
  <c r="D137" i="10"/>
  <c r="AG136" i="10" s="1"/>
  <c r="Y136" i="10"/>
  <c r="R136" i="10"/>
  <c r="Q136" i="10"/>
  <c r="J136" i="10"/>
  <c r="F134" i="10"/>
  <c r="F139" i="10" s="1"/>
  <c r="E134" i="10"/>
  <c r="AG118" i="10"/>
  <c r="AF118" i="10"/>
  <c r="AE118" i="10"/>
  <c r="AD118" i="10"/>
  <c r="AC118" i="10"/>
  <c r="AB118" i="10"/>
  <c r="AA118" i="10"/>
  <c r="Z118" i="10"/>
  <c r="Y118" i="10"/>
  <c r="X118" i="10"/>
  <c r="W118" i="10"/>
  <c r="V118" i="10"/>
  <c r="U118" i="10"/>
  <c r="T118" i="10"/>
  <c r="S118" i="10"/>
  <c r="R118" i="10"/>
  <c r="Q118" i="10"/>
  <c r="P118" i="10"/>
  <c r="O118" i="10"/>
  <c r="N118" i="10"/>
  <c r="M118" i="10"/>
  <c r="L118" i="10"/>
  <c r="K118" i="10"/>
  <c r="J118" i="10"/>
  <c r="I118" i="10"/>
  <c r="H118" i="10"/>
  <c r="AG140" i="10"/>
  <c r="AF140" i="10"/>
  <c r="AD140" i="10"/>
  <c r="AC140" i="10"/>
  <c r="AB140" i="10"/>
  <c r="AA140" i="10"/>
  <c r="Z140" i="10"/>
  <c r="Y140" i="10"/>
  <c r="X140" i="10"/>
  <c r="V140" i="10"/>
  <c r="U140" i="10"/>
  <c r="T140" i="10"/>
  <c r="S140" i="10"/>
  <c r="R140" i="10"/>
  <c r="Q140" i="10"/>
  <c r="P140" i="10"/>
  <c r="N140" i="10"/>
  <c r="M140" i="10"/>
  <c r="L140" i="10"/>
  <c r="K140" i="10"/>
  <c r="I140" i="10"/>
  <c r="H140" i="10"/>
  <c r="K105" i="10"/>
  <c r="V102" i="10"/>
  <c r="T102" i="10"/>
  <c r="Q102" i="10"/>
  <c r="P102" i="10"/>
  <c r="O102" i="10"/>
  <c r="N102" i="10"/>
  <c r="J102" i="10"/>
  <c r="D94" i="10"/>
  <c r="D93" i="10"/>
  <c r="D92" i="10"/>
  <c r="D91" i="10"/>
  <c r="B90" i="10"/>
  <c r="B77" i="10"/>
  <c r="B64" i="10"/>
  <c r="G62" i="10"/>
  <c r="G61" i="10"/>
  <c r="G60" i="10"/>
  <c r="G59" i="10"/>
  <c r="B57" i="10"/>
  <c r="G55" i="10"/>
  <c r="G54" i="10"/>
  <c r="G53" i="10"/>
  <c r="G52" i="10"/>
  <c r="G51" i="10"/>
  <c r="G50" i="10"/>
  <c r="G49" i="10"/>
  <c r="G48" i="10"/>
  <c r="G47" i="10"/>
  <c r="G46" i="10"/>
  <c r="G45" i="10"/>
  <c r="B44" i="10"/>
  <c r="D42" i="10"/>
  <c r="D41" i="10"/>
  <c r="D40" i="10"/>
  <c r="B39" i="10"/>
  <c r="D37" i="10"/>
  <c r="D36" i="10"/>
  <c r="D35" i="10"/>
  <c r="D34" i="10"/>
  <c r="D33" i="10"/>
  <c r="B32" i="10"/>
  <c r="E30" i="10"/>
  <c r="E29" i="10"/>
  <c r="E28" i="10"/>
  <c r="E27" i="10"/>
  <c r="E26" i="10"/>
  <c r="E25" i="10"/>
  <c r="E24" i="10"/>
  <c r="B23" i="10"/>
  <c r="D20" i="10"/>
  <c r="D18" i="10"/>
  <c r="B17" i="10"/>
  <c r="D15" i="10"/>
  <c r="D14" i="10"/>
  <c r="D13" i="10"/>
  <c r="B12" i="10"/>
  <c r="AG105" i="10"/>
  <c r="AE105" i="10"/>
  <c r="AD105" i="10"/>
  <c r="AB105" i="10"/>
  <c r="AA105" i="10"/>
  <c r="Z105" i="10"/>
  <c r="Y105" i="10"/>
  <c r="W105" i="10"/>
  <c r="V105" i="10"/>
  <c r="T105" i="10"/>
  <c r="S105" i="10"/>
  <c r="R105" i="10"/>
  <c r="Q105" i="10"/>
  <c r="O105" i="10"/>
  <c r="N105" i="10"/>
  <c r="L105" i="10"/>
  <c r="I105" i="10"/>
  <c r="E105" i="10"/>
  <c r="D105" i="10"/>
  <c r="Z8" i="10"/>
  <c r="Z97" i="10" s="1"/>
  <c r="Z114" i="10" s="1"/>
  <c r="Z144" i="10" s="1"/>
  <c r="V8" i="10"/>
  <c r="V97" i="10" s="1"/>
  <c r="U8" i="10"/>
  <c r="U97" i="10" s="1"/>
  <c r="AD8" i="10"/>
  <c r="AD97" i="10" s="1"/>
  <c r="B4" i="10"/>
  <c r="CI49" i="9"/>
  <c r="BC49" i="9"/>
  <c r="W49" i="9"/>
  <c r="G46" i="9"/>
  <c r="CE49" i="9" s="1"/>
  <c r="C44" i="9"/>
  <c r="B44" i="9"/>
  <c r="DI42" i="9"/>
  <c r="DH42" i="9"/>
  <c r="DF42" i="9" s="1"/>
  <c r="DD42" i="9"/>
  <c r="DE42" i="9" s="1"/>
  <c r="CZ42" i="9"/>
  <c r="DA42" i="9" s="1"/>
  <c r="CX42" i="9"/>
  <c r="CV42" i="9"/>
  <c r="CW42" i="9" s="1"/>
  <c r="CR42" i="9"/>
  <c r="CP42" i="9" s="1"/>
  <c r="CN42" i="9"/>
  <c r="CJ42" i="9"/>
  <c r="CH42" i="9"/>
  <c r="CF42" i="9"/>
  <c r="CD42" i="9"/>
  <c r="CC42" i="9"/>
  <c r="CB42" i="9"/>
  <c r="BZ42" i="9"/>
  <c r="BX42" i="9"/>
  <c r="BT42" i="9"/>
  <c r="BU42" i="9" s="1"/>
  <c r="BR42" i="9"/>
  <c r="BP42" i="9"/>
  <c r="BQ42" i="9" s="1"/>
  <c r="BL42" i="9"/>
  <c r="BJ42" i="9"/>
  <c r="BH42" i="9"/>
  <c r="BD42" i="9"/>
  <c r="BB42" i="9"/>
  <c r="AZ42" i="9"/>
  <c r="BA42" i="9" s="1"/>
  <c r="AX42" i="9"/>
  <c r="AW42" i="9"/>
  <c r="AV42" i="9"/>
  <c r="AT42" i="9"/>
  <c r="AR42" i="9"/>
  <c r="AS42" i="9" s="1"/>
  <c r="AN42" i="9"/>
  <c r="AO42" i="9" s="1"/>
  <c r="AL42" i="9"/>
  <c r="AJ42" i="9"/>
  <c r="AK42" i="9" s="1"/>
  <c r="AF42" i="9"/>
  <c r="AD42" i="9"/>
  <c r="AB42" i="9"/>
  <c r="X42" i="9"/>
  <c r="V42" i="9"/>
  <c r="T42" i="9"/>
  <c r="U42" i="9" s="1"/>
  <c r="R42" i="9"/>
  <c r="Q42" i="9"/>
  <c r="P42" i="9"/>
  <c r="N42" i="9"/>
  <c r="M42" i="9"/>
  <c r="L42" i="9"/>
  <c r="J42" i="9"/>
  <c r="I42" i="9"/>
  <c r="E42" i="9"/>
  <c r="F42" i="9" s="1"/>
  <c r="DH41" i="9"/>
  <c r="DI41" i="9" s="1"/>
  <c r="DD41" i="9"/>
  <c r="DE41" i="9" s="1"/>
  <c r="DB41" i="9"/>
  <c r="CZ41" i="9"/>
  <c r="DA41" i="9" s="1"/>
  <c r="CV41" i="9"/>
  <c r="CT41" i="9" s="1"/>
  <c r="CR41" i="9"/>
  <c r="CN41" i="9"/>
  <c r="CL41" i="9"/>
  <c r="CJ41" i="9"/>
  <c r="CK41" i="9" s="1"/>
  <c r="CH41" i="9"/>
  <c r="CG41" i="9"/>
  <c r="CF41" i="9"/>
  <c r="CD41" i="9"/>
  <c r="CB41" i="9"/>
  <c r="CC41" i="9" s="1"/>
  <c r="BX41" i="9"/>
  <c r="BY41" i="9" s="1"/>
  <c r="BV41" i="9"/>
  <c r="BT41" i="9"/>
  <c r="BU41" i="9" s="1"/>
  <c r="BP41" i="9"/>
  <c r="BN41" i="9" s="1"/>
  <c r="BL41" i="9"/>
  <c r="BH41" i="9"/>
  <c r="BF41" i="9" s="1"/>
  <c r="BD41" i="9"/>
  <c r="BB41" i="9"/>
  <c r="BA41" i="9"/>
  <c r="AZ41" i="9"/>
  <c r="AX41" i="9"/>
  <c r="AV41" i="9"/>
  <c r="AT41" i="9" s="1"/>
  <c r="AR41" i="9"/>
  <c r="AS41" i="9" s="1"/>
  <c r="AP41" i="9"/>
  <c r="AN41" i="9"/>
  <c r="AO41" i="9" s="1"/>
  <c r="AJ41" i="9"/>
  <c r="AK41" i="9" s="1"/>
  <c r="AF41" i="9"/>
  <c r="AB41" i="9"/>
  <c r="Z41" i="9" s="1"/>
  <c r="X41" i="9"/>
  <c r="V41" i="9"/>
  <c r="U41" i="9"/>
  <c r="T41" i="9"/>
  <c r="R41" i="9"/>
  <c r="P41" i="9"/>
  <c r="N41" i="9"/>
  <c r="M41" i="9"/>
  <c r="L41" i="9"/>
  <c r="J41" i="9"/>
  <c r="I41" i="9"/>
  <c r="F41" i="9"/>
  <c r="CO41" i="9" s="1"/>
  <c r="E41" i="9"/>
  <c r="DH40" i="9"/>
  <c r="DI40" i="9" s="1"/>
  <c r="DF40" i="9"/>
  <c r="DD40" i="9"/>
  <c r="DE40" i="9" s="1"/>
  <c r="CZ40" i="9"/>
  <c r="DA40" i="9" s="1"/>
  <c r="CV40" i="9"/>
  <c r="CS40" i="9"/>
  <c r="CR40" i="9"/>
  <c r="CP40" i="9" s="1"/>
  <c r="CN40" i="9"/>
  <c r="CL40" i="9"/>
  <c r="CK40" i="9"/>
  <c r="CJ40" i="9"/>
  <c r="CH40" i="9"/>
  <c r="CF40" i="9"/>
  <c r="CD40" i="9"/>
  <c r="CB40" i="9"/>
  <c r="CC40" i="9" s="1"/>
  <c r="BZ40" i="9"/>
  <c r="BX40" i="9"/>
  <c r="BY40" i="9" s="1"/>
  <c r="BT40" i="9"/>
  <c r="BU40" i="9" s="1"/>
  <c r="BP40" i="9"/>
  <c r="BM40" i="9"/>
  <c r="BL40" i="9"/>
  <c r="BJ40" i="9" s="1"/>
  <c r="BH40" i="9"/>
  <c r="BF40" i="9"/>
  <c r="BE40" i="9"/>
  <c r="BD40" i="9"/>
  <c r="BB40" i="9"/>
  <c r="BA40" i="9"/>
  <c r="AZ40" i="9"/>
  <c r="AX40" i="9"/>
  <c r="AV40" i="9"/>
  <c r="AW40" i="9" s="1"/>
  <c r="AT40" i="9"/>
  <c r="AR40" i="9"/>
  <c r="AS40" i="9" s="1"/>
  <c r="AN40" i="9"/>
  <c r="AO40" i="9" s="1"/>
  <c r="AJ40" i="9"/>
  <c r="AG40" i="9"/>
  <c r="AF40" i="9"/>
  <c r="AD40" i="9" s="1"/>
  <c r="AB40" i="9"/>
  <c r="Z40" i="9"/>
  <c r="Y40" i="9"/>
  <c r="X40" i="9"/>
  <c r="V40" i="9"/>
  <c r="U40" i="9"/>
  <c r="T40" i="9"/>
  <c r="R40" i="9"/>
  <c r="P40" i="9"/>
  <c r="N40" i="9"/>
  <c r="M40" i="9"/>
  <c r="L40" i="9"/>
  <c r="J40" i="9"/>
  <c r="I40" i="9"/>
  <c r="F40" i="9"/>
  <c r="CG40" i="9" s="1"/>
  <c r="E40" i="9"/>
  <c r="DH39" i="9"/>
  <c r="DD39" i="9"/>
  <c r="CZ39" i="9"/>
  <c r="CV39" i="9"/>
  <c r="CT39" i="9" s="1"/>
  <c r="CR39" i="9"/>
  <c r="CP39" i="9"/>
  <c r="CN39" i="9"/>
  <c r="CL39" i="9"/>
  <c r="CJ39" i="9"/>
  <c r="CH39" i="9"/>
  <c r="CF39" i="9"/>
  <c r="CG39" i="9" s="1"/>
  <c r="CD39" i="9"/>
  <c r="CB39" i="9"/>
  <c r="BX39" i="9"/>
  <c r="BT39" i="9"/>
  <c r="BP39" i="9"/>
  <c r="BN39" i="9" s="1"/>
  <c r="BL39" i="9"/>
  <c r="BJ39" i="9"/>
  <c r="BH39" i="9"/>
  <c r="BF39" i="9"/>
  <c r="BD39" i="9"/>
  <c r="BB39" i="9" s="1"/>
  <c r="AZ39" i="9"/>
  <c r="AX39" i="9"/>
  <c r="AV39" i="9"/>
  <c r="AR39" i="9"/>
  <c r="AS39" i="9" s="1"/>
  <c r="AN39" i="9"/>
  <c r="AJ39" i="9"/>
  <c r="AH39" i="9" s="1"/>
  <c r="AF39" i="9"/>
  <c r="AB39" i="9"/>
  <c r="Z39" i="9"/>
  <c r="X39" i="9"/>
  <c r="V39" i="9" s="1"/>
  <c r="T39" i="9"/>
  <c r="R39" i="9"/>
  <c r="P39" i="9"/>
  <c r="M39" i="9"/>
  <c r="L39" i="9"/>
  <c r="J39" i="9"/>
  <c r="I39" i="9"/>
  <c r="F39" i="9"/>
  <c r="E39" i="9"/>
  <c r="DH38" i="9"/>
  <c r="DF38" i="9"/>
  <c r="DD38" i="9"/>
  <c r="DA38" i="9"/>
  <c r="CZ38" i="9"/>
  <c r="CX38" i="9" s="1"/>
  <c r="CV38" i="9"/>
  <c r="CW38" i="9" s="1"/>
  <c r="CR38" i="9"/>
  <c r="CP38" i="9"/>
  <c r="CN38" i="9"/>
  <c r="CL38" i="9" s="1"/>
  <c r="CJ38" i="9"/>
  <c r="CH38" i="9"/>
  <c r="CF38" i="9"/>
  <c r="CB38" i="9"/>
  <c r="CC38" i="9" s="1"/>
  <c r="BX38" i="9"/>
  <c r="BU38" i="9"/>
  <c r="BT38" i="9"/>
  <c r="BR38" i="9" s="1"/>
  <c r="BP38" i="9"/>
  <c r="BQ38" i="9" s="1"/>
  <c r="BL38" i="9"/>
  <c r="BJ38" i="9"/>
  <c r="BH38" i="9"/>
  <c r="BF38" i="9" s="1"/>
  <c r="BD38" i="9"/>
  <c r="BB38" i="9"/>
  <c r="AZ38" i="9"/>
  <c r="AV38" i="9"/>
  <c r="AT38" i="9"/>
  <c r="AR38" i="9"/>
  <c r="AN38" i="9"/>
  <c r="AL38" i="9" s="1"/>
  <c r="AJ38" i="9"/>
  <c r="AG38" i="9"/>
  <c r="AF38" i="9"/>
  <c r="AD38" i="9"/>
  <c r="AB38" i="9"/>
  <c r="Z38" i="9" s="1"/>
  <c r="X38" i="9"/>
  <c r="V38" i="9"/>
  <c r="T38" i="9"/>
  <c r="P38" i="9"/>
  <c r="N38" i="9"/>
  <c r="M38" i="9"/>
  <c r="L38" i="9"/>
  <c r="J38" i="9"/>
  <c r="I38" i="9"/>
  <c r="E38" i="9"/>
  <c r="F38" i="9" s="1"/>
  <c r="DH37" i="9"/>
  <c r="DD37" i="9"/>
  <c r="DB37" i="9" s="1"/>
  <c r="CZ37" i="9"/>
  <c r="CV37" i="9"/>
  <c r="CT37" i="9"/>
  <c r="CR37" i="9"/>
  <c r="CN37" i="9"/>
  <c r="CL37" i="9"/>
  <c r="CJ37" i="9"/>
  <c r="CF37" i="9"/>
  <c r="CB37" i="9"/>
  <c r="BX37" i="9"/>
  <c r="BV37" i="9" s="1"/>
  <c r="BT37" i="9"/>
  <c r="BQ37" i="9"/>
  <c r="BP37" i="9"/>
  <c r="BN37" i="9"/>
  <c r="BL37" i="9"/>
  <c r="BH37" i="9"/>
  <c r="BF37" i="9"/>
  <c r="BD37" i="9"/>
  <c r="AZ37" i="9"/>
  <c r="AX37" i="9"/>
  <c r="AV37" i="9"/>
  <c r="AR37" i="9"/>
  <c r="AP37" i="9"/>
  <c r="AN37" i="9"/>
  <c r="AJ37" i="9"/>
  <c r="AH37" i="9"/>
  <c r="AF37" i="9"/>
  <c r="AB37" i="9"/>
  <c r="Z37" i="9"/>
  <c r="X37" i="9"/>
  <c r="T37" i="9"/>
  <c r="R37" i="9"/>
  <c r="P37" i="9"/>
  <c r="M37" i="9"/>
  <c r="L37" i="9"/>
  <c r="J37" i="9"/>
  <c r="I37" i="9"/>
  <c r="E37" i="9"/>
  <c r="F37" i="9" s="1"/>
  <c r="BY37" i="9" s="1"/>
  <c r="DH36" i="9"/>
  <c r="DF36" i="9"/>
  <c r="DD36" i="9"/>
  <c r="DB36" i="9"/>
  <c r="CZ36" i="9"/>
  <c r="CX36" i="9"/>
  <c r="CV36" i="9"/>
  <c r="CR36" i="9"/>
  <c r="CP36" i="9"/>
  <c r="CN36" i="9"/>
  <c r="CJ36" i="9"/>
  <c r="CH36" i="9"/>
  <c r="CF36" i="9"/>
  <c r="CB36" i="9"/>
  <c r="BZ36" i="9"/>
  <c r="BX36" i="9"/>
  <c r="BV36" i="9"/>
  <c r="BT36" i="9"/>
  <c r="BR36" i="9"/>
  <c r="BP36" i="9"/>
  <c r="BL36" i="9"/>
  <c r="BJ36" i="9"/>
  <c r="BH36" i="9"/>
  <c r="BD36" i="9"/>
  <c r="BB36" i="9" s="1"/>
  <c r="AZ36" i="9"/>
  <c r="AV36" i="9"/>
  <c r="AT36" i="9"/>
  <c r="AR36" i="9"/>
  <c r="AP36" i="9"/>
  <c r="AN36" i="9"/>
  <c r="AL36" i="9"/>
  <c r="AJ36" i="9"/>
  <c r="AF36" i="9"/>
  <c r="AD36" i="9"/>
  <c r="AB36" i="9"/>
  <c r="X36" i="9"/>
  <c r="T36" i="9"/>
  <c r="P36" i="9"/>
  <c r="N36" i="9"/>
  <c r="M36" i="9"/>
  <c r="L36" i="9"/>
  <c r="J36" i="9"/>
  <c r="I36" i="9"/>
  <c r="E36" i="9"/>
  <c r="F36" i="9" s="1"/>
  <c r="AO36" i="9" s="1"/>
  <c r="DH35" i="9"/>
  <c r="DF35" i="9" s="1"/>
  <c r="DE35" i="9"/>
  <c r="DD35" i="9"/>
  <c r="DB35" i="9"/>
  <c r="CZ35" i="9"/>
  <c r="DA35" i="9" s="1"/>
  <c r="CV35" i="9"/>
  <c r="CW35" i="9" s="1"/>
  <c r="CT35" i="9"/>
  <c r="CR35" i="9"/>
  <c r="CN35" i="9"/>
  <c r="CL35" i="9" s="1"/>
  <c r="CJ35" i="9"/>
  <c r="CG35" i="9"/>
  <c r="CF35" i="9"/>
  <c r="CD35" i="9"/>
  <c r="CB35" i="9"/>
  <c r="BZ35" i="9" s="1"/>
  <c r="BY35" i="9"/>
  <c r="BX35" i="9"/>
  <c r="BV35" i="9"/>
  <c r="BT35" i="9"/>
  <c r="BU35" i="9" s="1"/>
  <c r="BP35" i="9"/>
  <c r="BN35" i="9"/>
  <c r="BL35" i="9"/>
  <c r="BH35" i="9"/>
  <c r="BF35" i="9" s="1"/>
  <c r="BD35" i="9"/>
  <c r="BA35" i="9"/>
  <c r="AZ35" i="9"/>
  <c r="AX35" i="9"/>
  <c r="AV35" i="9"/>
  <c r="AW35" i="9" s="1"/>
  <c r="AS35" i="9"/>
  <c r="AR35" i="9"/>
  <c r="AP35" i="9"/>
  <c r="AN35" i="9"/>
  <c r="AO35" i="9" s="1"/>
  <c r="AJ35" i="9"/>
  <c r="AH35" i="9"/>
  <c r="AF35" i="9"/>
  <c r="AB35" i="9"/>
  <c r="Z35" i="9"/>
  <c r="X35" i="9"/>
  <c r="U35" i="9"/>
  <c r="T35" i="9"/>
  <c r="R35" i="9"/>
  <c r="P35" i="9"/>
  <c r="M35" i="9"/>
  <c r="L35" i="9"/>
  <c r="J35" i="9"/>
  <c r="I35" i="9"/>
  <c r="F35" i="9"/>
  <c r="CO35" i="9" s="1"/>
  <c r="E35" i="9"/>
  <c r="DH34" i="9"/>
  <c r="DF34" i="9"/>
  <c r="DD34" i="9"/>
  <c r="CZ34" i="9"/>
  <c r="CX34" i="9"/>
  <c r="CV34" i="9"/>
  <c r="CR34" i="9"/>
  <c r="CP34" i="9"/>
  <c r="CN34" i="9"/>
  <c r="CJ34" i="9"/>
  <c r="CH34" i="9"/>
  <c r="CF34" i="9"/>
  <c r="CD34" i="9"/>
  <c r="CB34" i="9"/>
  <c r="BZ34" i="9"/>
  <c r="BX34" i="9"/>
  <c r="BT34" i="9"/>
  <c r="BR34" i="9"/>
  <c r="BP34" i="9"/>
  <c r="BL34" i="9"/>
  <c r="BJ34" i="9"/>
  <c r="BH34" i="9"/>
  <c r="BD34" i="9"/>
  <c r="BB34" i="9"/>
  <c r="AZ34" i="9"/>
  <c r="AV34" i="9"/>
  <c r="AT34" i="9"/>
  <c r="AR34" i="9"/>
  <c r="AN34" i="9"/>
  <c r="AL34" i="9"/>
  <c r="AJ34" i="9"/>
  <c r="AF34" i="9"/>
  <c r="AD34" i="9"/>
  <c r="AB34" i="9"/>
  <c r="X34" i="9"/>
  <c r="V34" i="9"/>
  <c r="T34" i="9"/>
  <c r="P34" i="9"/>
  <c r="N34" i="9"/>
  <c r="M34" i="9"/>
  <c r="L34" i="9"/>
  <c r="J34" i="9"/>
  <c r="I34" i="9"/>
  <c r="E34" i="9"/>
  <c r="F34" i="9" s="1"/>
  <c r="DI34" i="9" s="1"/>
  <c r="DH33" i="9"/>
  <c r="DI33" i="9" s="1"/>
  <c r="DD33" i="9"/>
  <c r="DB33" i="9"/>
  <c r="CZ33" i="9"/>
  <c r="CV33" i="9"/>
  <c r="CT33" i="9"/>
  <c r="CR33" i="9"/>
  <c r="CO33" i="9"/>
  <c r="CN33" i="9"/>
  <c r="CL33" i="9"/>
  <c r="CJ33" i="9"/>
  <c r="CK33" i="9" s="1"/>
  <c r="CG33" i="9"/>
  <c r="CF33" i="9"/>
  <c r="CD33" i="9"/>
  <c r="CB33" i="9"/>
  <c r="CC33" i="9" s="1"/>
  <c r="BX33" i="9"/>
  <c r="BV33" i="9"/>
  <c r="BT33" i="9"/>
  <c r="BP33" i="9"/>
  <c r="BN33" i="9" s="1"/>
  <c r="BL33" i="9"/>
  <c r="BI33" i="9"/>
  <c r="BH33" i="9"/>
  <c r="BF33" i="9"/>
  <c r="BD33" i="9"/>
  <c r="BE33" i="9" s="1"/>
  <c r="BA33" i="9"/>
  <c r="AZ33" i="9"/>
  <c r="AX33" i="9"/>
  <c r="AV33" i="9"/>
  <c r="AW33" i="9" s="1"/>
  <c r="AR33" i="9"/>
  <c r="AS33" i="9" s="1"/>
  <c r="AP33" i="9"/>
  <c r="AN33" i="9"/>
  <c r="AJ33" i="9"/>
  <c r="AK33" i="9" s="1"/>
  <c r="AH33" i="9"/>
  <c r="AF33" i="9"/>
  <c r="AC33" i="9"/>
  <c r="AB33" i="9"/>
  <c r="Z33" i="9" s="1"/>
  <c r="X33" i="9"/>
  <c r="Y33" i="9" s="1"/>
  <c r="T33" i="9"/>
  <c r="R33" i="9"/>
  <c r="P33" i="9"/>
  <c r="Q33" i="9" s="1"/>
  <c r="M33" i="9"/>
  <c r="L33" i="9"/>
  <c r="J33" i="9"/>
  <c r="I33" i="9"/>
  <c r="F33" i="9"/>
  <c r="E33" i="9"/>
  <c r="DH31" i="9"/>
  <c r="DF31" i="9"/>
  <c r="DD31" i="9"/>
  <c r="CZ31" i="9"/>
  <c r="CV31" i="9"/>
  <c r="CS31" i="9"/>
  <c r="CR31" i="9"/>
  <c r="CP31" i="9"/>
  <c r="CN31" i="9"/>
  <c r="CL31" i="9" s="1"/>
  <c r="CJ31" i="9"/>
  <c r="CH31" i="9"/>
  <c r="CF31" i="9"/>
  <c r="CD31" i="9"/>
  <c r="CB31" i="9"/>
  <c r="BZ31" i="9"/>
  <c r="BX31" i="9"/>
  <c r="BT31" i="9"/>
  <c r="BP31" i="9"/>
  <c r="BL31" i="9"/>
  <c r="BJ31" i="9"/>
  <c r="BH31" i="9"/>
  <c r="BF31" i="9"/>
  <c r="BD31" i="9"/>
  <c r="BB31" i="9"/>
  <c r="AZ31" i="9"/>
  <c r="AX31" i="9" s="1"/>
  <c r="AV31" i="9"/>
  <c r="AR31" i="9"/>
  <c r="AN31" i="9"/>
  <c r="AL31" i="9" s="1"/>
  <c r="AJ31" i="9"/>
  <c r="AH31" i="9"/>
  <c r="AF31" i="9"/>
  <c r="AB31" i="9"/>
  <c r="Z31" i="9"/>
  <c r="X31" i="9"/>
  <c r="U31" i="9"/>
  <c r="T31" i="9"/>
  <c r="R31" i="9"/>
  <c r="P31" i="9"/>
  <c r="N31" i="9" s="1"/>
  <c r="M31" i="9"/>
  <c r="L31" i="9"/>
  <c r="J31" i="9"/>
  <c r="I31" i="9"/>
  <c r="F31" i="9"/>
  <c r="BM31" i="9" s="1"/>
  <c r="E31" i="9"/>
  <c r="DH30" i="9"/>
  <c r="DF30" i="9"/>
  <c r="DD30" i="9"/>
  <c r="DE30" i="9" s="1"/>
  <c r="CZ30" i="9"/>
  <c r="CX30" i="9"/>
  <c r="CV30" i="9"/>
  <c r="CR30" i="9"/>
  <c r="CP30" i="9"/>
  <c r="CN30" i="9"/>
  <c r="CJ30" i="9"/>
  <c r="CH30" i="9"/>
  <c r="CF30" i="9"/>
  <c r="CG30" i="9" s="1"/>
  <c r="CB30" i="9"/>
  <c r="BZ30" i="9"/>
  <c r="BX30" i="9"/>
  <c r="BT30" i="9"/>
  <c r="BR30" i="9"/>
  <c r="BP30" i="9"/>
  <c r="BL30" i="9"/>
  <c r="BJ30" i="9"/>
  <c r="BH30" i="9"/>
  <c r="BD30" i="9"/>
  <c r="BB30" i="9"/>
  <c r="AZ30" i="9"/>
  <c r="BA30" i="9" s="1"/>
  <c r="AV30" i="9"/>
  <c r="AT30" i="9"/>
  <c r="AR30" i="9"/>
  <c r="AN30" i="9"/>
  <c r="AL30" i="9"/>
  <c r="AJ30" i="9"/>
  <c r="AF30" i="9"/>
  <c r="AD30" i="9"/>
  <c r="AB30" i="9"/>
  <c r="X30" i="9"/>
  <c r="V30" i="9"/>
  <c r="T30" i="9"/>
  <c r="P30" i="9"/>
  <c r="DJ30" i="9" s="1"/>
  <c r="DK30" i="9" s="1"/>
  <c r="N30" i="9"/>
  <c r="M30" i="9"/>
  <c r="L30" i="9"/>
  <c r="J30" i="9"/>
  <c r="I30" i="9"/>
  <c r="E30" i="9"/>
  <c r="F30" i="9" s="1"/>
  <c r="CK30" i="9" s="1"/>
  <c r="DH29" i="9"/>
  <c r="DI29" i="9" s="1"/>
  <c r="DD29" i="9"/>
  <c r="DB29" i="9"/>
  <c r="CZ29" i="9"/>
  <c r="CV29" i="9"/>
  <c r="CT29" i="9"/>
  <c r="CR29" i="9"/>
  <c r="CN29" i="9"/>
  <c r="CL29" i="9"/>
  <c r="CJ29" i="9"/>
  <c r="CK29" i="9" s="1"/>
  <c r="CF29" i="9"/>
  <c r="CD29" i="9"/>
  <c r="CB29" i="9"/>
  <c r="CC29" i="9" s="1"/>
  <c r="BX29" i="9"/>
  <c r="BV29" i="9"/>
  <c r="BT29" i="9"/>
  <c r="BP29" i="9"/>
  <c r="BN29" i="9"/>
  <c r="BL29" i="9"/>
  <c r="BI29" i="9"/>
  <c r="BH29" i="9"/>
  <c r="BF29" i="9"/>
  <c r="BD29" i="9"/>
  <c r="BE29" i="9" s="1"/>
  <c r="AZ29" i="9"/>
  <c r="AX29" i="9"/>
  <c r="AV29" i="9"/>
  <c r="AW29" i="9" s="1"/>
  <c r="AR29" i="9"/>
  <c r="AP29" i="9"/>
  <c r="AN29" i="9"/>
  <c r="AJ29" i="9"/>
  <c r="AH29" i="9"/>
  <c r="AF29" i="9"/>
  <c r="DJ29" i="9" s="1"/>
  <c r="DK29" i="9" s="1"/>
  <c r="AB29" i="9"/>
  <c r="Z29" i="9"/>
  <c r="X29" i="9"/>
  <c r="Y29" i="9" s="1"/>
  <c r="T29" i="9"/>
  <c r="R29" i="9"/>
  <c r="P29" i="9"/>
  <c r="Q29" i="9" s="1"/>
  <c r="M29" i="9"/>
  <c r="L29" i="9"/>
  <c r="J29" i="9"/>
  <c r="I29" i="9"/>
  <c r="F29" i="9"/>
  <c r="E29" i="9"/>
  <c r="DH28" i="9"/>
  <c r="DF28" i="9"/>
  <c r="DD28" i="9"/>
  <c r="CZ28" i="9"/>
  <c r="CX28" i="9"/>
  <c r="CV28" i="9"/>
  <c r="CS28" i="9"/>
  <c r="CR28" i="9"/>
  <c r="CP28" i="9"/>
  <c r="CN28" i="9"/>
  <c r="CO28" i="9" s="1"/>
  <c r="CK28" i="9"/>
  <c r="CJ28" i="9"/>
  <c r="CH28" i="9"/>
  <c r="CF28" i="9"/>
  <c r="CG28" i="9" s="1"/>
  <c r="CB28" i="9"/>
  <c r="BZ28" i="9"/>
  <c r="BX28" i="9"/>
  <c r="BT28" i="9"/>
  <c r="BR28" i="9"/>
  <c r="BP28" i="9"/>
  <c r="BM28" i="9"/>
  <c r="BL28" i="9"/>
  <c r="BJ28" i="9"/>
  <c r="BH28" i="9"/>
  <c r="BI28" i="9" s="1"/>
  <c r="BD28" i="9"/>
  <c r="BB28" i="9"/>
  <c r="AZ28" i="9"/>
  <c r="BA28" i="9" s="1"/>
  <c r="AV28" i="9"/>
  <c r="AT28" i="9"/>
  <c r="AR28" i="9"/>
  <c r="AN28" i="9"/>
  <c r="AL28" i="9"/>
  <c r="AJ28" i="9"/>
  <c r="AG28" i="9"/>
  <c r="AF28" i="9"/>
  <c r="AD28" i="9"/>
  <c r="AB28" i="9"/>
  <c r="AC28" i="9" s="1"/>
  <c r="Y28" i="9"/>
  <c r="X28" i="9"/>
  <c r="V28" i="9"/>
  <c r="T28" i="9"/>
  <c r="U28" i="9" s="1"/>
  <c r="P28" i="9"/>
  <c r="N28" i="9"/>
  <c r="M28" i="9"/>
  <c r="L28" i="9"/>
  <c r="J28" i="9"/>
  <c r="I28" i="9"/>
  <c r="E28" i="9"/>
  <c r="F28" i="9" s="1"/>
  <c r="DJ27" i="9"/>
  <c r="DK27" i="9" s="1"/>
  <c r="DH27" i="9"/>
  <c r="DD27" i="9"/>
  <c r="DB27" i="9"/>
  <c r="CZ27" i="9"/>
  <c r="CV27" i="9"/>
  <c r="CT27" i="9"/>
  <c r="CR27" i="9"/>
  <c r="CS27" i="9" s="1"/>
  <c r="CN27" i="9"/>
  <c r="CL27" i="9"/>
  <c r="CJ27" i="9"/>
  <c r="CK27" i="9" s="1"/>
  <c r="CF27" i="9"/>
  <c r="CD27" i="9"/>
  <c r="CB27" i="9"/>
  <c r="BX27" i="9"/>
  <c r="BV27" i="9"/>
  <c r="BT27" i="9"/>
  <c r="BP27" i="9"/>
  <c r="BN27" i="9"/>
  <c r="BL27" i="9"/>
  <c r="BH27" i="9"/>
  <c r="BF27" i="9"/>
  <c r="BD27" i="9"/>
  <c r="AZ27" i="9"/>
  <c r="AX27" i="9"/>
  <c r="AV27" i="9"/>
  <c r="AR27" i="9"/>
  <c r="AP27" i="9"/>
  <c r="AN27" i="9"/>
  <c r="AJ27" i="9"/>
  <c r="AH27" i="9"/>
  <c r="AF27" i="9"/>
  <c r="AB27" i="9"/>
  <c r="Z27" i="9"/>
  <c r="X27" i="9"/>
  <c r="T27" i="9"/>
  <c r="R27" i="9"/>
  <c r="P27" i="9"/>
  <c r="M27" i="9"/>
  <c r="L27" i="9"/>
  <c r="J27" i="9"/>
  <c r="I27" i="9"/>
  <c r="F27" i="9"/>
  <c r="CW27" i="9" s="1"/>
  <c r="E27" i="9"/>
  <c r="DI26" i="9"/>
  <c r="DH26" i="9"/>
  <c r="DF26" i="9"/>
  <c r="DD26" i="9"/>
  <c r="DA26" i="9"/>
  <c r="CZ26" i="9"/>
  <c r="CX26" i="9"/>
  <c r="CV26" i="9"/>
  <c r="CS26" i="9"/>
  <c r="CR26" i="9"/>
  <c r="CP26" i="9"/>
  <c r="CN26" i="9"/>
  <c r="CK26" i="9"/>
  <c r="CJ26" i="9"/>
  <c r="CH26" i="9"/>
  <c r="CF26" i="9"/>
  <c r="CC26" i="9"/>
  <c r="CB26" i="9"/>
  <c r="BZ26" i="9"/>
  <c r="BX26" i="9"/>
  <c r="BU26" i="9"/>
  <c r="BT26" i="9"/>
  <c r="BR26" i="9"/>
  <c r="BP26" i="9"/>
  <c r="BM26" i="9"/>
  <c r="BL26" i="9"/>
  <c r="BJ26" i="9"/>
  <c r="BH26" i="9"/>
  <c r="BE26" i="9"/>
  <c r="BD26" i="9"/>
  <c r="BB26" i="9"/>
  <c r="AZ26" i="9"/>
  <c r="AW26" i="9"/>
  <c r="AV26" i="9"/>
  <c r="AT26" i="9"/>
  <c r="AR26" i="9"/>
  <c r="AO26" i="9"/>
  <c r="AN26" i="9"/>
  <c r="AL26" i="9"/>
  <c r="AJ26" i="9"/>
  <c r="AG26" i="9"/>
  <c r="AF26" i="9"/>
  <c r="AD26" i="9"/>
  <c r="AB26" i="9"/>
  <c r="Y26" i="9"/>
  <c r="X26" i="9"/>
  <c r="V26" i="9"/>
  <c r="T26" i="9"/>
  <c r="Q26" i="9"/>
  <c r="P26" i="9"/>
  <c r="N26" i="9"/>
  <c r="M26" i="9"/>
  <c r="L26" i="9"/>
  <c r="J26" i="9"/>
  <c r="I26" i="9"/>
  <c r="E26" i="9"/>
  <c r="F26" i="9" s="1"/>
  <c r="DJ25" i="9"/>
  <c r="DK25" i="9" s="1"/>
  <c r="DH25" i="9"/>
  <c r="DE25" i="9"/>
  <c r="DD25" i="9"/>
  <c r="DB25" i="9"/>
  <c r="CZ25" i="9"/>
  <c r="CV25" i="9"/>
  <c r="CT25" i="9"/>
  <c r="CR25" i="9"/>
  <c r="CO25" i="9"/>
  <c r="CN25" i="9"/>
  <c r="CL25" i="9"/>
  <c r="CJ25" i="9"/>
  <c r="CF25" i="9"/>
  <c r="CD25" i="9"/>
  <c r="CB25" i="9"/>
  <c r="BY25" i="9"/>
  <c r="BX25" i="9"/>
  <c r="BV25" i="9"/>
  <c r="BT25" i="9"/>
  <c r="BP25" i="9"/>
  <c r="BN25" i="9"/>
  <c r="BL25" i="9"/>
  <c r="BI25" i="9"/>
  <c r="BH25" i="9"/>
  <c r="BF25" i="9"/>
  <c r="BD25" i="9"/>
  <c r="AZ25" i="9"/>
  <c r="AX25" i="9"/>
  <c r="AV25" i="9"/>
  <c r="AS25" i="9"/>
  <c r="AR25" i="9"/>
  <c r="AP25" i="9"/>
  <c r="AN25" i="9"/>
  <c r="AJ25" i="9"/>
  <c r="AH25" i="9"/>
  <c r="AF25" i="9"/>
  <c r="AC25" i="9"/>
  <c r="AB25" i="9"/>
  <c r="Z25" i="9"/>
  <c r="X25" i="9"/>
  <c r="T25" i="9"/>
  <c r="R25" i="9"/>
  <c r="P25" i="9"/>
  <c r="M25" i="9"/>
  <c r="L25" i="9"/>
  <c r="J25" i="9"/>
  <c r="I25" i="9"/>
  <c r="F25" i="9"/>
  <c r="CW25" i="9" s="1"/>
  <c r="E25" i="9"/>
  <c r="DH24" i="9"/>
  <c r="DF24" i="9"/>
  <c r="DD24" i="9"/>
  <c r="CZ24" i="9"/>
  <c r="CX24" i="9"/>
  <c r="CV24" i="9"/>
  <c r="CR24" i="9"/>
  <c r="CP24" i="9"/>
  <c r="CN24" i="9"/>
  <c r="CJ24" i="9"/>
  <c r="CH24" i="9"/>
  <c r="CF24" i="9"/>
  <c r="CB24" i="9"/>
  <c r="BZ24" i="9"/>
  <c r="BX24" i="9"/>
  <c r="BT24" i="9"/>
  <c r="BR24" i="9"/>
  <c r="BP24" i="9"/>
  <c r="BL24" i="9"/>
  <c r="BJ24" i="9"/>
  <c r="BH24" i="9"/>
  <c r="BD24" i="9"/>
  <c r="BB24" i="9"/>
  <c r="AZ24" i="9"/>
  <c r="AV24" i="9"/>
  <c r="AT24" i="9"/>
  <c r="AR24" i="9"/>
  <c r="AN24" i="9"/>
  <c r="AL24" i="9"/>
  <c r="AJ24" i="9"/>
  <c r="AF24" i="9"/>
  <c r="AD24" i="9"/>
  <c r="AB24" i="9"/>
  <c r="X24" i="9"/>
  <c r="V24" i="9"/>
  <c r="T24" i="9"/>
  <c r="P24" i="9"/>
  <c r="N24" i="9"/>
  <c r="M24" i="9"/>
  <c r="L24" i="9"/>
  <c r="J24" i="9"/>
  <c r="I24" i="9"/>
  <c r="E24" i="9"/>
  <c r="F24" i="9" s="1"/>
  <c r="DH23" i="9"/>
  <c r="DE23" i="9"/>
  <c r="DD23" i="9"/>
  <c r="DB23" i="9"/>
  <c r="CZ23" i="9"/>
  <c r="CV23" i="9"/>
  <c r="CT23" i="9"/>
  <c r="CR23" i="9"/>
  <c r="CO23" i="9"/>
  <c r="CN23" i="9"/>
  <c r="CL23" i="9"/>
  <c r="CJ23" i="9"/>
  <c r="CF23" i="9"/>
  <c r="CD23" i="9"/>
  <c r="CB23" i="9"/>
  <c r="BY23" i="9"/>
  <c r="BX23" i="9"/>
  <c r="BV23" i="9"/>
  <c r="BT23" i="9"/>
  <c r="BP23" i="9"/>
  <c r="BN23" i="9"/>
  <c r="BL23" i="9"/>
  <c r="BI23" i="9"/>
  <c r="BH23" i="9"/>
  <c r="BF23" i="9"/>
  <c r="BD23" i="9"/>
  <c r="AZ23" i="9"/>
  <c r="AX23" i="9"/>
  <c r="AV23" i="9"/>
  <c r="AS23" i="9"/>
  <c r="AR23" i="9"/>
  <c r="AP23" i="9"/>
  <c r="AN23" i="9"/>
  <c r="AJ23" i="9"/>
  <c r="AH23" i="9"/>
  <c r="AF23" i="9"/>
  <c r="AC23" i="9"/>
  <c r="AB23" i="9"/>
  <c r="Z23" i="9"/>
  <c r="X23" i="9"/>
  <c r="T23" i="9"/>
  <c r="R23" i="9"/>
  <c r="P23" i="9"/>
  <c r="M23" i="9"/>
  <c r="L23" i="9"/>
  <c r="J23" i="9"/>
  <c r="I23" i="9"/>
  <c r="F23" i="9"/>
  <c r="CW23" i="9" s="1"/>
  <c r="E23" i="9"/>
  <c r="DI22" i="9"/>
  <c r="DH22" i="9"/>
  <c r="DF22" i="9"/>
  <c r="DD22" i="9"/>
  <c r="DA22" i="9"/>
  <c r="CZ22" i="9"/>
  <c r="CX22" i="9"/>
  <c r="CV22" i="9"/>
  <c r="CS22" i="9"/>
  <c r="CR22" i="9"/>
  <c r="CP22" i="9"/>
  <c r="CN22" i="9"/>
  <c r="CK22" i="9"/>
  <c r="CJ22" i="9"/>
  <c r="CH22" i="9"/>
  <c r="CF22" i="9"/>
  <c r="CC22" i="9"/>
  <c r="CB22" i="9"/>
  <c r="BZ22" i="9"/>
  <c r="BX22" i="9"/>
  <c r="BU22" i="9"/>
  <c r="BT22" i="9"/>
  <c r="BR22" i="9"/>
  <c r="BP22" i="9"/>
  <c r="BM22" i="9"/>
  <c r="BL22" i="9"/>
  <c r="BJ22" i="9"/>
  <c r="BH22" i="9"/>
  <c r="BE22" i="9"/>
  <c r="BD22" i="9"/>
  <c r="BB22" i="9"/>
  <c r="AZ22" i="9"/>
  <c r="AW22" i="9"/>
  <c r="AV22" i="9"/>
  <c r="AT22" i="9"/>
  <c r="AR22" i="9"/>
  <c r="AO22" i="9"/>
  <c r="AN22" i="9"/>
  <c r="AL22" i="9"/>
  <c r="AJ22" i="9"/>
  <c r="AG22" i="9"/>
  <c r="AF22" i="9"/>
  <c r="AD22" i="9"/>
  <c r="AB22" i="9"/>
  <c r="Y22" i="9"/>
  <c r="X22" i="9"/>
  <c r="V22" i="9"/>
  <c r="T22" i="9"/>
  <c r="Q22" i="9"/>
  <c r="P22" i="9"/>
  <c r="DJ22" i="9" s="1"/>
  <c r="DK22" i="9" s="1"/>
  <c r="N22" i="9"/>
  <c r="M22" i="9"/>
  <c r="L22" i="9"/>
  <c r="J22" i="9"/>
  <c r="I22" i="9"/>
  <c r="E22" i="9"/>
  <c r="F22" i="9" s="1"/>
  <c r="DH21" i="9"/>
  <c r="DD21" i="9"/>
  <c r="DB21" i="9"/>
  <c r="CZ21" i="9"/>
  <c r="CW21" i="9"/>
  <c r="CV21" i="9"/>
  <c r="CT21" i="9"/>
  <c r="CR21" i="9"/>
  <c r="CN21" i="9"/>
  <c r="CL21" i="9"/>
  <c r="CJ21" i="9"/>
  <c r="CF21" i="9"/>
  <c r="CD21" i="9"/>
  <c r="CB21" i="9"/>
  <c r="BX21" i="9"/>
  <c r="BV21" i="9"/>
  <c r="BT21" i="9"/>
  <c r="BQ21" i="9"/>
  <c r="BP21" i="9"/>
  <c r="BN21" i="9"/>
  <c r="BL21" i="9"/>
  <c r="BJ21" i="9"/>
  <c r="BH21" i="9"/>
  <c r="BD21" i="9"/>
  <c r="BB21" i="9"/>
  <c r="AZ21" i="9"/>
  <c r="AV21" i="9"/>
  <c r="AT21" i="9"/>
  <c r="AR21" i="9"/>
  <c r="AN21" i="9"/>
  <c r="AL21" i="9"/>
  <c r="AJ21" i="9"/>
  <c r="AG21" i="9"/>
  <c r="AF21" i="9"/>
  <c r="AD21" i="9"/>
  <c r="AB21" i="9"/>
  <c r="X21" i="9"/>
  <c r="V21" i="9"/>
  <c r="T21" i="9"/>
  <c r="P21" i="9"/>
  <c r="N21" i="9"/>
  <c r="M21" i="9"/>
  <c r="L21" i="9"/>
  <c r="J21" i="9"/>
  <c r="I21" i="9"/>
  <c r="E21" i="9"/>
  <c r="F21" i="9" s="1"/>
  <c r="DH20" i="9"/>
  <c r="DD20" i="9"/>
  <c r="DB20" i="9"/>
  <c r="CZ20" i="9"/>
  <c r="CW20" i="9"/>
  <c r="CV20" i="9"/>
  <c r="CT20" i="9"/>
  <c r="CR20" i="9"/>
  <c r="CO20" i="9"/>
  <c r="CN20" i="9"/>
  <c r="CL20" i="9"/>
  <c r="CJ20" i="9"/>
  <c r="CF20" i="9"/>
  <c r="CD20" i="9"/>
  <c r="CB20" i="9"/>
  <c r="BX20" i="9"/>
  <c r="BV20" i="9"/>
  <c r="BT20" i="9"/>
  <c r="BQ20" i="9"/>
  <c r="BP20" i="9"/>
  <c r="BN20" i="9"/>
  <c r="BL20" i="9"/>
  <c r="BI20" i="9"/>
  <c r="BH20" i="9"/>
  <c r="BF20" i="9"/>
  <c r="BD20" i="9"/>
  <c r="AZ20" i="9"/>
  <c r="AX20" i="9"/>
  <c r="AV20" i="9"/>
  <c r="AR20" i="9"/>
  <c r="AP20" i="9"/>
  <c r="AN20" i="9"/>
  <c r="AK20" i="9"/>
  <c r="AJ20" i="9"/>
  <c r="AH20" i="9"/>
  <c r="AF20" i="9"/>
  <c r="AC20" i="9"/>
  <c r="AB20" i="9"/>
  <c r="Z20" i="9"/>
  <c r="X20" i="9"/>
  <c r="T20" i="9"/>
  <c r="R20" i="9"/>
  <c r="P20" i="9"/>
  <c r="DJ20" i="9" s="1"/>
  <c r="DK20" i="9" s="1"/>
  <c r="M20" i="9"/>
  <c r="L20" i="9"/>
  <c r="J20" i="9"/>
  <c r="I20" i="9"/>
  <c r="F20" i="9"/>
  <c r="E20" i="9"/>
  <c r="DH19" i="9"/>
  <c r="DF19" i="9"/>
  <c r="DD19" i="9"/>
  <c r="CZ19" i="9"/>
  <c r="CX19" i="9"/>
  <c r="CV19" i="9"/>
  <c r="CW19" i="9" s="1"/>
  <c r="CR19" i="9"/>
  <c r="CP19" i="9"/>
  <c r="CN19" i="9"/>
  <c r="CJ19" i="9"/>
  <c r="CH19" i="9"/>
  <c r="CF19" i="9"/>
  <c r="CB19" i="9"/>
  <c r="BZ19" i="9"/>
  <c r="BX19" i="9"/>
  <c r="BT19" i="9"/>
  <c r="BR19" i="9"/>
  <c r="BP19" i="9"/>
  <c r="BL19" i="9"/>
  <c r="BJ19" i="9"/>
  <c r="BH19" i="9"/>
  <c r="BD19" i="9"/>
  <c r="BB19" i="9"/>
  <c r="AZ19" i="9"/>
  <c r="AV19" i="9"/>
  <c r="AT19" i="9"/>
  <c r="AR19" i="9"/>
  <c r="AN19" i="9"/>
  <c r="AL19" i="9"/>
  <c r="AJ19" i="9"/>
  <c r="AF19" i="9"/>
  <c r="AD19" i="9"/>
  <c r="AB19" i="9"/>
  <c r="AC19" i="9" s="1"/>
  <c r="X19" i="9"/>
  <c r="V19" i="9"/>
  <c r="T19" i="9"/>
  <c r="P19" i="9"/>
  <c r="N19" i="9"/>
  <c r="M19" i="9"/>
  <c r="L19" i="9"/>
  <c r="J19" i="9"/>
  <c r="I19" i="9"/>
  <c r="E19" i="9"/>
  <c r="F19" i="9" s="1"/>
  <c r="BU19" i="9" s="1"/>
  <c r="DH18" i="9"/>
  <c r="DE18" i="9"/>
  <c r="DD18" i="9"/>
  <c r="DB18" i="9"/>
  <c r="CZ18" i="9"/>
  <c r="DA18" i="9" s="1"/>
  <c r="CW18" i="9"/>
  <c r="CV18" i="9"/>
  <c r="CT18" i="9"/>
  <c r="CR18" i="9"/>
  <c r="CS18" i="9" s="1"/>
  <c r="CN18" i="9"/>
  <c r="CL18" i="9"/>
  <c r="CJ18" i="9"/>
  <c r="CF18" i="9"/>
  <c r="CD18" i="9"/>
  <c r="CB18" i="9"/>
  <c r="BY18" i="9"/>
  <c r="BX18" i="9"/>
  <c r="BV18" i="9"/>
  <c r="BT18" i="9"/>
  <c r="BU18" i="9" s="1"/>
  <c r="BQ18" i="9"/>
  <c r="BP18" i="9"/>
  <c r="BN18" i="9"/>
  <c r="BL18" i="9"/>
  <c r="BM18" i="9" s="1"/>
  <c r="BH18" i="9"/>
  <c r="BF18" i="9"/>
  <c r="BD18" i="9"/>
  <c r="AZ18" i="9"/>
  <c r="AX18" i="9"/>
  <c r="AV18" i="9"/>
  <c r="AS18" i="9"/>
  <c r="AR18" i="9"/>
  <c r="AP18" i="9"/>
  <c r="AN18" i="9"/>
  <c r="AO18" i="9" s="1"/>
  <c r="AK18" i="9"/>
  <c r="AJ18" i="9"/>
  <c r="AH18" i="9"/>
  <c r="AF18" i="9"/>
  <c r="AG18" i="9" s="1"/>
  <c r="AB18" i="9"/>
  <c r="Z18" i="9"/>
  <c r="X18" i="9"/>
  <c r="T18" i="9"/>
  <c r="R18" i="9"/>
  <c r="P18" i="9"/>
  <c r="M18" i="9"/>
  <c r="L18" i="9"/>
  <c r="J18" i="9"/>
  <c r="I18" i="9"/>
  <c r="F18" i="9"/>
  <c r="CG18" i="9" s="1"/>
  <c r="E18" i="9"/>
  <c r="DH17" i="9"/>
  <c r="DF17" i="9"/>
  <c r="DD17" i="9"/>
  <c r="DE17" i="9" s="1"/>
  <c r="CZ17" i="9"/>
  <c r="CX17" i="9"/>
  <c r="CV17" i="9"/>
  <c r="CR17" i="9"/>
  <c r="CP17" i="9"/>
  <c r="CN17" i="9"/>
  <c r="CJ17" i="9"/>
  <c r="CH17" i="9"/>
  <c r="CF17" i="9"/>
  <c r="CB17" i="9"/>
  <c r="BZ17" i="9"/>
  <c r="BX17" i="9"/>
  <c r="BT17" i="9"/>
  <c r="BR17" i="9"/>
  <c r="BP17" i="9"/>
  <c r="BQ17" i="9" s="1"/>
  <c r="BL17" i="9"/>
  <c r="BJ17" i="9"/>
  <c r="BH17" i="9"/>
  <c r="BD17" i="9"/>
  <c r="BB17" i="9"/>
  <c r="AZ17" i="9"/>
  <c r="AV17" i="9"/>
  <c r="AT17" i="9"/>
  <c r="AR17" i="9"/>
  <c r="AN17" i="9"/>
  <c r="AL17" i="9"/>
  <c r="AJ17" i="9"/>
  <c r="AK17" i="9" s="1"/>
  <c r="AF17" i="9"/>
  <c r="AD17" i="9"/>
  <c r="AB17" i="9"/>
  <c r="X17" i="9"/>
  <c r="V17" i="9"/>
  <c r="T17" i="9"/>
  <c r="P17" i="9"/>
  <c r="DJ17" i="9" s="1"/>
  <c r="DK17" i="9" s="1"/>
  <c r="N17" i="9"/>
  <c r="M17" i="9"/>
  <c r="L17" i="9"/>
  <c r="J17" i="9"/>
  <c r="I17" i="9"/>
  <c r="E17" i="9"/>
  <c r="F17" i="9" s="1"/>
  <c r="BU17" i="9" s="1"/>
  <c r="DH16" i="9"/>
  <c r="DI16" i="9" s="1"/>
  <c r="DE16" i="9"/>
  <c r="DD16" i="9"/>
  <c r="DB16" i="9"/>
  <c r="CZ16" i="9"/>
  <c r="DA16" i="9" s="1"/>
  <c r="CV16" i="9"/>
  <c r="CT16" i="9"/>
  <c r="CR16" i="9"/>
  <c r="CN16" i="9"/>
  <c r="CL16" i="9"/>
  <c r="CJ16" i="9"/>
  <c r="CG16" i="9"/>
  <c r="CF16" i="9"/>
  <c r="CD16" i="9"/>
  <c r="CB16" i="9"/>
  <c r="CC16" i="9" s="1"/>
  <c r="BY16" i="9"/>
  <c r="BX16" i="9"/>
  <c r="BV16" i="9"/>
  <c r="BT16" i="9"/>
  <c r="BU16" i="9" s="1"/>
  <c r="BP16" i="9"/>
  <c r="BN16" i="9"/>
  <c r="BL16" i="9"/>
  <c r="BH16" i="9"/>
  <c r="BF16" i="9"/>
  <c r="BD16" i="9"/>
  <c r="BA16" i="9"/>
  <c r="AZ16" i="9"/>
  <c r="AX16" i="9"/>
  <c r="AV16" i="9"/>
  <c r="AW16" i="9" s="1"/>
  <c r="AS16" i="9"/>
  <c r="AR16" i="9"/>
  <c r="AP16" i="9"/>
  <c r="AN16" i="9"/>
  <c r="AO16" i="9" s="1"/>
  <c r="AJ16" i="9"/>
  <c r="AH16" i="9"/>
  <c r="AF16" i="9"/>
  <c r="AB16" i="9"/>
  <c r="Z16" i="9"/>
  <c r="X16" i="9"/>
  <c r="U16" i="9"/>
  <c r="T16" i="9"/>
  <c r="R16" i="9"/>
  <c r="P16" i="9"/>
  <c r="M16" i="9"/>
  <c r="L16" i="9"/>
  <c r="J16" i="9"/>
  <c r="I16" i="9"/>
  <c r="F16" i="9"/>
  <c r="CO16" i="9" s="1"/>
  <c r="E16" i="9"/>
  <c r="DI15" i="9"/>
  <c r="DH15" i="9"/>
  <c r="DF15" i="9"/>
  <c r="DD15" i="9"/>
  <c r="CZ15" i="9"/>
  <c r="CX15" i="9"/>
  <c r="CV15" i="9"/>
  <c r="CR15" i="9"/>
  <c r="CP15" i="9"/>
  <c r="CN15" i="9"/>
  <c r="CK15" i="9"/>
  <c r="CJ15" i="9"/>
  <c r="CH15" i="9"/>
  <c r="CF15" i="9"/>
  <c r="CC15" i="9"/>
  <c r="CB15" i="9"/>
  <c r="BZ15" i="9"/>
  <c r="BX15" i="9"/>
  <c r="BT15" i="9"/>
  <c r="BR15" i="9"/>
  <c r="BP15" i="9"/>
  <c r="BL15" i="9"/>
  <c r="BJ15" i="9"/>
  <c r="BH15" i="9"/>
  <c r="BE15" i="9"/>
  <c r="BD15" i="9"/>
  <c r="BB15" i="9"/>
  <c r="AZ15" i="9"/>
  <c r="BA15" i="9" s="1"/>
  <c r="AW15" i="9"/>
  <c r="AV15" i="9"/>
  <c r="AT15" i="9"/>
  <c r="AR15" i="9"/>
  <c r="AS15" i="9" s="1"/>
  <c r="AN15" i="9"/>
  <c r="AL15" i="9"/>
  <c r="AJ15" i="9"/>
  <c r="AF15" i="9"/>
  <c r="AD15" i="9"/>
  <c r="AB15" i="9"/>
  <c r="Y15" i="9"/>
  <c r="X15" i="9"/>
  <c r="V15" i="9"/>
  <c r="T15" i="9"/>
  <c r="Q15" i="9"/>
  <c r="P15" i="9"/>
  <c r="N15" i="9"/>
  <c r="M15" i="9"/>
  <c r="L15" i="9"/>
  <c r="J15" i="9"/>
  <c r="I15" i="9"/>
  <c r="E15" i="9"/>
  <c r="F15" i="9" s="1"/>
  <c r="DH14" i="9"/>
  <c r="DD14" i="9"/>
  <c r="DB14" i="9"/>
  <c r="CZ14" i="9"/>
  <c r="CV14" i="9"/>
  <c r="CT14" i="9"/>
  <c r="CR14" i="9"/>
  <c r="CN14" i="9"/>
  <c r="CL14" i="9"/>
  <c r="CJ14" i="9"/>
  <c r="CF14" i="9"/>
  <c r="CD14" i="9"/>
  <c r="CB14" i="9"/>
  <c r="BX14" i="9"/>
  <c r="BV14" i="9"/>
  <c r="BT14" i="9"/>
  <c r="BP14" i="9"/>
  <c r="BN14" i="9"/>
  <c r="BL14" i="9"/>
  <c r="BI14" i="9"/>
  <c r="BH14" i="9"/>
  <c r="BF14" i="9"/>
  <c r="BD14" i="9"/>
  <c r="AZ14" i="9"/>
  <c r="AX14" i="9"/>
  <c r="AV14" i="9"/>
  <c r="AR14" i="9"/>
  <c r="AP14" i="9"/>
  <c r="AN14" i="9"/>
  <c r="AJ14" i="9"/>
  <c r="AH14" i="9"/>
  <c r="AF14" i="9"/>
  <c r="AB14" i="9"/>
  <c r="Z14" i="9"/>
  <c r="X14" i="9"/>
  <c r="T14" i="9"/>
  <c r="R14" i="9"/>
  <c r="P14" i="9"/>
  <c r="M14" i="9"/>
  <c r="L14" i="9"/>
  <c r="J14" i="9"/>
  <c r="I14" i="9"/>
  <c r="F14" i="9"/>
  <c r="BA14" i="9" s="1"/>
  <c r="E14" i="9"/>
  <c r="DH13" i="9"/>
  <c r="DF13" i="9"/>
  <c r="DD13" i="9"/>
  <c r="CZ13" i="9"/>
  <c r="CX13" i="9"/>
  <c r="CV13" i="9"/>
  <c r="CS13" i="9"/>
  <c r="CR13" i="9"/>
  <c r="CP13" i="9"/>
  <c r="CN13" i="9"/>
  <c r="CJ13" i="9"/>
  <c r="CH13" i="9"/>
  <c r="CF13" i="9"/>
  <c r="CB13" i="9"/>
  <c r="BZ13" i="9"/>
  <c r="BX13" i="9"/>
  <c r="BT13" i="9"/>
  <c r="BR13" i="9"/>
  <c r="BP13" i="9"/>
  <c r="BM13" i="9"/>
  <c r="BL13" i="9"/>
  <c r="BJ13" i="9"/>
  <c r="BH13" i="9"/>
  <c r="BD13" i="9"/>
  <c r="BB13" i="9"/>
  <c r="AZ13" i="9"/>
  <c r="AV13" i="9"/>
  <c r="AT13" i="9"/>
  <c r="AR13" i="9"/>
  <c r="AN13" i="9"/>
  <c r="AL13" i="9"/>
  <c r="AJ13" i="9"/>
  <c r="AF13" i="9"/>
  <c r="AD13" i="9"/>
  <c r="AB13" i="9"/>
  <c r="Y13" i="9"/>
  <c r="X13" i="9"/>
  <c r="V13" i="9"/>
  <c r="T13" i="9"/>
  <c r="P13" i="9"/>
  <c r="N13" i="9"/>
  <c r="M13" i="9"/>
  <c r="L13" i="9"/>
  <c r="J13" i="9"/>
  <c r="I13" i="9"/>
  <c r="E13" i="9"/>
  <c r="F13" i="9" s="1"/>
  <c r="CK13" i="9" s="1"/>
  <c r="DH12" i="9"/>
  <c r="DD12" i="9"/>
  <c r="DB12" i="9"/>
  <c r="CZ12" i="9"/>
  <c r="CW12" i="9"/>
  <c r="CV12" i="9"/>
  <c r="CT12" i="9"/>
  <c r="CR12" i="9"/>
  <c r="CN12" i="9"/>
  <c r="CL12" i="9"/>
  <c r="CJ12" i="9"/>
  <c r="CF12" i="9"/>
  <c r="CD12" i="9"/>
  <c r="CB12" i="9"/>
  <c r="BX12" i="9"/>
  <c r="BV12" i="9"/>
  <c r="BT12" i="9"/>
  <c r="BQ12" i="9"/>
  <c r="BP12" i="9"/>
  <c r="BN12" i="9"/>
  <c r="BL12" i="9"/>
  <c r="BH12" i="9"/>
  <c r="BF12" i="9"/>
  <c r="BD12" i="9"/>
  <c r="AZ12" i="9"/>
  <c r="AX12" i="9"/>
  <c r="AV12" i="9"/>
  <c r="AR12" i="9"/>
  <c r="AP12" i="9"/>
  <c r="AN12" i="9"/>
  <c r="AJ12" i="9"/>
  <c r="AH12" i="9"/>
  <c r="AF12" i="9"/>
  <c r="AC12" i="9"/>
  <c r="AB12" i="9"/>
  <c r="Z12" i="9"/>
  <c r="X12" i="9"/>
  <c r="T12" i="9"/>
  <c r="R12" i="9"/>
  <c r="P12" i="9"/>
  <c r="DJ12" i="9" s="1"/>
  <c r="DK12" i="9" s="1"/>
  <c r="M12" i="9"/>
  <c r="L12" i="9"/>
  <c r="J12" i="9"/>
  <c r="I12" i="9"/>
  <c r="F12" i="9"/>
  <c r="E12" i="9"/>
  <c r="DH11" i="9"/>
  <c r="DF11" i="9"/>
  <c r="DD11" i="9"/>
  <c r="CZ11" i="9"/>
  <c r="CX11" i="9"/>
  <c r="CV11" i="9"/>
  <c r="CR11" i="9"/>
  <c r="CP11" i="9"/>
  <c r="CN11" i="9"/>
  <c r="CJ11" i="9"/>
  <c r="CH11" i="9"/>
  <c r="CF11" i="9"/>
  <c r="CB11" i="9"/>
  <c r="BZ11" i="9"/>
  <c r="BX11" i="9"/>
  <c r="BT11" i="9"/>
  <c r="BR11" i="9"/>
  <c r="BQ11" i="9"/>
  <c r="BP11" i="9"/>
  <c r="BN11" i="9"/>
  <c r="BL11" i="9"/>
  <c r="BM11" i="9" s="1"/>
  <c r="BH11" i="9"/>
  <c r="BF11" i="9"/>
  <c r="BD11" i="9"/>
  <c r="BE11" i="9" s="1"/>
  <c r="AZ11" i="9"/>
  <c r="AX11" i="9"/>
  <c r="AV11" i="9"/>
  <c r="AT11" i="9" s="1"/>
  <c r="AS11" i="9"/>
  <c r="AR11" i="9"/>
  <c r="AP11" i="9"/>
  <c r="AN11" i="9"/>
  <c r="AO11" i="9" s="1"/>
  <c r="AK11" i="9"/>
  <c r="AJ11" i="9"/>
  <c r="AH11" i="9"/>
  <c r="AF11" i="9"/>
  <c r="AG11" i="9" s="1"/>
  <c r="AB11" i="9"/>
  <c r="Z11" i="9"/>
  <c r="X11" i="9"/>
  <c r="Y11" i="9" s="1"/>
  <c r="T11" i="9"/>
  <c r="R11" i="9"/>
  <c r="P11" i="9"/>
  <c r="DJ11" i="9" s="1"/>
  <c r="DK11" i="9" s="1"/>
  <c r="M11" i="9"/>
  <c r="L11" i="9"/>
  <c r="J11" i="9"/>
  <c r="I11" i="9"/>
  <c r="F11" i="9"/>
  <c r="DI11" i="9" s="1"/>
  <c r="E11" i="9"/>
  <c r="DH10" i="9"/>
  <c r="DF10" i="9"/>
  <c r="DD10" i="9"/>
  <c r="DE10" i="9" s="1"/>
  <c r="CZ10" i="9"/>
  <c r="CX10" i="9"/>
  <c r="CV10" i="9"/>
  <c r="CW10" i="9" s="1"/>
  <c r="CR10" i="9"/>
  <c r="CP10" i="9"/>
  <c r="CN10" i="9"/>
  <c r="CO10" i="9" s="1"/>
  <c r="CJ10" i="9"/>
  <c r="CH10" i="9"/>
  <c r="CF10" i="9"/>
  <c r="CD10" i="9" s="1"/>
  <c r="CB10" i="9"/>
  <c r="BZ10" i="9"/>
  <c r="BX10" i="9"/>
  <c r="BY10" i="9" s="1"/>
  <c r="BR10" i="9"/>
  <c r="BP10" i="9"/>
  <c r="BN10" i="9"/>
  <c r="BL10" i="9"/>
  <c r="BM10" i="9" s="1"/>
  <c r="BH10" i="9"/>
  <c r="BF10" i="9"/>
  <c r="BD10" i="9"/>
  <c r="BE10" i="9" s="1"/>
  <c r="AZ10" i="9"/>
  <c r="AX10" i="9"/>
  <c r="AV10" i="9"/>
  <c r="AW10" i="9" s="1"/>
  <c r="AR10" i="9"/>
  <c r="AP10" i="9"/>
  <c r="AN10" i="9"/>
  <c r="AL10" i="9" s="1"/>
  <c r="AJ10" i="9"/>
  <c r="AH10" i="9"/>
  <c r="AF10" i="9"/>
  <c r="AG10" i="9" s="1"/>
  <c r="AB10" i="9"/>
  <c r="Z10" i="9"/>
  <c r="X10" i="9"/>
  <c r="Y10" i="9" s="1"/>
  <c r="T10" i="9"/>
  <c r="R10" i="9"/>
  <c r="P10" i="9"/>
  <c r="DJ10" i="9" s="1"/>
  <c r="DK10" i="9" s="1"/>
  <c r="M10" i="9"/>
  <c r="L10" i="9"/>
  <c r="J10" i="9"/>
  <c r="I10" i="9"/>
  <c r="F10" i="9"/>
  <c r="DI10" i="9" s="1"/>
  <c r="E10" i="9"/>
  <c r="DH9" i="9"/>
  <c r="DF9" i="9"/>
  <c r="DD9" i="9"/>
  <c r="DB9" i="9" s="1"/>
  <c r="CZ9" i="9"/>
  <c r="CX9" i="9"/>
  <c r="CV9" i="9"/>
  <c r="CW9" i="9" s="1"/>
  <c r="CR9" i="9"/>
  <c r="CP9" i="9"/>
  <c r="CN9" i="9"/>
  <c r="CJ9" i="9"/>
  <c r="CH9" i="9"/>
  <c r="CF9" i="9"/>
  <c r="CG9" i="9" s="1"/>
  <c r="CB9" i="9"/>
  <c r="BZ9" i="9"/>
  <c r="BX9" i="9"/>
  <c r="BV9" i="9" s="1"/>
  <c r="BT9" i="9"/>
  <c r="BR9" i="9"/>
  <c r="BP9" i="9"/>
  <c r="BQ9" i="9" s="1"/>
  <c r="BL9" i="9"/>
  <c r="BJ9" i="9"/>
  <c r="BH9" i="9"/>
  <c r="BD9" i="9"/>
  <c r="BB9" i="9"/>
  <c r="AZ9" i="9"/>
  <c r="BA9" i="9" s="1"/>
  <c r="AV9" i="9"/>
  <c r="AT9" i="9"/>
  <c r="AR9" i="9"/>
  <c r="AP9" i="9" s="1"/>
  <c r="AN9" i="9"/>
  <c r="AL9" i="9"/>
  <c r="AJ9" i="9"/>
  <c r="AK9" i="9" s="1"/>
  <c r="AF9" i="9"/>
  <c r="AD9" i="9"/>
  <c r="AB9" i="9"/>
  <c r="AC9" i="9" s="1"/>
  <c r="X9" i="9"/>
  <c r="V9" i="9"/>
  <c r="T9" i="9"/>
  <c r="U9" i="9" s="1"/>
  <c r="P9" i="9"/>
  <c r="DJ9" i="9" s="1"/>
  <c r="N9" i="9"/>
  <c r="M9" i="9"/>
  <c r="L9" i="9"/>
  <c r="J9" i="9"/>
  <c r="I9" i="9"/>
  <c r="E9" i="9"/>
  <c r="F9" i="9" s="1"/>
  <c r="DH8" i="9"/>
  <c r="DF8" i="9" s="1"/>
  <c r="DE8" i="9"/>
  <c r="DD8" i="9"/>
  <c r="DB8" i="9"/>
  <c r="CZ8" i="9"/>
  <c r="DA8" i="9" s="1"/>
  <c r="CW8" i="9"/>
  <c r="CV8" i="9"/>
  <c r="CT8" i="9"/>
  <c r="CR8" i="9"/>
  <c r="CS8" i="9" s="1"/>
  <c r="CN8" i="9"/>
  <c r="CL8" i="9"/>
  <c r="CJ8" i="9"/>
  <c r="CK8" i="9" s="1"/>
  <c r="CF8" i="9"/>
  <c r="CD8" i="9"/>
  <c r="CB8" i="9"/>
  <c r="BZ8" i="9" s="1"/>
  <c r="BY8" i="9"/>
  <c r="BX8" i="9"/>
  <c r="BV8" i="9"/>
  <c r="BT8" i="9"/>
  <c r="BU8" i="9" s="1"/>
  <c r="BQ8" i="9"/>
  <c r="BP8" i="9"/>
  <c r="BN8" i="9"/>
  <c r="BL8" i="9"/>
  <c r="BM8" i="9" s="1"/>
  <c r="BH8" i="9"/>
  <c r="BF8" i="9"/>
  <c r="BD8" i="9"/>
  <c r="BE8" i="9" s="1"/>
  <c r="AZ8" i="9"/>
  <c r="AX8" i="9"/>
  <c r="AV8" i="9"/>
  <c r="AT8" i="9" s="1"/>
  <c r="AS8" i="9"/>
  <c r="AR8" i="9"/>
  <c r="AP8" i="9"/>
  <c r="AN8" i="9"/>
  <c r="AO8" i="9" s="1"/>
  <c r="AK8" i="9"/>
  <c r="AJ8" i="9"/>
  <c r="AH8" i="9"/>
  <c r="AF8" i="9"/>
  <c r="AG8" i="9" s="1"/>
  <c r="AB8" i="9"/>
  <c r="Z8" i="9"/>
  <c r="X8" i="9"/>
  <c r="Y8" i="9" s="1"/>
  <c r="T8" i="9"/>
  <c r="R8" i="9"/>
  <c r="P8" i="9"/>
  <c r="N8" i="9" s="1"/>
  <c r="M8" i="9"/>
  <c r="L8" i="9"/>
  <c r="J8" i="9"/>
  <c r="I8" i="9"/>
  <c r="F8" i="9"/>
  <c r="CG8" i="9" s="1"/>
  <c r="E8" i="9"/>
  <c r="DH7" i="9"/>
  <c r="DF7" i="9"/>
  <c r="DD7" i="9"/>
  <c r="CZ7" i="9"/>
  <c r="CX7" i="9"/>
  <c r="CV7" i="9"/>
  <c r="CW7" i="9" s="1"/>
  <c r="CR7" i="9"/>
  <c r="CP7" i="9"/>
  <c r="CN7" i="9"/>
  <c r="CJ7" i="9"/>
  <c r="CH7" i="9"/>
  <c r="CF7" i="9"/>
  <c r="CD7" i="9" s="1"/>
  <c r="CB7" i="9"/>
  <c r="BZ7" i="9"/>
  <c r="BX7" i="9"/>
  <c r="BT7" i="9"/>
  <c r="BR7" i="9"/>
  <c r="BP7" i="9"/>
  <c r="BQ7" i="9" s="1"/>
  <c r="BL7" i="9"/>
  <c r="BJ7" i="9"/>
  <c r="BH7" i="9"/>
  <c r="BD7" i="9"/>
  <c r="BB7" i="9"/>
  <c r="AZ7" i="9"/>
  <c r="AX7" i="9" s="1"/>
  <c r="AV7" i="9"/>
  <c r="AT7" i="9"/>
  <c r="AR7" i="9"/>
  <c r="AN7" i="9"/>
  <c r="AL7" i="9"/>
  <c r="AJ7" i="9"/>
  <c r="AK7" i="9" s="1"/>
  <c r="AF7" i="9"/>
  <c r="AD7" i="9"/>
  <c r="AB7" i="9"/>
  <c r="X7" i="9"/>
  <c r="V7" i="9"/>
  <c r="T7" i="9"/>
  <c r="R7" i="9" s="1"/>
  <c r="P7" i="9"/>
  <c r="DJ7" i="9" s="1"/>
  <c r="DK7" i="9" s="1"/>
  <c r="N7" i="9"/>
  <c r="M7" i="9"/>
  <c r="L7" i="9"/>
  <c r="J7" i="9"/>
  <c r="I7" i="9"/>
  <c r="E7" i="9"/>
  <c r="F7" i="9" s="1"/>
  <c r="DH6" i="9"/>
  <c r="DI6" i="9" s="1"/>
  <c r="DE6" i="9"/>
  <c r="DD6" i="9"/>
  <c r="DB6" i="9"/>
  <c r="CZ6" i="9"/>
  <c r="DA6" i="9" s="1"/>
  <c r="CV6" i="9"/>
  <c r="CT6" i="9"/>
  <c r="CR6" i="9"/>
  <c r="CS6" i="9" s="1"/>
  <c r="CN6" i="9"/>
  <c r="CL6" i="9"/>
  <c r="CJ6" i="9"/>
  <c r="CH6" i="9" s="1"/>
  <c r="CG6" i="9"/>
  <c r="CF6" i="9"/>
  <c r="CD6" i="9"/>
  <c r="CB6" i="9"/>
  <c r="CC6" i="9" s="1"/>
  <c r="BY6" i="9"/>
  <c r="BX6" i="9"/>
  <c r="BV6" i="9"/>
  <c r="BT6" i="9"/>
  <c r="BU6" i="9" s="1"/>
  <c r="BP6" i="9"/>
  <c r="BN6" i="9"/>
  <c r="BL6" i="9"/>
  <c r="BM6" i="9" s="1"/>
  <c r="BH6" i="9"/>
  <c r="BF6" i="9"/>
  <c r="BD6" i="9"/>
  <c r="BB6" i="9" s="1"/>
  <c r="BA6" i="9"/>
  <c r="AZ6" i="9"/>
  <c r="AX6" i="9"/>
  <c r="AV6" i="9"/>
  <c r="AW6" i="9" s="1"/>
  <c r="AS6" i="9"/>
  <c r="AR6" i="9"/>
  <c r="AP6" i="9"/>
  <c r="AN6" i="9"/>
  <c r="AO6" i="9" s="1"/>
  <c r="AJ6" i="9"/>
  <c r="AH6" i="9"/>
  <c r="AF6" i="9"/>
  <c r="AG6" i="9" s="1"/>
  <c r="AB6" i="9"/>
  <c r="Z6" i="9"/>
  <c r="X6" i="9"/>
  <c r="V6" i="9" s="1"/>
  <c r="U6" i="9"/>
  <c r="T6" i="9"/>
  <c r="R6" i="9"/>
  <c r="P6" i="9"/>
  <c r="DJ6" i="9" s="1"/>
  <c r="DK6" i="9" s="1"/>
  <c r="M6" i="9"/>
  <c r="M44" i="9" s="1"/>
  <c r="L6" i="9"/>
  <c r="J6" i="9"/>
  <c r="I6" i="9"/>
  <c r="F6" i="9"/>
  <c r="CW6" i="9" s="1"/>
  <c r="E6" i="9"/>
  <c r="D73" i="4"/>
  <c r="D74" i="4"/>
  <c r="D75" i="4"/>
  <c r="D76" i="4"/>
  <c r="D77" i="4"/>
  <c r="D72" i="4"/>
  <c r="K13" i="5"/>
  <c r="K12" i="5"/>
  <c r="J11" i="5"/>
  <c r="K11" i="5" s="1"/>
  <c r="I11" i="5"/>
  <c r="H11" i="5"/>
  <c r="I10" i="5"/>
  <c r="H10" i="5"/>
  <c r="J10" i="5" s="1"/>
  <c r="K10" i="5" s="1"/>
  <c r="I9" i="5"/>
  <c r="H9" i="5"/>
  <c r="J9" i="5" s="1"/>
  <c r="K9" i="5" s="1"/>
  <c r="I8" i="5"/>
  <c r="H8" i="5"/>
  <c r="J8" i="5" s="1"/>
  <c r="K8" i="5" s="1"/>
  <c r="I7" i="5"/>
  <c r="H7" i="5"/>
  <c r="J7" i="5" s="1"/>
  <c r="K7" i="5" s="1"/>
  <c r="I6" i="5"/>
  <c r="H6" i="5"/>
  <c r="J6" i="5" s="1"/>
  <c r="H49" i="2"/>
  <c r="H48" i="2"/>
  <c r="H47" i="2"/>
  <c r="H46" i="2"/>
  <c r="H45" i="2"/>
  <c r="F50" i="2" s="1"/>
  <c r="H39" i="2"/>
  <c r="H38" i="2"/>
  <c r="H37" i="2"/>
  <c r="H36" i="2"/>
  <c r="H35" i="2"/>
  <c r="H34" i="2"/>
  <c r="H33" i="2"/>
  <c r="H31" i="2"/>
  <c r="H30" i="2"/>
  <c r="H29" i="2"/>
  <c r="H28" i="2"/>
  <c r="H27" i="2"/>
  <c r="H26" i="2"/>
  <c r="K20" i="2"/>
  <c r="J20" i="2"/>
  <c r="I20" i="2"/>
  <c r="H20" i="2"/>
  <c r="J17" i="2"/>
  <c r="I17" i="2"/>
  <c r="H17" i="2"/>
  <c r="J14" i="2"/>
  <c r="I14" i="2"/>
  <c r="H14" i="2"/>
  <c r="T139" i="10" l="1"/>
  <c r="H8" i="10"/>
  <c r="H97" i="10" s="1"/>
  <c r="H114" i="10" s="1"/>
  <c r="H144" i="10" s="1"/>
  <c r="P8" i="10"/>
  <c r="P97" i="10" s="1"/>
  <c r="P114" i="10" s="1"/>
  <c r="P144" i="10" s="1"/>
  <c r="X8" i="10"/>
  <c r="X97" i="10" s="1"/>
  <c r="X114" i="10" s="1"/>
  <c r="X144" i="10" s="1"/>
  <c r="AF8" i="10"/>
  <c r="AF97" i="10" s="1"/>
  <c r="AF114" i="10" s="1"/>
  <c r="AF144" i="10" s="1"/>
  <c r="J8" i="10"/>
  <c r="J97" i="10" s="1"/>
  <c r="J114" i="10" s="1"/>
  <c r="J144" i="10" s="1"/>
  <c r="I8" i="10"/>
  <c r="I97" i="10" s="1"/>
  <c r="I114" i="10" s="1"/>
  <c r="I144" i="10" s="1"/>
  <c r="Q8" i="10"/>
  <c r="Q97" i="10" s="1"/>
  <c r="Q114" i="10" s="1"/>
  <c r="Q144" i="10" s="1"/>
  <c r="Y8" i="10"/>
  <c r="Y97" i="10" s="1"/>
  <c r="Y114" i="10" s="1"/>
  <c r="Y144" i="10" s="1"/>
  <c r="AG8" i="10"/>
  <c r="AG97" i="10" s="1"/>
  <c r="AG114" i="10" s="1"/>
  <c r="AG144" i="10" s="1"/>
  <c r="R8" i="10"/>
  <c r="R97" i="10" s="1"/>
  <c r="R114" i="10" s="1"/>
  <c r="R144" i="10" s="1"/>
  <c r="T8" i="10"/>
  <c r="T97" i="10" s="1"/>
  <c r="T114" i="10" s="1"/>
  <c r="T144" i="10" s="1"/>
  <c r="AD114" i="10"/>
  <c r="AD144" i="10" s="1"/>
  <c r="U114" i="10"/>
  <c r="U144" i="10" s="1"/>
  <c r="D8" i="10"/>
  <c r="AC8" i="10"/>
  <c r="AC97" i="10" s="1"/>
  <c r="D19" i="10"/>
  <c r="F97" i="10"/>
  <c r="F110" i="10" s="1"/>
  <c r="G97" i="10"/>
  <c r="Z136" i="10"/>
  <c r="Z139" i="10"/>
  <c r="R139" i="10"/>
  <c r="J139" i="10"/>
  <c r="V139" i="10"/>
  <c r="U139" i="10"/>
  <c r="N139" i="10"/>
  <c r="AD139" i="10"/>
  <c r="AC139" i="10"/>
  <c r="M139" i="10"/>
  <c r="K139" i="10"/>
  <c r="D104" i="10"/>
  <c r="L139" i="10"/>
  <c r="S139" i="10"/>
  <c r="L8" i="10"/>
  <c r="L97" i="10" s="1"/>
  <c r="AA139" i="10"/>
  <c r="B96" i="10"/>
  <c r="AA8" i="10"/>
  <c r="AA97" i="10" s="1"/>
  <c r="S8" i="10"/>
  <c r="S97" i="10" s="1"/>
  <c r="K8" i="10"/>
  <c r="K97" i="10" s="1"/>
  <c r="AB8" i="10"/>
  <c r="AB97" i="10" s="1"/>
  <c r="AD110" i="10"/>
  <c r="M8" i="10"/>
  <c r="M97" i="10" s="1"/>
  <c r="B9" i="10"/>
  <c r="J105" i="10"/>
  <c r="B10" i="10"/>
  <c r="V114" i="10"/>
  <c r="V144" i="10" s="1"/>
  <c r="AF136" i="10"/>
  <c r="X136" i="10"/>
  <c r="P136" i="10"/>
  <c r="H136" i="10"/>
  <c r="AE136" i="10"/>
  <c r="W136" i="10"/>
  <c r="O136" i="10"/>
  <c r="E136" i="10"/>
  <c r="T136" i="10"/>
  <c r="AA136" i="10"/>
  <c r="K136" i="10"/>
  <c r="AD136" i="10"/>
  <c r="V136" i="10"/>
  <c r="N136" i="10"/>
  <c r="D136" i="10"/>
  <c r="D142" i="10" s="1"/>
  <c r="AB136" i="10"/>
  <c r="L136" i="10"/>
  <c r="AC136" i="10"/>
  <c r="U136" i="10"/>
  <c r="M136" i="10"/>
  <c r="S136" i="10"/>
  <c r="AB139" i="10"/>
  <c r="N8" i="10"/>
  <c r="N97" i="10" s="1"/>
  <c r="E8" i="10"/>
  <c r="E97" i="10" s="1"/>
  <c r="O8" i="10"/>
  <c r="O97" i="10" s="1"/>
  <c r="W8" i="10"/>
  <c r="W97" i="10" s="1"/>
  <c r="AE8" i="10"/>
  <c r="AE97" i="10" s="1"/>
  <c r="I136" i="10"/>
  <c r="AG139" i="10"/>
  <c r="O139" i="10"/>
  <c r="W139" i="10"/>
  <c r="AE139" i="10"/>
  <c r="H139" i="10"/>
  <c r="P139" i="10"/>
  <c r="X139" i="10"/>
  <c r="AF139" i="10"/>
  <c r="I139" i="10"/>
  <c r="Q139" i="10"/>
  <c r="Y139" i="10"/>
  <c r="BI7" i="9"/>
  <c r="CO9" i="9"/>
  <c r="DI7" i="9"/>
  <c r="CC7" i="9"/>
  <c r="CC44" i="9" s="1"/>
  <c r="AW7" i="9"/>
  <c r="AW44" i="9" s="1"/>
  <c r="Q7" i="9"/>
  <c r="DA7" i="9"/>
  <c r="CK7" i="9"/>
  <c r="BE7" i="9"/>
  <c r="Y7" i="9"/>
  <c r="AO7" i="9"/>
  <c r="CS7" i="9"/>
  <c r="CS44" i="9" s="1"/>
  <c r="BM7" i="9"/>
  <c r="AG7" i="9"/>
  <c r="AG44" i="9" s="1"/>
  <c r="BU7" i="9"/>
  <c r="AS7" i="9"/>
  <c r="DE7" i="9"/>
  <c r="AC7" i="9"/>
  <c r="CO7" i="9"/>
  <c r="DK9" i="9"/>
  <c r="BI9" i="9"/>
  <c r="BY7" i="9"/>
  <c r="BY44" i="9" s="1"/>
  <c r="DA9" i="9"/>
  <c r="BU9" i="9"/>
  <c r="BU44" i="9" s="1"/>
  <c r="AO9" i="9"/>
  <c r="AG9" i="9"/>
  <c r="DI9" i="9"/>
  <c r="CC9" i="9"/>
  <c r="AW9" i="9"/>
  <c r="Q9" i="9"/>
  <c r="CS9" i="9"/>
  <c r="BM9" i="9"/>
  <c r="BM44" i="9" s="1"/>
  <c r="CK9" i="9"/>
  <c r="BE9" i="9"/>
  <c r="Y9" i="9"/>
  <c r="BI36" i="9"/>
  <c r="BF36" i="9"/>
  <c r="N6" i="9"/>
  <c r="Y6" i="9"/>
  <c r="AT6" i="9"/>
  <c r="BE6" i="9"/>
  <c r="BZ6" i="9"/>
  <c r="CK6" i="9"/>
  <c r="DF6" i="9"/>
  <c r="U7" i="9"/>
  <c r="U44" i="9" s="1"/>
  <c r="AP7" i="9"/>
  <c r="BA7" i="9"/>
  <c r="BA44" i="9" s="1"/>
  <c r="BV7" i="9"/>
  <c r="CG7" i="9"/>
  <c r="CG44" i="9" s="1"/>
  <c r="DB7" i="9"/>
  <c r="Q8" i="9"/>
  <c r="AL8" i="9"/>
  <c r="AW8" i="9"/>
  <c r="BR8" i="9"/>
  <c r="CC8" i="9"/>
  <c r="CX8" i="9"/>
  <c r="DI8" i="9"/>
  <c r="DI44" i="9" s="1"/>
  <c r="AH9" i="9"/>
  <c r="AS9" i="9"/>
  <c r="BN9" i="9"/>
  <c r="BY9" i="9"/>
  <c r="CT9" i="9"/>
  <c r="DE9" i="9"/>
  <c r="DE44" i="9" s="1"/>
  <c r="AD10" i="9"/>
  <c r="AO10" i="9"/>
  <c r="AO44" i="9" s="1"/>
  <c r="BJ10" i="9"/>
  <c r="BV10" i="9"/>
  <c r="CG10" i="9"/>
  <c r="DB10" i="9"/>
  <c r="DC46" i="9" s="1"/>
  <c r="Q11" i="9"/>
  <c r="AL11" i="9"/>
  <c r="AW11" i="9"/>
  <c r="BE12" i="9"/>
  <c r="BR12" i="9"/>
  <c r="BU12" i="9"/>
  <c r="BA13" i="9"/>
  <c r="BN13" i="9"/>
  <c r="BQ13" i="9"/>
  <c r="AW14" i="9"/>
  <c r="BJ14" i="9"/>
  <c r="BM14" i="9"/>
  <c r="BF15" i="9"/>
  <c r="BI15" i="9"/>
  <c r="BB16" i="9"/>
  <c r="BE16" i="9"/>
  <c r="Q17" i="9"/>
  <c r="CO17" i="9"/>
  <c r="CL17" i="9"/>
  <c r="AT18" i="9"/>
  <c r="AW18" i="9"/>
  <c r="BM19" i="9"/>
  <c r="CG19" i="9"/>
  <c r="CD19" i="9"/>
  <c r="DE20" i="9"/>
  <c r="BY20" i="9"/>
  <c r="AS20" i="9"/>
  <c r="CG20" i="9"/>
  <c r="BA20" i="9"/>
  <c r="U20" i="9"/>
  <c r="Y20" i="9"/>
  <c r="AL20" i="9"/>
  <c r="AO20" i="9"/>
  <c r="CS20" i="9"/>
  <c r="U21" i="9"/>
  <c r="AH21" i="9"/>
  <c r="AK21" i="9"/>
  <c r="AG23" i="9"/>
  <c r="AD23" i="9"/>
  <c r="Q27" i="9"/>
  <c r="N27" i="9"/>
  <c r="DA10" i="9"/>
  <c r="AX17" i="9"/>
  <c r="BA17" i="9"/>
  <c r="AP19" i="9"/>
  <c r="AS19" i="9"/>
  <c r="AK6" i="9"/>
  <c r="BQ6" i="9"/>
  <c r="AC8" i="9"/>
  <c r="BI8" i="9"/>
  <c r="CO8" i="9"/>
  <c r="DJ8" i="9"/>
  <c r="DK8" i="9" s="1"/>
  <c r="DK44" i="9" s="1"/>
  <c r="U10" i="9"/>
  <c r="BA10" i="9"/>
  <c r="CS10" i="9"/>
  <c r="AC11" i="9"/>
  <c r="BI11" i="9"/>
  <c r="DE12" i="9"/>
  <c r="BY12" i="9"/>
  <c r="AS12" i="9"/>
  <c r="CG12" i="9"/>
  <c r="BA12" i="9"/>
  <c r="U12" i="9"/>
  <c r="AK12" i="9"/>
  <c r="CO12" i="9"/>
  <c r="DI12" i="9"/>
  <c r="DF12" i="9"/>
  <c r="DJ13" i="9"/>
  <c r="DK13" i="9" s="1"/>
  <c r="AG13" i="9"/>
  <c r="DE13" i="9"/>
  <c r="DB13" i="9"/>
  <c r="AC14" i="9"/>
  <c r="CG14" i="9"/>
  <c r="DA14" i="9"/>
  <c r="CX14" i="9"/>
  <c r="CW15" i="9"/>
  <c r="CT15" i="9"/>
  <c r="CS16" i="9"/>
  <c r="CP16" i="9"/>
  <c r="CK17" i="9"/>
  <c r="BE17" i="9"/>
  <c r="Y17" i="9"/>
  <c r="CS17" i="9"/>
  <c r="BM17" i="9"/>
  <c r="AG17" i="9"/>
  <c r="R17" i="9"/>
  <c r="U17" i="9"/>
  <c r="BY17" i="9"/>
  <c r="CK18" i="9"/>
  <c r="CH18" i="9"/>
  <c r="BQ19" i="9"/>
  <c r="CC20" i="9"/>
  <c r="BZ20" i="9"/>
  <c r="DE21" i="9"/>
  <c r="CO21" i="9"/>
  <c r="BY21" i="9"/>
  <c r="AO21" i="9"/>
  <c r="AW21" i="9"/>
  <c r="Q21" i="9"/>
  <c r="BE21" i="9"/>
  <c r="Q23" i="9"/>
  <c r="N23" i="9"/>
  <c r="DJ23" i="9"/>
  <c r="DK23" i="9" s="1"/>
  <c r="AK24" i="9"/>
  <c r="AH24" i="9"/>
  <c r="CW24" i="9"/>
  <c r="CT24" i="9"/>
  <c r="CG11" i="9"/>
  <c r="CD11" i="9"/>
  <c r="AX24" i="9"/>
  <c r="BA24" i="9"/>
  <c r="Q6" i="9"/>
  <c r="AL6" i="9"/>
  <c r="BR6" i="9"/>
  <c r="CX6" i="9"/>
  <c r="AH7" i="9"/>
  <c r="BN7" i="9"/>
  <c r="BO46" i="9" s="1"/>
  <c r="CT7" i="9"/>
  <c r="AD8" i="9"/>
  <c r="BJ8" i="9"/>
  <c r="CP8" i="9"/>
  <c r="Z9" i="9"/>
  <c r="BF9" i="9"/>
  <c r="CL9" i="9"/>
  <c r="V10" i="9"/>
  <c r="BB10" i="9"/>
  <c r="CT10" i="9"/>
  <c r="AD11" i="9"/>
  <c r="BJ11" i="9"/>
  <c r="BU11" i="9"/>
  <c r="CK11" i="9"/>
  <c r="DA11" i="9"/>
  <c r="Y12" i="9"/>
  <c r="V12" i="9"/>
  <c r="AL12" i="9"/>
  <c r="AO12" i="9"/>
  <c r="CS12" i="9"/>
  <c r="U13" i="9"/>
  <c r="AH13" i="9"/>
  <c r="AI46" i="9" s="1"/>
  <c r="AK13" i="9"/>
  <c r="CO13" i="9"/>
  <c r="Q14" i="9"/>
  <c r="AD14" i="9"/>
  <c r="AG14" i="9"/>
  <c r="CK14" i="9"/>
  <c r="Z15" i="9"/>
  <c r="AC15" i="9"/>
  <c r="CG15" i="9"/>
  <c r="V16" i="9"/>
  <c r="Y16" i="9"/>
  <c r="AO17" i="9"/>
  <c r="BI17" i="9"/>
  <c r="BF17" i="9"/>
  <c r="DI17" i="9"/>
  <c r="N18" i="9"/>
  <c r="DJ18" i="9"/>
  <c r="DK18" i="9" s="1"/>
  <c r="Q18" i="9"/>
  <c r="AG19" i="9"/>
  <c r="BA19" i="9"/>
  <c r="AX19" i="9"/>
  <c r="DA19" i="9"/>
  <c r="BM20" i="9"/>
  <c r="BI21" i="9"/>
  <c r="DJ21" i="9"/>
  <c r="DK21" i="9" s="1"/>
  <c r="DJ24" i="9"/>
  <c r="DK24" i="9" s="1"/>
  <c r="BM27" i="9"/>
  <c r="BJ27" i="9"/>
  <c r="AC10" i="9"/>
  <c r="BI10" i="9"/>
  <c r="F44" i="9"/>
  <c r="AC6" i="9"/>
  <c r="BI6" i="9"/>
  <c r="CO6" i="9"/>
  <c r="U8" i="9"/>
  <c r="BA8" i="9"/>
  <c r="AS10" i="9"/>
  <c r="CK10" i="9"/>
  <c r="U11" i="9"/>
  <c r="BA11" i="9"/>
  <c r="BV11" i="9"/>
  <c r="BY11" i="9"/>
  <c r="CO11" i="9"/>
  <c r="CL11" i="9"/>
  <c r="DB11" i="9"/>
  <c r="DE11" i="9"/>
  <c r="BI12" i="9"/>
  <c r="CC12" i="9"/>
  <c r="BZ12" i="9"/>
  <c r="DA13" i="9"/>
  <c r="BU13" i="9"/>
  <c r="AO13" i="9"/>
  <c r="DI13" i="9"/>
  <c r="CC13" i="9"/>
  <c r="AW13" i="9"/>
  <c r="Q13" i="9"/>
  <c r="BE13" i="9"/>
  <c r="BY13" i="9"/>
  <c r="BV13" i="9"/>
  <c r="BU14" i="9"/>
  <c r="BR14" i="9"/>
  <c r="BQ15" i="9"/>
  <c r="BN15" i="9"/>
  <c r="BM16" i="9"/>
  <c r="BJ16" i="9"/>
  <c r="AS17" i="9"/>
  <c r="CW17" i="9"/>
  <c r="BE18" i="9"/>
  <c r="BB18" i="9"/>
  <c r="DJ19" i="9"/>
  <c r="DK19" i="9" s="1"/>
  <c r="AK19" i="9"/>
  <c r="CO19" i="9"/>
  <c r="DB19" i="9"/>
  <c r="DE19" i="9"/>
  <c r="AW20" i="9"/>
  <c r="AT20" i="9"/>
  <c r="Y21" i="9"/>
  <c r="AS21" i="9"/>
  <c r="AP21" i="9"/>
  <c r="DI23" i="9"/>
  <c r="DF23" i="9"/>
  <c r="R24" i="9"/>
  <c r="U24" i="9"/>
  <c r="CD24" i="9"/>
  <c r="CG24" i="9"/>
  <c r="BU10" i="9"/>
  <c r="CW11" i="9"/>
  <c r="CW44" i="9" s="1"/>
  <c r="CT11" i="9"/>
  <c r="DI20" i="9"/>
  <c r="DF20" i="9"/>
  <c r="AW23" i="9"/>
  <c r="AT23" i="9"/>
  <c r="I46" i="9"/>
  <c r="AD6" i="9"/>
  <c r="BJ6" i="9"/>
  <c r="CP6" i="9"/>
  <c r="Z7" i="9"/>
  <c r="BF7" i="9"/>
  <c r="BG46" i="9" s="1"/>
  <c r="CL7" i="9"/>
  <c r="V8" i="9"/>
  <c r="W46" i="9" s="1"/>
  <c r="BB8" i="9"/>
  <c r="BC46" i="9" s="1"/>
  <c r="CH8" i="9"/>
  <c r="CI46" i="9" s="1"/>
  <c r="R9" i="9"/>
  <c r="AX9" i="9"/>
  <c r="AY46" i="9" s="1"/>
  <c r="CD9" i="9"/>
  <c r="CE46" i="9" s="1"/>
  <c r="N10" i="9"/>
  <c r="AT10" i="9"/>
  <c r="CL10" i="9"/>
  <c r="CM46" i="9" s="1"/>
  <c r="V11" i="9"/>
  <c r="BB11" i="9"/>
  <c r="BM12" i="9"/>
  <c r="BI13" i="9"/>
  <c r="BE14" i="9"/>
  <c r="DI14" i="9"/>
  <c r="DJ15" i="9"/>
  <c r="DK15" i="9" s="1"/>
  <c r="DE15" i="9"/>
  <c r="AC17" i="9"/>
  <c r="Z17" i="9"/>
  <c r="AA46" i="9" s="1"/>
  <c r="CC17" i="9"/>
  <c r="DF18" i="9"/>
  <c r="DI18" i="9"/>
  <c r="U19" i="9"/>
  <c r="R19" i="9"/>
  <c r="AG20" i="9"/>
  <c r="CK20" i="9"/>
  <c r="CX20" i="9"/>
  <c r="DA20" i="9"/>
  <c r="AC21" i="9"/>
  <c r="CS23" i="9"/>
  <c r="CP23" i="9"/>
  <c r="DI24" i="9"/>
  <c r="CS24" i="9"/>
  <c r="CC24" i="9"/>
  <c r="BM24" i="9"/>
  <c r="AW24" i="9"/>
  <c r="AG24" i="9"/>
  <c r="Q24" i="9"/>
  <c r="DA24" i="9"/>
  <c r="CK24" i="9"/>
  <c r="BU24" i="9"/>
  <c r="BE24" i="9"/>
  <c r="AO24" i="9"/>
  <c r="Y24" i="9"/>
  <c r="AW27" i="9"/>
  <c r="AT27" i="9"/>
  <c r="J44" i="9"/>
  <c r="AK10" i="9"/>
  <c r="BQ10" i="9"/>
  <c r="CC10" i="9"/>
  <c r="AW12" i="9"/>
  <c r="AT12" i="9"/>
  <c r="AS13" i="9"/>
  <c r="AP13" i="9"/>
  <c r="CW14" i="9"/>
  <c r="BQ14" i="9"/>
  <c r="AK14" i="9"/>
  <c r="DE14" i="9"/>
  <c r="BY14" i="9"/>
  <c r="AS14" i="9"/>
  <c r="U14" i="9"/>
  <c r="AO14" i="9"/>
  <c r="AL14" i="9"/>
  <c r="CO14" i="9"/>
  <c r="DJ14" i="9"/>
  <c r="DK14" i="9" s="1"/>
  <c r="AK15" i="9"/>
  <c r="AH15" i="9"/>
  <c r="AG16" i="9"/>
  <c r="AD16" i="9"/>
  <c r="CD17" i="9"/>
  <c r="CG17" i="9"/>
  <c r="Y18" i="9"/>
  <c r="V18" i="9"/>
  <c r="DI19" i="9"/>
  <c r="CC19" i="9"/>
  <c r="AW19" i="9"/>
  <c r="Q19" i="9"/>
  <c r="CK19" i="9"/>
  <c r="BE19" i="9"/>
  <c r="Y19" i="9"/>
  <c r="BI19" i="9"/>
  <c r="BV19" i="9"/>
  <c r="BY19" i="9"/>
  <c r="Q20" i="9"/>
  <c r="N20" i="9"/>
  <c r="CC23" i="9"/>
  <c r="BZ23" i="9"/>
  <c r="BQ24" i="9"/>
  <c r="BN24" i="9"/>
  <c r="AH28" i="9"/>
  <c r="AK28" i="9"/>
  <c r="L46" i="9"/>
  <c r="Q10" i="9"/>
  <c r="N11" i="9"/>
  <c r="CC11" i="9"/>
  <c r="CS11" i="9"/>
  <c r="Q12" i="9"/>
  <c r="N12" i="9"/>
  <c r="AG12" i="9"/>
  <c r="AD12" i="9"/>
  <c r="CK12" i="9"/>
  <c r="CX12" i="9"/>
  <c r="DA12" i="9"/>
  <c r="DA44" i="9" s="1"/>
  <c r="AC13" i="9"/>
  <c r="CG13" i="9"/>
  <c r="CT13" i="9"/>
  <c r="CW13" i="9"/>
  <c r="Y14" i="9"/>
  <c r="CC14" i="9"/>
  <c r="CP14" i="9"/>
  <c r="CS14" i="9"/>
  <c r="CS15" i="9"/>
  <c r="BM15" i="9"/>
  <c r="AG15" i="9"/>
  <c r="DA15" i="9"/>
  <c r="BU15" i="9"/>
  <c r="AO15" i="9"/>
  <c r="U15" i="9"/>
  <c r="BY15" i="9"/>
  <c r="CL15" i="9"/>
  <c r="CO15" i="9"/>
  <c r="DJ16" i="9"/>
  <c r="DK16" i="9" s="1"/>
  <c r="CH16" i="9"/>
  <c r="CK16" i="9"/>
  <c r="AW17" i="9"/>
  <c r="DA17" i="9"/>
  <c r="BZ18" i="9"/>
  <c r="CC18" i="9"/>
  <c r="AO19" i="9"/>
  <c r="CS19" i="9"/>
  <c r="BE20" i="9"/>
  <c r="BR20" i="9"/>
  <c r="BU20" i="9"/>
  <c r="BA21" i="9"/>
  <c r="CG21" i="9"/>
  <c r="BM23" i="9"/>
  <c r="BJ23" i="9"/>
  <c r="AG27" i="9"/>
  <c r="AD27" i="9"/>
  <c r="BJ12" i="9"/>
  <c r="CP12" i="9"/>
  <c r="Z13" i="9"/>
  <c r="BF13" i="9"/>
  <c r="CL13" i="9"/>
  <c r="V14" i="9"/>
  <c r="BB14" i="9"/>
  <c r="CH14" i="9"/>
  <c r="R15" i="9"/>
  <c r="AX15" i="9"/>
  <c r="CD15" i="9"/>
  <c r="N16" i="9"/>
  <c r="AT16" i="9"/>
  <c r="BZ16" i="9"/>
  <c r="DF16" i="9"/>
  <c r="AP17" i="9"/>
  <c r="BV17" i="9"/>
  <c r="DB17" i="9"/>
  <c r="AL18" i="9"/>
  <c r="BR18" i="9"/>
  <c r="CX18" i="9"/>
  <c r="AH19" i="9"/>
  <c r="BN19" i="9"/>
  <c r="CT19" i="9"/>
  <c r="CU46" i="9" s="1"/>
  <c r="AD20" i="9"/>
  <c r="BJ20" i="9"/>
  <c r="CP20" i="9"/>
  <c r="Z21" i="9"/>
  <c r="BF21" i="9"/>
  <c r="BU21" i="9"/>
  <c r="BR21" i="9"/>
  <c r="CK21" i="9"/>
  <c r="CH21" i="9"/>
  <c r="DA21" i="9"/>
  <c r="CX21" i="9"/>
  <c r="U23" i="9"/>
  <c r="AK23" i="9"/>
  <c r="BA23" i="9"/>
  <c r="BQ23" i="9"/>
  <c r="CG23" i="9"/>
  <c r="U26" i="9"/>
  <c r="R26" i="9"/>
  <c r="AK26" i="9"/>
  <c r="AH26" i="9"/>
  <c r="BA26" i="9"/>
  <c r="AX26" i="9"/>
  <c r="BQ26" i="9"/>
  <c r="BN26" i="9"/>
  <c r="CG26" i="9"/>
  <c r="CD26" i="9"/>
  <c r="CW26" i="9"/>
  <c r="CT26" i="9"/>
  <c r="AS28" i="9"/>
  <c r="AP28" i="9"/>
  <c r="CW29" i="9"/>
  <c r="BQ29" i="9"/>
  <c r="AK29" i="9"/>
  <c r="DE29" i="9"/>
  <c r="BY29" i="9"/>
  <c r="AS29" i="9"/>
  <c r="U29" i="9"/>
  <c r="AO29" i="9"/>
  <c r="AL29" i="9"/>
  <c r="CO29" i="9"/>
  <c r="Q30" i="9"/>
  <c r="AK30" i="9"/>
  <c r="AH30" i="9"/>
  <c r="AG31" i="9"/>
  <c r="AD31" i="9"/>
  <c r="R36" i="9"/>
  <c r="U36" i="9"/>
  <c r="AK16" i="9"/>
  <c r="BQ16" i="9"/>
  <c r="CW16" i="9"/>
  <c r="AC18" i="9"/>
  <c r="BI18" i="9"/>
  <c r="CO18" i="9"/>
  <c r="V23" i="9"/>
  <c r="Y23" i="9"/>
  <c r="AO23" i="9"/>
  <c r="AL23" i="9"/>
  <c r="BB23" i="9"/>
  <c r="BE23" i="9"/>
  <c r="BU23" i="9"/>
  <c r="BR23" i="9"/>
  <c r="CH23" i="9"/>
  <c r="CK23" i="9"/>
  <c r="DA23" i="9"/>
  <c r="CX23" i="9"/>
  <c r="U25" i="9"/>
  <c r="AK25" i="9"/>
  <c r="BA25" i="9"/>
  <c r="BQ25" i="9"/>
  <c r="CG25" i="9"/>
  <c r="CX27" i="9"/>
  <c r="DA27" i="9"/>
  <c r="CT28" i="9"/>
  <c r="CW28" i="9"/>
  <c r="CP29" i="9"/>
  <c r="CS29" i="9"/>
  <c r="CS30" i="9"/>
  <c r="BM30" i="9"/>
  <c r="AG30" i="9"/>
  <c r="DA30" i="9"/>
  <c r="BU30" i="9"/>
  <c r="AO30" i="9"/>
  <c r="U30" i="9"/>
  <c r="BY30" i="9"/>
  <c r="CL30" i="9"/>
  <c r="CO30" i="9"/>
  <c r="CS35" i="9"/>
  <c r="CP35" i="9"/>
  <c r="CK36" i="9"/>
  <c r="BE36" i="9"/>
  <c r="BY36" i="9"/>
  <c r="AS36" i="9"/>
  <c r="Q36" i="9"/>
  <c r="BU36" i="9"/>
  <c r="DA36" i="9"/>
  <c r="AW36" i="9"/>
  <c r="CC36" i="9"/>
  <c r="DI36" i="9"/>
  <c r="CK39" i="9"/>
  <c r="BE39" i="9"/>
  <c r="Y39" i="9"/>
  <c r="CS39" i="9"/>
  <c r="BM39" i="9"/>
  <c r="U39" i="9"/>
  <c r="BI39" i="9"/>
  <c r="AK39" i="9"/>
  <c r="CO39" i="9"/>
  <c r="BQ39" i="9"/>
  <c r="AC39" i="9"/>
  <c r="CW39" i="9"/>
  <c r="BB12" i="9"/>
  <c r="CH12" i="9"/>
  <c r="R13" i="9"/>
  <c r="S46" i="9" s="1"/>
  <c r="AX13" i="9"/>
  <c r="CD13" i="9"/>
  <c r="N14" i="9"/>
  <c r="AT14" i="9"/>
  <c r="BZ14" i="9"/>
  <c r="DF14" i="9"/>
  <c r="AP15" i="9"/>
  <c r="AQ46" i="9" s="1"/>
  <c r="BV15" i="9"/>
  <c r="DB15" i="9"/>
  <c r="Q16" i="9"/>
  <c r="AL16" i="9"/>
  <c r="BR16" i="9"/>
  <c r="CX16" i="9"/>
  <c r="AH17" i="9"/>
  <c r="BN17" i="9"/>
  <c r="CT17" i="9"/>
  <c r="AD18" i="9"/>
  <c r="BJ18" i="9"/>
  <c r="CP18" i="9"/>
  <c r="Z19" i="9"/>
  <c r="BF19" i="9"/>
  <c r="CL19" i="9"/>
  <c r="V20" i="9"/>
  <c r="BB20" i="9"/>
  <c r="CH20" i="9"/>
  <c r="R21" i="9"/>
  <c r="AX21" i="9"/>
  <c r="Z22" i="9"/>
  <c r="AC22" i="9"/>
  <c r="AS22" i="9"/>
  <c r="AP22" i="9"/>
  <c r="BF22" i="9"/>
  <c r="BI22" i="9"/>
  <c r="BY22" i="9"/>
  <c r="BV22" i="9"/>
  <c r="CL22" i="9"/>
  <c r="CO22" i="9"/>
  <c r="DE22" i="9"/>
  <c r="DB22" i="9"/>
  <c r="Y25" i="9"/>
  <c r="V25" i="9"/>
  <c r="AO25" i="9"/>
  <c r="AL25" i="9"/>
  <c r="BE25" i="9"/>
  <c r="BB25" i="9"/>
  <c r="BU25" i="9"/>
  <c r="BR25" i="9"/>
  <c r="CK25" i="9"/>
  <c r="CH25" i="9"/>
  <c r="DA25" i="9"/>
  <c r="CX25" i="9"/>
  <c r="DE27" i="9"/>
  <c r="BY27" i="9"/>
  <c r="CG27" i="9"/>
  <c r="U27" i="9"/>
  <c r="AK27" i="9"/>
  <c r="BA27" i="9"/>
  <c r="BQ27" i="9"/>
  <c r="BE30" i="9"/>
  <c r="DI30" i="9"/>
  <c r="AH40" i="9"/>
  <c r="AK40" i="9"/>
  <c r="AD41" i="9"/>
  <c r="DJ41" i="9"/>
  <c r="DK41" i="9" s="1"/>
  <c r="AG41" i="9"/>
  <c r="AC16" i="9"/>
  <c r="BI16" i="9"/>
  <c r="U18" i="9"/>
  <c r="BA18" i="9"/>
  <c r="AC24" i="9"/>
  <c r="Z24" i="9"/>
  <c r="AS24" i="9"/>
  <c r="AP24" i="9"/>
  <c r="BI24" i="9"/>
  <c r="BF24" i="9"/>
  <c r="BY24" i="9"/>
  <c r="BV24" i="9"/>
  <c r="BW46" i="9" s="1"/>
  <c r="CO24" i="9"/>
  <c r="CL24" i="9"/>
  <c r="DE24" i="9"/>
  <c r="DB24" i="9"/>
  <c r="Y27" i="9"/>
  <c r="V27" i="9"/>
  <c r="AL27" i="9"/>
  <c r="AO27" i="9"/>
  <c r="BE27" i="9"/>
  <c r="BB27" i="9"/>
  <c r="BR27" i="9"/>
  <c r="BU27" i="9"/>
  <c r="BN28" i="9"/>
  <c r="BQ28" i="9"/>
  <c r="BJ29" i="9"/>
  <c r="BM29" i="9"/>
  <c r="AS30" i="9"/>
  <c r="BF30" i="9"/>
  <c r="BI30" i="9"/>
  <c r="BF34" i="9"/>
  <c r="BI34" i="9"/>
  <c r="BM21" i="9"/>
  <c r="CC21" i="9"/>
  <c r="BZ21" i="9"/>
  <c r="CP21" i="9"/>
  <c r="CS21" i="9"/>
  <c r="DI21" i="9"/>
  <c r="DF21" i="9"/>
  <c r="AC26" i="9"/>
  <c r="Z26" i="9"/>
  <c r="AP26" i="9"/>
  <c r="AS26" i="9"/>
  <c r="AS44" i="9" s="1"/>
  <c r="BI26" i="9"/>
  <c r="BF26" i="9"/>
  <c r="BV26" i="9"/>
  <c r="BY26" i="9"/>
  <c r="CO26" i="9"/>
  <c r="CL26" i="9"/>
  <c r="DB26" i="9"/>
  <c r="DE26" i="9"/>
  <c r="CO27" i="9"/>
  <c r="DI27" i="9"/>
  <c r="DF27" i="9"/>
  <c r="DJ28" i="9"/>
  <c r="DK28" i="9" s="1"/>
  <c r="DE28" i="9"/>
  <c r="DB28" i="9"/>
  <c r="AC29" i="9"/>
  <c r="CG29" i="9"/>
  <c r="DA29" i="9"/>
  <c r="CX29" i="9"/>
  <c r="Y30" i="9"/>
  <c r="CC30" i="9"/>
  <c r="CW30" i="9"/>
  <c r="CT30" i="9"/>
  <c r="AS31" i="9"/>
  <c r="AP31" i="9"/>
  <c r="AD29" i="9"/>
  <c r="AG29" i="9"/>
  <c r="Z30" i="9"/>
  <c r="AC30" i="9"/>
  <c r="V31" i="9"/>
  <c r="Y31" i="9"/>
  <c r="AW31" i="9"/>
  <c r="AT31" i="9"/>
  <c r="CS34" i="9"/>
  <c r="AG34" i="9"/>
  <c r="AO34" i="9"/>
  <c r="BE34" i="9"/>
  <c r="CK34" i="9"/>
  <c r="Q34" i="9"/>
  <c r="AW34" i="9"/>
  <c r="CC34" i="9"/>
  <c r="Y34" i="9"/>
  <c r="AS34" i="9"/>
  <c r="DF37" i="9"/>
  <c r="DI37" i="9"/>
  <c r="U38" i="9"/>
  <c r="R38" i="9"/>
  <c r="U22" i="9"/>
  <c r="R22" i="9"/>
  <c r="AK22" i="9"/>
  <c r="AH22" i="9"/>
  <c r="BA22" i="9"/>
  <c r="AX22" i="9"/>
  <c r="BQ22" i="9"/>
  <c r="BN22" i="9"/>
  <c r="CG22" i="9"/>
  <c r="CD22" i="9"/>
  <c r="CW22" i="9"/>
  <c r="CT22" i="9"/>
  <c r="N25" i="9"/>
  <c r="Q25" i="9"/>
  <c r="AG25" i="9"/>
  <c r="AD25" i="9"/>
  <c r="AT25" i="9"/>
  <c r="AW25" i="9"/>
  <c r="BM25" i="9"/>
  <c r="BJ25" i="9"/>
  <c r="BZ25" i="9"/>
  <c r="CC25" i="9"/>
  <c r="CS25" i="9"/>
  <c r="CP25" i="9"/>
  <c r="DF25" i="9"/>
  <c r="DI25" i="9"/>
  <c r="DJ26" i="9"/>
  <c r="DK26" i="9" s="1"/>
  <c r="AC27" i="9"/>
  <c r="AS27" i="9"/>
  <c r="BI27" i="9"/>
  <c r="CC27" i="9"/>
  <c r="BZ27" i="9"/>
  <c r="DA28" i="9"/>
  <c r="BU28" i="9"/>
  <c r="AO28" i="9"/>
  <c r="DI28" i="9"/>
  <c r="CC28" i="9"/>
  <c r="AW28" i="9"/>
  <c r="Q28" i="9"/>
  <c r="BE28" i="9"/>
  <c r="BY28" i="9"/>
  <c r="BV28" i="9"/>
  <c r="BA29" i="9"/>
  <c r="BU29" i="9"/>
  <c r="BR29" i="9"/>
  <c r="AW30" i="9"/>
  <c r="BQ30" i="9"/>
  <c r="BN30" i="9"/>
  <c r="AO33" i="9"/>
  <c r="AL33" i="9"/>
  <c r="DJ33" i="9"/>
  <c r="DK33" i="9" s="1"/>
  <c r="CP33" i="9"/>
  <c r="CS33" i="9"/>
  <c r="CP27" i="9"/>
  <c r="Z28" i="9"/>
  <c r="BF28" i="9"/>
  <c r="CL28" i="9"/>
  <c r="V29" i="9"/>
  <c r="BB29" i="9"/>
  <c r="CH29" i="9"/>
  <c r="R30" i="9"/>
  <c r="AX30" i="9"/>
  <c r="CD30" i="9"/>
  <c r="CG31" i="9"/>
  <c r="CT31" i="9"/>
  <c r="CW31" i="9"/>
  <c r="BJ33" i="9"/>
  <c r="BM33" i="9"/>
  <c r="DA33" i="9"/>
  <c r="CX33" i="9"/>
  <c r="BB35" i="9"/>
  <c r="BE35" i="9"/>
  <c r="Y36" i="9"/>
  <c r="CS36" i="9"/>
  <c r="N37" i="9"/>
  <c r="DJ37" i="9"/>
  <c r="DK37" i="9" s="1"/>
  <c r="Q37" i="9"/>
  <c r="BA37" i="9"/>
  <c r="BU37" i="9"/>
  <c r="CS37" i="9"/>
  <c r="CO38" i="9"/>
  <c r="BI38" i="9"/>
  <c r="AC38" i="9"/>
  <c r="AW38" i="9"/>
  <c r="BE38" i="9"/>
  <c r="Y38" i="9"/>
  <c r="AO38" i="9"/>
  <c r="CG38" i="9"/>
  <c r="CD38" i="9"/>
  <c r="AW39" i="9"/>
  <c r="AT39" i="9"/>
  <c r="CP41" i="9"/>
  <c r="CS41" i="9"/>
  <c r="BF42" i="9"/>
  <c r="BI42" i="9"/>
  <c r="DJ31" i="9"/>
  <c r="DK31" i="9" s="1"/>
  <c r="AK31" i="9"/>
  <c r="BA31" i="9"/>
  <c r="DA31" i="9"/>
  <c r="Z34" i="9"/>
  <c r="AC34" i="9"/>
  <c r="BM34" i="9"/>
  <c r="CW34" i="9"/>
  <c r="CT34" i="9"/>
  <c r="AC36" i="9"/>
  <c r="Z36" i="9"/>
  <c r="BM36" i="9"/>
  <c r="CW36" i="9"/>
  <c r="AK37" i="9"/>
  <c r="BE37" i="9"/>
  <c r="BB37" i="9"/>
  <c r="AP38" i="9"/>
  <c r="AS38" i="9"/>
  <c r="CX39" i="9"/>
  <c r="DA39" i="9"/>
  <c r="CH27" i="9"/>
  <c r="R28" i="9"/>
  <c r="AX28" i="9"/>
  <c r="CD28" i="9"/>
  <c r="N29" i="9"/>
  <c r="AT29" i="9"/>
  <c r="BZ29" i="9"/>
  <c r="DF29" i="9"/>
  <c r="AP30" i="9"/>
  <c r="BV30" i="9"/>
  <c r="DB30" i="9"/>
  <c r="Q31" i="9"/>
  <c r="BN31" i="9"/>
  <c r="BQ31" i="9"/>
  <c r="DE31" i="9"/>
  <c r="DB31" i="9"/>
  <c r="AD33" i="9"/>
  <c r="AG33" i="9"/>
  <c r="BU33" i="9"/>
  <c r="BR33" i="9"/>
  <c r="DE33" i="9"/>
  <c r="BQ34" i="9"/>
  <c r="BN34" i="9"/>
  <c r="CG34" i="9"/>
  <c r="V35" i="9"/>
  <c r="Y35" i="9"/>
  <c r="BM35" i="9"/>
  <c r="BJ35" i="9"/>
  <c r="BQ36" i="9"/>
  <c r="AO37" i="9"/>
  <c r="BM38" i="9"/>
  <c r="CK38" i="9"/>
  <c r="DB38" i="9"/>
  <c r="DE38" i="9"/>
  <c r="BA39" i="9"/>
  <c r="DE39" i="9"/>
  <c r="Z42" i="9"/>
  <c r="AC42" i="9"/>
  <c r="CO31" i="9"/>
  <c r="BI31" i="9"/>
  <c r="DI31" i="9"/>
  <c r="CC31" i="9"/>
  <c r="AC31" i="9"/>
  <c r="AO31" i="9"/>
  <c r="BU31" i="9"/>
  <c r="CK31" i="9"/>
  <c r="DJ34" i="9"/>
  <c r="DK34" i="9" s="1"/>
  <c r="BA34" i="9"/>
  <c r="DA34" i="9"/>
  <c r="AG36" i="9"/>
  <c r="CD36" i="9"/>
  <c r="CG36" i="9"/>
  <c r="U37" i="9"/>
  <c r="CO37" i="9"/>
  <c r="BI37" i="9"/>
  <c r="Y37" i="9"/>
  <c r="V37" i="9"/>
  <c r="BZ37" i="9"/>
  <c r="CC37" i="9"/>
  <c r="CW37" i="9"/>
  <c r="AG39" i="9"/>
  <c r="BR39" i="9"/>
  <c r="BU39" i="9"/>
  <c r="DI39" i="9"/>
  <c r="BJ41" i="9"/>
  <c r="BM41" i="9"/>
  <c r="BE31" i="9"/>
  <c r="BY31" i="9"/>
  <c r="BV31" i="9"/>
  <c r="AK34" i="9"/>
  <c r="AH34" i="9"/>
  <c r="BU34" i="9"/>
  <c r="DE34" i="9"/>
  <c r="AK36" i="9"/>
  <c r="BM37" i="9"/>
  <c r="CG37" i="9"/>
  <c r="DA37" i="9"/>
  <c r="BA38" i="9"/>
  <c r="AX38" i="9"/>
  <c r="DI38" i="9"/>
  <c r="Q39" i="9"/>
  <c r="N39" i="9"/>
  <c r="BY39" i="9"/>
  <c r="DJ39" i="9"/>
  <c r="DK39" i="9" s="1"/>
  <c r="DJ40" i="9"/>
  <c r="DK40" i="9" s="1"/>
  <c r="CT40" i="9"/>
  <c r="CW40" i="9"/>
  <c r="DJ42" i="9"/>
  <c r="DK42" i="9" s="1"/>
  <c r="U34" i="9"/>
  <c r="BY34" i="9"/>
  <c r="AG35" i="9"/>
  <c r="AD35" i="9"/>
  <c r="CH35" i="9"/>
  <c r="CK35" i="9"/>
  <c r="DJ36" i="9"/>
  <c r="DK36" i="9" s="1"/>
  <c r="AX36" i="9"/>
  <c r="BA36" i="9"/>
  <c r="AC37" i="9"/>
  <c r="AS37" i="9"/>
  <c r="CK37" i="9"/>
  <c r="CH37" i="9"/>
  <c r="CC39" i="9"/>
  <c r="BZ39" i="9"/>
  <c r="CW33" i="9"/>
  <c r="BQ33" i="9"/>
  <c r="BY33" i="9"/>
  <c r="U33" i="9"/>
  <c r="CL34" i="9"/>
  <c r="CO34" i="9"/>
  <c r="DJ35" i="9"/>
  <c r="DK35" i="9" s="1"/>
  <c r="CO36" i="9"/>
  <c r="CL36" i="9"/>
  <c r="DE36" i="9"/>
  <c r="AG37" i="9"/>
  <c r="AT37" i="9"/>
  <c r="AW37" i="9"/>
  <c r="DE37" i="9"/>
  <c r="DJ38" i="9"/>
  <c r="DK38" i="9" s="1"/>
  <c r="AK38" i="9"/>
  <c r="BV38" i="9"/>
  <c r="BY38" i="9"/>
  <c r="CS38" i="9"/>
  <c r="AL39" i="9"/>
  <c r="AO39" i="9"/>
  <c r="BN40" i="9"/>
  <c r="BQ40" i="9"/>
  <c r="CK42" i="9"/>
  <c r="BE42" i="9"/>
  <c r="Y42" i="9"/>
  <c r="CS42" i="9"/>
  <c r="BM42" i="9"/>
  <c r="AG42" i="9"/>
  <c r="CG42" i="9"/>
  <c r="BY42" i="9"/>
  <c r="CL42" i="9"/>
  <c r="CO42" i="9"/>
  <c r="V33" i="9"/>
  <c r="BB33" i="9"/>
  <c r="CH33" i="9"/>
  <c r="R34" i="9"/>
  <c r="AX34" i="9"/>
  <c r="N35" i="9"/>
  <c r="AT35" i="9"/>
  <c r="AL37" i="9"/>
  <c r="BR37" i="9"/>
  <c r="CX37" i="9"/>
  <c r="AH38" i="9"/>
  <c r="BN38" i="9"/>
  <c r="CT38" i="9"/>
  <c r="AD39" i="9"/>
  <c r="AA49" i="9"/>
  <c r="BG49" i="9"/>
  <c r="CM49" i="9"/>
  <c r="BR31" i="9"/>
  <c r="CX31" i="9"/>
  <c r="AK35" i="9"/>
  <c r="BQ35" i="9"/>
  <c r="V36" i="9"/>
  <c r="CD37" i="9"/>
  <c r="BZ38" i="9"/>
  <c r="AP39" i="9"/>
  <c r="BV39" i="9"/>
  <c r="DB39" i="9"/>
  <c r="Q40" i="9"/>
  <c r="AL40" i="9"/>
  <c r="BR40" i="9"/>
  <c r="CX40" i="9"/>
  <c r="AH41" i="9"/>
  <c r="AE49" i="9"/>
  <c r="BK49" i="9"/>
  <c r="CQ49" i="9"/>
  <c r="N33" i="9"/>
  <c r="AT33" i="9"/>
  <c r="BZ33" i="9"/>
  <c r="DF33" i="9"/>
  <c r="AP34" i="9"/>
  <c r="BV34" i="9"/>
  <c r="DB34" i="9"/>
  <c r="Q35" i="9"/>
  <c r="AL35" i="9"/>
  <c r="BR35" i="9"/>
  <c r="CC35" i="9"/>
  <c r="CX35" i="9"/>
  <c r="DI35" i="9"/>
  <c r="AH36" i="9"/>
  <c r="BN36" i="9"/>
  <c r="CT36" i="9"/>
  <c r="AD37" i="9"/>
  <c r="BJ37" i="9"/>
  <c r="CP37" i="9"/>
  <c r="AC40" i="9"/>
  <c r="BI40" i="9"/>
  <c r="CO40" i="9"/>
  <c r="Y41" i="9"/>
  <c r="BE41" i="9"/>
  <c r="BZ41" i="9"/>
  <c r="DF41" i="9"/>
  <c r="AP42" i="9"/>
  <c r="BV42" i="9"/>
  <c r="DB42" i="9"/>
  <c r="AI49" i="9"/>
  <c r="BO49" i="9"/>
  <c r="CU49" i="9"/>
  <c r="AC35" i="9"/>
  <c r="BI35" i="9"/>
  <c r="Q38" i="9"/>
  <c r="BQ41" i="9"/>
  <c r="CW41" i="9"/>
  <c r="I49" i="9"/>
  <c r="AM49" i="9"/>
  <c r="BS49" i="9"/>
  <c r="CY49" i="9"/>
  <c r="DF39" i="9"/>
  <c r="AP40" i="9"/>
  <c r="BV40" i="9"/>
  <c r="DB40" i="9"/>
  <c r="Q41" i="9"/>
  <c r="AL41" i="9"/>
  <c r="AW41" i="9"/>
  <c r="BR41" i="9"/>
  <c r="CX41" i="9"/>
  <c r="AH42" i="9"/>
  <c r="BN42" i="9"/>
  <c r="CT42" i="9"/>
  <c r="L49" i="9"/>
  <c r="AQ49" i="9"/>
  <c r="BW49" i="9"/>
  <c r="DC49" i="9"/>
  <c r="AC41" i="9"/>
  <c r="BI41" i="9"/>
  <c r="O49" i="9"/>
  <c r="AU49" i="9"/>
  <c r="CA49" i="9"/>
  <c r="DG49" i="9"/>
  <c r="S49" i="9"/>
  <c r="AY49" i="9"/>
  <c r="B78" i="4"/>
  <c r="D78" i="4"/>
  <c r="J14" i="5"/>
  <c r="K6" i="5"/>
  <c r="C10" i="2"/>
  <c r="C9" i="2"/>
  <c r="I110" i="10" l="1"/>
  <c r="AF110" i="10"/>
  <c r="AE104" i="10"/>
  <c r="K110" i="10"/>
  <c r="X110" i="10"/>
  <c r="AA104" i="10"/>
  <c r="P110" i="10"/>
  <c r="S110" i="10"/>
  <c r="AG110" i="10"/>
  <c r="N110" i="10"/>
  <c r="Y110" i="10"/>
  <c r="AA110" i="10"/>
  <c r="M110" i="10"/>
  <c r="J104" i="10"/>
  <c r="R110" i="10"/>
  <c r="AE114" i="10"/>
  <c r="AE144" i="10" s="1"/>
  <c r="S114" i="10"/>
  <c r="S144" i="10" s="1"/>
  <c r="AA114" i="10"/>
  <c r="AA144" i="10" s="1"/>
  <c r="W104" i="10"/>
  <c r="O114" i="10"/>
  <c r="O144" i="10" s="1"/>
  <c r="Q110" i="10"/>
  <c r="H110" i="10"/>
  <c r="AD107" i="10"/>
  <c r="V107" i="10"/>
  <c r="N107" i="10"/>
  <c r="D107" i="10"/>
  <c r="AC107" i="10"/>
  <c r="U107" i="10"/>
  <c r="M107" i="10"/>
  <c r="AB107" i="10"/>
  <c r="T107" i="10"/>
  <c r="L107" i="10"/>
  <c r="R107" i="10"/>
  <c r="AA107" i="10"/>
  <c r="S107" i="10"/>
  <c r="K107" i="10"/>
  <c r="Z107" i="10"/>
  <c r="J107" i="10"/>
  <c r="Y107" i="10"/>
  <c r="X107" i="10"/>
  <c r="AE107" i="10"/>
  <c r="H107" i="10"/>
  <c r="W107" i="10"/>
  <c r="AG107" i="10"/>
  <c r="O107" i="10"/>
  <c r="AF107" i="10"/>
  <c r="I107" i="10"/>
  <c r="Q107" i="10"/>
  <c r="P107" i="10"/>
  <c r="T110" i="10"/>
  <c r="M114" i="10"/>
  <c r="M144" i="10" s="1"/>
  <c r="AC110" i="10"/>
  <c r="L110" i="10"/>
  <c r="Y104" i="10"/>
  <c r="G104" i="10"/>
  <c r="P104" i="10"/>
  <c r="AF104" i="10"/>
  <c r="Q104" i="10"/>
  <c r="AG104" i="10"/>
  <c r="O104" i="10"/>
  <c r="I104" i="10"/>
  <c r="X104" i="10"/>
  <c r="N114" i="10"/>
  <c r="N144" i="10" s="1"/>
  <c r="D143" i="10"/>
  <c r="AD104" i="10"/>
  <c r="E104" i="10"/>
  <c r="E107" i="10" s="1"/>
  <c r="E116" i="10" s="1"/>
  <c r="H104" i="10"/>
  <c r="AB104" i="10"/>
  <c r="J110" i="10"/>
  <c r="W110" i="10"/>
  <c r="N104" i="10"/>
  <c r="K104" i="10"/>
  <c r="AB110" i="10"/>
  <c r="Z110" i="10"/>
  <c r="T104" i="10"/>
  <c r="W114" i="10"/>
  <c r="W144" i="10" s="1"/>
  <c r="S104" i="10"/>
  <c r="AE110" i="10"/>
  <c r="Z104" i="10"/>
  <c r="AB114" i="10"/>
  <c r="AB144" i="10" s="1"/>
  <c r="U104" i="10"/>
  <c r="AC104" i="10"/>
  <c r="AC114" i="10"/>
  <c r="AC144" i="10" s="1"/>
  <c r="L114" i="10"/>
  <c r="L144" i="10" s="1"/>
  <c r="U110" i="10"/>
  <c r="O110" i="10"/>
  <c r="R104" i="10"/>
  <c r="K114" i="10"/>
  <c r="K144" i="10" s="1"/>
  <c r="V110" i="10"/>
  <c r="M104" i="10"/>
  <c r="V104" i="10"/>
  <c r="D97" i="10"/>
  <c r="L104" i="10"/>
  <c r="AE46" i="9"/>
  <c r="BI44" i="9"/>
  <c r="BE44" i="9"/>
  <c r="BQ44" i="9"/>
  <c r="AU46" i="9"/>
  <c r="DJ49" i="9"/>
  <c r="G49" i="9" s="1"/>
  <c r="AC44" i="9"/>
  <c r="Y44" i="9"/>
  <c r="AK44" i="9"/>
  <c r="O46" i="9"/>
  <c r="CK45" i="9"/>
  <c r="BE45" i="9"/>
  <c r="Y45" i="9"/>
  <c r="DK45" i="9"/>
  <c r="CG45" i="9"/>
  <c r="BA45" i="9"/>
  <c r="U45" i="9"/>
  <c r="DI45" i="9"/>
  <c r="CC45" i="9"/>
  <c r="AW45" i="9"/>
  <c r="Q45" i="9"/>
  <c r="DE45" i="9"/>
  <c r="BY45" i="9"/>
  <c r="AS45" i="9"/>
  <c r="M45" i="9"/>
  <c r="DA45" i="9"/>
  <c r="BU45" i="9"/>
  <c r="AO45" i="9"/>
  <c r="J45" i="9"/>
  <c r="CW45" i="9"/>
  <c r="BQ45" i="9"/>
  <c r="AK45" i="9"/>
  <c r="CS45" i="9"/>
  <c r="BM45" i="9"/>
  <c r="AG45" i="9"/>
  <c r="CO45" i="9"/>
  <c r="BI45" i="9"/>
  <c r="AC45" i="9"/>
  <c r="CY46" i="9"/>
  <c r="BS46" i="9"/>
  <c r="DG46" i="9"/>
  <c r="AM46" i="9"/>
  <c r="CK44" i="9"/>
  <c r="CQ46" i="9"/>
  <c r="CO44" i="9"/>
  <c r="BK46" i="9"/>
  <c r="Q44" i="9"/>
  <c r="CA46" i="9"/>
  <c r="AB143" i="10" l="1"/>
  <c r="AD143" i="10"/>
  <c r="Y143" i="10"/>
  <c r="S143" i="10"/>
  <c r="AF143" i="10"/>
  <c r="K143" i="10"/>
  <c r="J143" i="10"/>
  <c r="AD113" i="10"/>
  <c r="AD116" i="10" s="1"/>
  <c r="V113" i="10"/>
  <c r="V116" i="10" s="1"/>
  <c r="N113" i="10"/>
  <c r="N116" i="10" s="1"/>
  <c r="AC113" i="10"/>
  <c r="AC116" i="10" s="1"/>
  <c r="U113" i="10"/>
  <c r="U116" i="10" s="1"/>
  <c r="M113" i="10"/>
  <c r="M116" i="10" s="1"/>
  <c r="AB113" i="10"/>
  <c r="AB116" i="10" s="1"/>
  <c r="AB146" i="10" s="1"/>
  <c r="T113" i="10"/>
  <c r="T116" i="10" s="1"/>
  <c r="L113" i="10"/>
  <c r="L116" i="10" s="1"/>
  <c r="R113" i="10"/>
  <c r="R116" i="10" s="1"/>
  <c r="AA113" i="10"/>
  <c r="AA116" i="10" s="1"/>
  <c r="S113" i="10"/>
  <c r="S116" i="10" s="1"/>
  <c r="K113" i="10"/>
  <c r="K116" i="10" s="1"/>
  <c r="Z113" i="10"/>
  <c r="Z116" i="10" s="1"/>
  <c r="J113" i="10"/>
  <c r="J116" i="10" s="1"/>
  <c r="AE113" i="10"/>
  <c r="AE116" i="10" s="1"/>
  <c r="H113" i="10"/>
  <c r="Y113" i="10"/>
  <c r="Y116" i="10" s="1"/>
  <c r="Y146" i="10" s="1"/>
  <c r="D113" i="10"/>
  <c r="B97" i="10"/>
  <c r="P113" i="10"/>
  <c r="P116" i="10" s="1"/>
  <c r="O113" i="10"/>
  <c r="O116" i="10" s="1"/>
  <c r="I113" i="10"/>
  <c r="I116" i="10" s="1"/>
  <c r="X113" i="10"/>
  <c r="X116" i="10" s="1"/>
  <c r="AG113" i="10"/>
  <c r="AG116" i="10" s="1"/>
  <c r="AF113" i="10"/>
  <c r="AF116" i="10" s="1"/>
  <c r="W113" i="10"/>
  <c r="W116" i="10" s="1"/>
  <c r="Q113" i="10"/>
  <c r="Q116" i="10" s="1"/>
  <c r="W143" i="10"/>
  <c r="R143" i="10"/>
  <c r="AA143" i="10"/>
  <c r="H143" i="10"/>
  <c r="P143" i="10"/>
  <c r="N143" i="10"/>
  <c r="X143" i="10"/>
  <c r="Z143" i="10"/>
  <c r="L143" i="10"/>
  <c r="E146" i="10"/>
  <c r="AG143" i="10"/>
  <c r="M143" i="10"/>
  <c r="I143" i="10"/>
  <c r="O143" i="10"/>
  <c r="T143" i="10"/>
  <c r="V143" i="10"/>
  <c r="AC143" i="10"/>
  <c r="U143" i="10"/>
  <c r="Q143" i="10"/>
  <c r="AE143" i="10"/>
  <c r="H116" i="10"/>
  <c r="H146" i="10" s="1"/>
  <c r="F45" i="9"/>
  <c r="S146" i="10" l="1"/>
  <c r="AD146" i="10"/>
  <c r="M146" i="10"/>
  <c r="J146" i="10"/>
  <c r="I146" i="10"/>
  <c r="L146" i="10"/>
  <c r="U146" i="10"/>
  <c r="AC146" i="10"/>
  <c r="P146" i="10"/>
  <c r="AA146" i="10"/>
  <c r="V146" i="10"/>
  <c r="Z146" i="10"/>
  <c r="X146" i="10"/>
  <c r="K146" i="10"/>
  <c r="T146" i="10"/>
  <c r="Q146" i="10"/>
  <c r="R146" i="10"/>
  <c r="AF146" i="10"/>
  <c r="AE146" i="10"/>
  <c r="AG146" i="10"/>
  <c r="O146" i="10"/>
  <c r="B116" i="10"/>
  <c r="B145" i="10" s="1"/>
  <c r="W146" i="10"/>
  <c r="N146" i="10"/>
  <c r="B2" i="10" l="1"/>
  <c r="B146" i="10"/>
</calcChain>
</file>

<file path=xl/sharedStrings.xml><?xml version="1.0" encoding="utf-8"?>
<sst xmlns="http://schemas.openxmlformats.org/spreadsheetml/2006/main" count="724" uniqueCount="433">
  <si>
    <t>Contractor Name:</t>
  </si>
  <si>
    <t>Yes</t>
  </si>
  <si>
    <t>CFDA/Contract/Grant Award Number(s):</t>
  </si>
  <si>
    <t>No</t>
  </si>
  <si>
    <t>Division/Program Name(s):</t>
  </si>
  <si>
    <t>N/A</t>
  </si>
  <si>
    <t>Risk Assessment Completed by:</t>
  </si>
  <si>
    <t>Risk Assessment Completed Date:</t>
  </si>
  <si>
    <t>X</t>
  </si>
  <si>
    <t>Contract/Grant Period(s):</t>
  </si>
  <si>
    <t>Contract/Grant Amount(s):</t>
  </si>
  <si>
    <t>Total Score:</t>
  </si>
  <si>
    <t>Risk Level:</t>
  </si>
  <si>
    <t>1.    Amount</t>
  </si>
  <si>
    <r>
      <t xml:space="preserve">Small </t>
    </r>
    <r>
      <rPr>
        <b/>
        <sz val="10"/>
        <color indexed="8"/>
        <rFont val="Arial"/>
        <family val="2"/>
      </rPr>
      <t>&lt;$25,000</t>
    </r>
  </si>
  <si>
    <t xml:space="preserve">Medium </t>
  </si>
  <si>
    <t>Large</t>
  </si>
  <si>
    <t>$25,000 to $250,000</t>
  </si>
  <si>
    <t>&gt;$250,000</t>
  </si>
  <si>
    <r>
      <t>Amount of the award (</t>
    </r>
    <r>
      <rPr>
        <i/>
        <sz val="10"/>
        <color indexed="8"/>
        <rFont val="Arial"/>
        <family val="2"/>
      </rPr>
      <t>If award amount is unknown, an estimated award amount should be used.</t>
    </r>
    <r>
      <rPr>
        <sz val="10"/>
        <color indexed="8"/>
        <rFont val="Arial"/>
        <family val="2"/>
      </rPr>
      <t>)</t>
    </r>
  </si>
  <si>
    <t>2.    Accounting System</t>
  </si>
  <si>
    <t>Automated</t>
  </si>
  <si>
    <t>Manual</t>
  </si>
  <si>
    <t>Combination</t>
  </si>
  <si>
    <t>Type of accounting system used by the entity</t>
  </si>
  <si>
    <t>3.    Program Complexity</t>
  </si>
  <si>
    <t>Slightly Complex</t>
  </si>
  <si>
    <t>Moderately Complex</t>
  </si>
  <si>
    <t>Highly Complex</t>
  </si>
  <si>
    <t>Rate the complexity of the program</t>
  </si>
  <si>
    <r>
      <t>Programs with complex compliance requirements have a higher risk of non-compliance.  In your determination of complexity consider whether there are complex contract/grant requirements (</t>
    </r>
    <r>
      <rPr>
        <i/>
        <sz val="10"/>
        <color indexed="8"/>
        <rFont val="Arial"/>
        <family val="2"/>
      </rPr>
      <t>If you choose one item, select slightly complex; if you choose two items, select moderately complex; if you choose three or four items, select highly complex</t>
    </r>
    <r>
      <rPr>
        <sz val="10"/>
        <color indexed="8"/>
        <rFont val="Arial"/>
        <family val="2"/>
      </rPr>
      <t>). The following are some examples of reasons a program would be considered more complex:</t>
    </r>
  </si>
  <si>
    <t xml:space="preserve">►  Complex programmatic requirements and/or must adhere to regulations         </t>
  </si>
  <si>
    <t xml:space="preserve">                              ►   Various types of program reports are required</t>
  </si>
  <si>
    <t xml:space="preserve">►    Matching funds or Maintenance of Effort are required                                           </t>
  </si>
  <si>
    <t xml:space="preserve">                              ►   The entity further subcontracts out the program</t>
  </si>
  <si>
    <t>4.    Entity Risk</t>
  </si>
  <si>
    <t>Yes/No</t>
  </si>
  <si>
    <t>Rank the entity based on your knowledge of the following:</t>
  </si>
  <si>
    <t>a.  Is the entity receiving an award for the first time?</t>
  </si>
  <si>
    <t>b.  Did the entity adhere to all terms and conditions of prior grant awards?</t>
  </si>
  <si>
    <t>c.  Does the entity have adequate and qualified staff to comply with the terms of the contract/grant?</t>
  </si>
  <si>
    <t>d.  Does the entity have prior experience with similar programs?</t>
  </si>
  <si>
    <t>e.  Does the entity maintain policies which include procedures for assuring compliance with the terms of the contract/grant?</t>
  </si>
  <si>
    <t>f.  Does the entity have an accounting system that will allow them to completely and accurately track the receipt and disbursements of funds related to the contract/grant?</t>
  </si>
  <si>
    <t>g.  Does the federal/state program require staff to track their time associated with the contract/grant?</t>
  </si>
  <si>
    <r>
      <t>h.  If yes, does the entity have a system in place that will account for 100% of each employee's time? (</t>
    </r>
    <r>
      <rPr>
        <b/>
        <i/>
        <sz val="10"/>
        <color rgb="FF000000"/>
        <rFont val="Arial"/>
        <family val="2"/>
      </rPr>
      <t>If answered no to 4g, leave blank</t>
    </r>
    <r>
      <rPr>
        <sz val="10"/>
        <color indexed="8"/>
        <rFont val="Arial"/>
        <family val="2"/>
      </rPr>
      <t>)</t>
    </r>
  </si>
  <si>
    <t>i.  Did the entity's key staff members attend required trainings and meetings during prior contract/grant awards?</t>
  </si>
  <si>
    <t>j.  Did the entity's key staff members respond to State requests timely during prior contract/grant awards?</t>
  </si>
  <si>
    <t>k. Did the entity have one or more audit findings in their last audit and/or single audit regarding program non-compliance?</t>
  </si>
  <si>
    <t>l.  Did the entity have one or more audit findings in their last audit and/or single audit regarding significant internal control deficiency?</t>
  </si>
  <si>
    <t>m. Was the entity audited by the Federal government in the prior year(s)?</t>
  </si>
  <si>
    <r>
      <t>n.  If yes, did the audit result in one or more audit finding? (</t>
    </r>
    <r>
      <rPr>
        <i/>
        <sz val="10"/>
        <color indexed="8"/>
        <rFont val="Arial"/>
        <family val="2"/>
      </rPr>
      <t>If answered no to 4m, leave blank</t>
    </r>
    <r>
      <rPr>
        <sz val="10"/>
        <color indexed="8"/>
        <rFont val="Arial"/>
        <family val="2"/>
      </rPr>
      <t>)</t>
    </r>
  </si>
  <si>
    <t>(Assign 5 points for each issue below (1-7) that are applicable)</t>
  </si>
  <si>
    <t xml:space="preserve">Briefly explain which numbers were chosen and why.  </t>
  </si>
  <si>
    <t xml:space="preserve">o.  Other issues that may indicate high risk of non-compliance?  </t>
  </si>
  <si>
    <t>We had no compliance issues and we have adequate systems to segregate indirect from direct</t>
  </si>
  <si>
    <r>
      <t>Other issues</t>
    </r>
    <r>
      <rPr>
        <sz val="10"/>
        <color indexed="8"/>
        <rFont val="Arial"/>
        <family val="2"/>
      </rPr>
      <t xml:space="preserve">: </t>
    </r>
    <r>
      <rPr>
        <b/>
        <sz val="10"/>
        <color indexed="8"/>
        <rFont val="Arial"/>
        <family val="2"/>
      </rPr>
      <t>(1)</t>
    </r>
    <r>
      <rPr>
        <sz val="10"/>
        <color indexed="8"/>
        <rFont val="Arial"/>
        <family val="2"/>
      </rPr>
      <t xml:space="preserve"> Having new or substantially changed systems or software packages, i.e. accounting, payroll, technology; </t>
    </r>
    <r>
      <rPr>
        <b/>
        <sz val="10"/>
        <color indexed="8"/>
        <rFont val="Arial"/>
        <family val="2"/>
      </rPr>
      <t>(2)</t>
    </r>
    <r>
      <rPr>
        <sz val="10"/>
        <color indexed="8"/>
        <rFont val="Arial"/>
        <family val="2"/>
      </rPr>
      <t xml:space="preserve"> Turnover in personnel, i.e. business, award management, program; </t>
    </r>
    <r>
      <rPr>
        <b/>
        <sz val="10"/>
        <color indexed="8"/>
        <rFont val="Arial"/>
        <family val="2"/>
      </rPr>
      <t>(3)</t>
    </r>
    <r>
      <rPr>
        <sz val="10"/>
        <color indexed="8"/>
        <rFont val="Arial"/>
        <family val="2"/>
      </rPr>
      <t xml:space="preserve"> External risks including: economic conditions, political conditions, regulatory changes; </t>
    </r>
    <r>
      <rPr>
        <b/>
        <sz val="10"/>
        <color indexed="8"/>
        <rFont val="Arial"/>
        <family val="2"/>
      </rPr>
      <t xml:space="preserve">(4) </t>
    </r>
    <r>
      <rPr>
        <sz val="10"/>
        <color indexed="8"/>
        <rFont val="Arial"/>
        <family val="2"/>
      </rPr>
      <t xml:space="preserve">Loss of license or accreditation to operate program; </t>
    </r>
    <r>
      <rPr>
        <b/>
        <sz val="10"/>
        <color indexed="8"/>
        <rFont val="Arial"/>
        <family val="2"/>
      </rPr>
      <t>(5)</t>
    </r>
    <r>
      <rPr>
        <sz val="10"/>
        <color indexed="8"/>
        <rFont val="Arial"/>
        <family val="2"/>
      </rPr>
      <t xml:space="preserve"> New activities, products, or services; </t>
    </r>
    <r>
      <rPr>
        <b/>
        <sz val="10"/>
        <color indexed="8"/>
        <rFont val="Arial"/>
        <family val="2"/>
      </rPr>
      <t>(6)</t>
    </r>
    <r>
      <rPr>
        <sz val="10"/>
        <color indexed="8"/>
        <rFont val="Arial"/>
        <family val="2"/>
      </rPr>
      <t xml:space="preserve"> Organizational restructuring; </t>
    </r>
    <r>
      <rPr>
        <b/>
        <sz val="10"/>
        <color indexed="8"/>
        <rFont val="Arial"/>
        <family val="2"/>
      </rPr>
      <t>(7)</t>
    </r>
    <r>
      <rPr>
        <sz val="10"/>
        <color indexed="8"/>
        <rFont val="Arial"/>
        <family val="2"/>
      </rPr>
      <t xml:space="preserve"> Where indirect costs are included, does the organization have adequate systems to segregate indirect from direct costs.</t>
    </r>
  </si>
  <si>
    <t>5.    Reporting &amp; Budget</t>
  </si>
  <si>
    <r>
      <t>a.  Were performance reports submitted timely for prior contract/grant awards? (</t>
    </r>
    <r>
      <rPr>
        <i/>
        <sz val="10"/>
        <color indexed="8"/>
        <rFont val="Arial"/>
        <family val="2"/>
      </rPr>
      <t>i.e. within the agency specified timeframe</t>
    </r>
    <r>
      <rPr>
        <sz val="10"/>
        <color indexed="8"/>
        <rFont val="Arial"/>
        <family val="2"/>
      </rPr>
      <t>)</t>
    </r>
  </si>
  <si>
    <t>b.  Was reasonable progress made towards performance goals for prior contract/grant awards?</t>
  </si>
  <si>
    <t>c.  Were financial reports (i.e. expenditure) submitted timely for prior contract/grant awards?</t>
  </si>
  <si>
    <t>d.  Were financial reports (i.e. expenditure) accurate for prior contract/grant awards?</t>
  </si>
  <si>
    <t>e.  Did the entity stay on budget in prior year(s)?</t>
  </si>
  <si>
    <r>
      <rPr>
        <b/>
        <sz val="10"/>
        <color theme="9" tint="-0.249977111117893"/>
        <rFont val="Arial"/>
        <family val="2"/>
      </rPr>
      <t>Low</t>
    </r>
    <r>
      <rPr>
        <b/>
        <sz val="10"/>
        <color indexed="63"/>
        <rFont val="Arial"/>
        <family val="2"/>
      </rPr>
      <t xml:space="preserve"> = 0 - 85</t>
    </r>
    <r>
      <rPr>
        <b/>
        <sz val="10"/>
        <color indexed="23"/>
        <rFont val="Arial"/>
        <family val="2"/>
      </rPr>
      <t xml:space="preserve">    </t>
    </r>
    <r>
      <rPr>
        <b/>
        <sz val="10"/>
        <color theme="7" tint="-0.249977111117893"/>
        <rFont val="Arial"/>
        <family val="2"/>
      </rPr>
      <t>Moderate</t>
    </r>
    <r>
      <rPr>
        <b/>
        <sz val="10"/>
        <color indexed="23"/>
        <rFont val="Arial"/>
        <family val="2"/>
      </rPr>
      <t xml:space="preserve"> = 86 - 170    </t>
    </r>
    <r>
      <rPr>
        <b/>
        <sz val="10"/>
        <color indexed="10"/>
        <rFont val="Arial"/>
        <family val="2"/>
      </rPr>
      <t xml:space="preserve">High = 170 and higher      </t>
    </r>
  </si>
  <si>
    <t>TOTAL RISK POINTS:</t>
  </si>
  <si>
    <t>Common Attributes of Grantees with Low, Moderate and High Risk:</t>
  </si>
  <si>
    <t>Low Risk</t>
  </si>
  <si>
    <r>
      <t> </t>
    </r>
    <r>
      <rPr>
        <b/>
        <sz val="10"/>
        <color rgb="FFFF0000"/>
        <rFont val="Arial"/>
        <family val="2"/>
      </rPr>
      <t>High Risk</t>
    </r>
  </si>
  <si>
    <r>
      <t xml:space="preserve">Most of the following attributes should be present to be considered </t>
    </r>
    <r>
      <rPr>
        <b/>
        <i/>
        <u/>
        <sz val="10"/>
        <color theme="9" tint="-0.249977111117893"/>
        <rFont val="Arial"/>
        <family val="2"/>
      </rPr>
      <t>low</t>
    </r>
    <r>
      <rPr>
        <i/>
        <sz val="10"/>
        <color indexed="8"/>
        <rFont val="Arial"/>
        <family val="2"/>
      </rPr>
      <t xml:space="preserve"> risk</t>
    </r>
  </si>
  <si>
    <r>
      <t xml:space="preserve">One or more of the following attributes may be present to be considered </t>
    </r>
    <r>
      <rPr>
        <b/>
        <i/>
        <u/>
        <sz val="10"/>
        <color rgb="FFFF0000"/>
        <rFont val="Arial"/>
        <family val="2"/>
      </rPr>
      <t>high</t>
    </r>
    <r>
      <rPr>
        <i/>
        <sz val="10"/>
        <color indexed="8"/>
        <rFont val="Arial"/>
        <family val="2"/>
      </rPr>
      <t xml:space="preserve"> risk</t>
    </r>
  </si>
  <si>
    <t>► Entity has complied with the terms and conditions of prior grant awards.</t>
  </si>
  <si>
    <t xml:space="preserve">► History of unsatisfactory performance or failure to adhere to prior grant terms and conditions </t>
  </si>
  <si>
    <t>► No known financial management problems or financial instability</t>
  </si>
  <si>
    <t>► Financial management problems and/or instability; inadequate financial management system</t>
  </si>
  <si>
    <t>► High quality programmatic performance</t>
  </si>
  <si>
    <t>► Program has highly complex compliance requirements</t>
  </si>
  <si>
    <t>► No, or very insignificant, audit or other monitoring findings</t>
  </si>
  <si>
    <t>► Significant findings or questioned costs from prior audit</t>
  </si>
  <si>
    <t>► Timely and accurate financial and performance reports</t>
  </si>
  <si>
    <t>► Untimely, inadequate, inaccurate reports</t>
  </si>
  <si>
    <t>► Program likely does not have complex compliance requirements</t>
  </si>
  <si>
    <t>► Recurring/unresolved issues</t>
  </si>
  <si>
    <t>► Entity has received some form of monitoring (e.g., single audit, on-site review, etc.)</t>
  </si>
  <si>
    <t>► Lack of contact with entity or any prior monitoring</t>
  </si>
  <si>
    <t>► Large award amount</t>
  </si>
  <si>
    <r>
      <rPr>
        <b/>
        <sz val="10"/>
        <color theme="7" tint="-0.249977111117893"/>
        <rFont val="Arial"/>
        <family val="2"/>
      </rPr>
      <t>Moderate Risk</t>
    </r>
    <r>
      <rPr>
        <b/>
        <sz val="10"/>
        <color indexed="8"/>
        <rFont val="Arial"/>
        <family val="2"/>
      </rPr>
      <t xml:space="preserve">               </t>
    </r>
    <r>
      <rPr>
        <sz val="10"/>
        <color indexed="8"/>
        <rFont val="Arial"/>
        <family val="2"/>
      </rPr>
      <t xml:space="preserve">► </t>
    </r>
    <r>
      <rPr>
        <i/>
        <sz val="10"/>
        <color indexed="8"/>
        <rFont val="Arial"/>
        <family val="2"/>
      </rPr>
      <t xml:space="preserve">Entities that fall between low risk and high risk are considered </t>
    </r>
    <r>
      <rPr>
        <b/>
        <i/>
        <u/>
        <sz val="10"/>
        <color theme="7" tint="-0.249977111117893"/>
        <rFont val="Arial"/>
        <family val="2"/>
      </rPr>
      <t>moderate</t>
    </r>
    <r>
      <rPr>
        <b/>
        <i/>
        <sz val="10"/>
        <color rgb="FF000000"/>
        <rFont val="Arial"/>
        <family val="2"/>
      </rPr>
      <t xml:space="preserve"> </t>
    </r>
    <r>
      <rPr>
        <i/>
        <sz val="10"/>
        <color indexed="8"/>
        <rFont val="Arial"/>
        <family val="2"/>
      </rPr>
      <t>risk.</t>
    </r>
  </si>
  <si>
    <r>
      <t>Considerations/</t>
    </r>
    <r>
      <rPr>
        <b/>
        <u/>
        <sz val="10"/>
        <color rgb="FFFF0000"/>
        <rFont val="Arial"/>
        <family val="2"/>
      </rPr>
      <t>Justification</t>
    </r>
    <r>
      <rPr>
        <b/>
        <u/>
        <sz val="10"/>
        <color indexed="8"/>
        <rFont val="Arial"/>
        <family val="2"/>
      </rPr>
      <t>/Notes specific to the Contractor/Grantee</t>
    </r>
    <r>
      <rPr>
        <b/>
        <sz val="10"/>
        <color rgb="FF000000"/>
        <rFont val="Arial"/>
        <family val="2"/>
      </rPr>
      <t>:</t>
    </r>
  </si>
  <si>
    <r>
      <t xml:space="preserve">Completed by: </t>
    </r>
    <r>
      <rPr>
        <u/>
        <sz val="10"/>
        <color rgb="FF000000"/>
        <rFont val="Arial"/>
        <family val="2"/>
      </rPr>
      <t>________________________________________</t>
    </r>
  </si>
  <si>
    <r>
      <rPr>
        <sz val="10"/>
        <color rgb="FF000000"/>
        <rFont val="Arial"/>
        <family val="2"/>
      </rPr>
      <t>Title:</t>
    </r>
    <r>
      <rPr>
        <u/>
        <sz val="10"/>
        <color indexed="8"/>
        <rFont val="Arial"/>
        <family val="2"/>
      </rPr>
      <t>_________________________</t>
    </r>
  </si>
  <si>
    <r>
      <t>Date:</t>
    </r>
    <r>
      <rPr>
        <u/>
        <sz val="10"/>
        <color rgb="FF000000"/>
        <rFont val="Arial"/>
        <family val="2"/>
      </rPr>
      <t>_______________________</t>
    </r>
  </si>
  <si>
    <t xml:space="preserve"> </t>
  </si>
  <si>
    <r>
      <t xml:space="preserve">Contractor/Grantee has been deemed </t>
    </r>
    <r>
      <rPr>
        <b/>
        <sz val="10"/>
        <color theme="7" tint="-0.249977111117893"/>
        <rFont val="Arial"/>
        <family val="2"/>
      </rPr>
      <t>moderate</t>
    </r>
    <r>
      <rPr>
        <sz val="10"/>
        <color indexed="8"/>
        <rFont val="Arial"/>
        <family val="2"/>
      </rPr>
      <t>/</t>
    </r>
    <r>
      <rPr>
        <b/>
        <sz val="10"/>
        <color rgb="FFFF0000"/>
        <rFont val="Arial"/>
        <family val="2"/>
      </rPr>
      <t>high risk</t>
    </r>
    <r>
      <rPr>
        <sz val="10"/>
        <color indexed="8"/>
        <rFont val="Arial"/>
        <family val="2"/>
      </rPr>
      <t>. To acknowledge the use of a moderate/high risk contractor/grantee, the division director/program manager is required to sign.</t>
    </r>
  </si>
  <si>
    <r>
      <t>Name:</t>
    </r>
    <r>
      <rPr>
        <u/>
        <sz val="10"/>
        <color rgb="FF000000"/>
        <rFont val="Arial"/>
        <family val="2"/>
      </rPr>
      <t xml:space="preserve"> ____________________________________________________</t>
    </r>
  </si>
  <si>
    <t>Title:__________________________</t>
  </si>
  <si>
    <t>Date:________________________</t>
  </si>
  <si>
    <t>General Requirements:</t>
  </si>
  <si>
    <t>Project Information</t>
  </si>
  <si>
    <t>Budget Summary</t>
  </si>
  <si>
    <t>UCM Personnel</t>
  </si>
  <si>
    <t>UCM Support</t>
  </si>
  <si>
    <t>Budget Narrative</t>
  </si>
  <si>
    <t>Pre-Risk Assessment</t>
  </si>
  <si>
    <t>*REMINDER: Fill out each tab completely</t>
  </si>
  <si>
    <t>PROJECT INTENT</t>
  </si>
  <si>
    <t>Indicate the intent of the project with an "X"</t>
  </si>
  <si>
    <t>Continuing/expanding a service you are currently operating</t>
  </si>
  <si>
    <t>Beginning a new service you are not currently operating</t>
  </si>
  <si>
    <t>PROJECT TYPE &amp; COUNTY(IES) OF SERVICE</t>
  </si>
  <si>
    <t>Indicate the county of clients receiving this service. Mark "X" to all that may apply</t>
  </si>
  <si>
    <t>Demand Response</t>
  </si>
  <si>
    <t>Fixed Route</t>
  </si>
  <si>
    <t># of Fixed Routes</t>
  </si>
  <si>
    <t>Employement</t>
  </si>
  <si>
    <t>Dialysis</t>
  </si>
  <si>
    <t>Other Medical</t>
  </si>
  <si>
    <r>
      <t xml:space="preserve">Quality of life 
</t>
    </r>
    <r>
      <rPr>
        <b/>
        <sz val="8"/>
        <rFont val="Arial"/>
        <family val="2"/>
      </rPr>
      <t>(e.g. grocery, hair, visiting, shopping etc.)</t>
    </r>
  </si>
  <si>
    <t>Cherokee</t>
  </si>
  <si>
    <t>Clayton</t>
  </si>
  <si>
    <t>Cobb</t>
  </si>
  <si>
    <t>Dekalb</t>
  </si>
  <si>
    <t>Douglas</t>
  </si>
  <si>
    <t>Fayette</t>
  </si>
  <si>
    <t>Forsyth</t>
  </si>
  <si>
    <t>Fulton</t>
  </si>
  <si>
    <t>Gwinnett</t>
  </si>
  <si>
    <t>Henry</t>
  </si>
  <si>
    <t>Rockdale</t>
  </si>
  <si>
    <t xml:space="preserve">OPERATING DAYS &amp; HOURS </t>
  </si>
  <si>
    <t>Indicate the days you operate by entering the hours of operation.</t>
  </si>
  <si>
    <t>Mon</t>
  </si>
  <si>
    <t>Tues</t>
  </si>
  <si>
    <t>Wed</t>
  </si>
  <si>
    <t>Thur</t>
  </si>
  <si>
    <t>Fri</t>
  </si>
  <si>
    <t>Sat</t>
  </si>
  <si>
    <t>Sun</t>
  </si>
  <si>
    <t>Hours</t>
  </si>
  <si>
    <t>Number of Days Transportation Services are Needed Annually</t>
  </si>
  <si>
    <t>Will you use subcontractors?</t>
  </si>
  <si>
    <t>Do you have an in-house fleet?</t>
  </si>
  <si>
    <t>If so, please give description of current vehicle fleet: include DHS owned, and all other vehicles. (Attach additional sheets, if needed)</t>
  </si>
  <si>
    <t>Year</t>
  </si>
  <si>
    <t>Make/Model</t>
  </si>
  <si>
    <t>Capacity (amb / lift)</t>
  </si>
  <si>
    <t>Owner</t>
  </si>
  <si>
    <t>Do you have a Volunteer Program?</t>
  </si>
  <si>
    <t>Offeror Budget Summary Work Sheet</t>
  </si>
  <si>
    <t>Agency Name:</t>
  </si>
  <si>
    <t>TOTAL 5310 FUNDING REQUEST</t>
  </si>
  <si>
    <t>CURRENT # of One Way Trips / Service Hours Served</t>
  </si>
  <si>
    <t>ESTIMATED # of one-way trips / Service Hours Needed</t>
  </si>
  <si>
    <t>TOTAL COST OF CURRENT &amp; ANTICIPATED NEED (cost per trip x total trips = total cost)</t>
  </si>
  <si>
    <t>Service</t>
  </si>
  <si>
    <t>Unit of measure</t>
  </si>
  <si>
    <t xml:space="preserve">Unit Cost (per UCM support) </t>
  </si>
  <si>
    <t>Individuals with Disabilities (under 65)</t>
  </si>
  <si>
    <t>Elderly (65+)</t>
  </si>
  <si>
    <t>5310 Funding Request</t>
  </si>
  <si>
    <t xml:space="preserve">Units of Service to be provided with ARC Funding </t>
  </si>
  <si>
    <t xml:space="preserve">Unduplicated Persons Served by ARC Funding </t>
  </si>
  <si>
    <t>Projected Units Served: July</t>
  </si>
  <si>
    <t>Projected Units Served: August</t>
  </si>
  <si>
    <t>Projected Units Served: September</t>
  </si>
  <si>
    <t>Projected Units Served: October</t>
  </si>
  <si>
    <t>Projected Units Served: November</t>
  </si>
  <si>
    <t>Projected Units Served: December</t>
  </si>
  <si>
    <t>Projected Units Served: January</t>
  </si>
  <si>
    <t>Projected Units Served: February</t>
  </si>
  <si>
    <t>Projected Units Served: March</t>
  </si>
  <si>
    <t>Projected Units Served: April</t>
  </si>
  <si>
    <t>Projected Units Served: May</t>
  </si>
  <si>
    <t>Projected Units Served: June</t>
  </si>
  <si>
    <t>Demand Response - Individual</t>
  </si>
  <si>
    <t>one-way trip</t>
  </si>
  <si>
    <t>one hour</t>
  </si>
  <si>
    <t>Demand Response - Voucher</t>
  </si>
  <si>
    <t>Fixed route</t>
  </si>
  <si>
    <t>Mobility Management</t>
  </si>
  <si>
    <t>Total</t>
  </si>
  <si>
    <t>1. Enter Units of Service to be provided from the UCM Support Spreadsheet</t>
  </si>
  <si>
    <t>2. Enter the Unit Cost of the Service</t>
  </si>
  <si>
    <t>3. Enter the unduplicated persons expected to be served</t>
  </si>
  <si>
    <t xml:space="preserve">4. Enter the ARC funding provided in the allocation that will be used to fund the services.  </t>
  </si>
  <si>
    <t xml:space="preserve">Enter Provider Name: </t>
  </si>
  <si>
    <t>#7</t>
  </si>
  <si>
    <t>#8</t>
  </si>
  <si>
    <t>#9</t>
  </si>
  <si>
    <t>#10</t>
  </si>
  <si>
    <t>#11</t>
  </si>
  <si>
    <t>#12</t>
  </si>
  <si>
    <t>#13</t>
  </si>
  <si>
    <t>#14</t>
  </si>
  <si>
    <t>#15</t>
  </si>
  <si>
    <t>#16</t>
  </si>
  <si>
    <t>#17</t>
  </si>
  <si>
    <t>#18</t>
  </si>
  <si>
    <t>#19</t>
  </si>
  <si>
    <t>#20</t>
  </si>
  <si>
    <t>#21</t>
  </si>
  <si>
    <t>#22</t>
  </si>
  <si>
    <t>#23</t>
  </si>
  <si>
    <t>#24</t>
  </si>
  <si>
    <t>#25</t>
  </si>
  <si>
    <r>
      <t xml:space="preserve">STAFF LIST 
</t>
    </r>
    <r>
      <rPr>
        <b/>
        <i/>
        <sz val="11"/>
        <color indexed="12"/>
        <rFont val="Arial"/>
        <family val="2"/>
      </rPr>
      <t>(Paid staff only - do not include volunteers
or other donated)</t>
    </r>
  </si>
  <si>
    <r>
      <t xml:space="preserve">Number of Staff Positions </t>
    </r>
    <r>
      <rPr>
        <b/>
        <i/>
        <sz val="11"/>
        <color indexed="10"/>
        <rFont val="Arial"/>
        <family val="2"/>
      </rPr>
      <t>(Enter number per staff title)</t>
    </r>
  </si>
  <si>
    <r>
      <t xml:space="preserve">Base Wages </t>
    </r>
    <r>
      <rPr>
        <b/>
        <i/>
        <sz val="11"/>
        <color indexed="10"/>
        <rFont val="Arial"/>
        <family val="2"/>
      </rPr>
      <t>(Enter base amount with no benefits included)</t>
    </r>
  </si>
  <si>
    <r>
      <t xml:space="preserve">Fringe Benefit Rate
</t>
    </r>
    <r>
      <rPr>
        <b/>
        <i/>
        <sz val="11"/>
        <color indexed="10"/>
        <rFont val="Arial"/>
        <family val="2"/>
      </rPr>
      <t>(Enter benefit costs by % only)</t>
    </r>
  </si>
  <si>
    <r>
      <t xml:space="preserve">Fringe Benefit Dollars 
</t>
    </r>
    <r>
      <rPr>
        <b/>
        <i/>
        <sz val="11"/>
        <color indexed="12"/>
        <rFont val="Arial"/>
        <family val="2"/>
      </rPr>
      <t>(Auto-populates)</t>
    </r>
  </si>
  <si>
    <r>
      <t xml:space="preserve">Total 
Wages 
and 
Benefits </t>
    </r>
    <r>
      <rPr>
        <b/>
        <i/>
        <sz val="11"/>
        <color indexed="12"/>
        <rFont val="Arial"/>
        <family val="2"/>
      </rPr>
      <t>(Auto-populates)</t>
    </r>
  </si>
  <si>
    <r>
      <t xml:space="preserve">Productive Hours </t>
    </r>
    <r>
      <rPr>
        <b/>
        <i/>
        <sz val="11"/>
        <color indexed="10"/>
        <rFont val="Arial"/>
        <family val="2"/>
      </rPr>
      <t xml:space="preserve">(Enter annual productive hours) </t>
    </r>
  </si>
  <si>
    <r>
      <t xml:space="preserve">General Admin 
</t>
    </r>
    <r>
      <rPr>
        <b/>
        <i/>
        <sz val="11"/>
        <color indexed="10"/>
        <rFont val="Arial"/>
        <family val="2"/>
      </rPr>
      <t>(Enter % of staff time in admin)</t>
    </r>
  </si>
  <si>
    <r>
      <t>Admin Hours</t>
    </r>
    <r>
      <rPr>
        <b/>
        <i/>
        <sz val="11"/>
        <rFont val="Arial"/>
        <family val="2"/>
      </rPr>
      <t xml:space="preserve"> </t>
    </r>
    <r>
      <rPr>
        <b/>
        <i/>
        <sz val="11"/>
        <color indexed="12"/>
        <rFont val="Arial"/>
        <family val="2"/>
      </rPr>
      <t>(Auto-populates)</t>
    </r>
  </si>
  <si>
    <r>
      <t xml:space="preserve">General Admin 
Costs 
</t>
    </r>
    <r>
      <rPr>
        <b/>
        <i/>
        <sz val="11"/>
        <color indexed="12"/>
        <rFont val="Arial"/>
        <family val="2"/>
      </rPr>
      <t>(Auto-populates)</t>
    </r>
  </si>
  <si>
    <r>
      <t xml:space="preserve">Staff for Building Mainte-
nance </t>
    </r>
    <r>
      <rPr>
        <b/>
        <i/>
        <sz val="11"/>
        <color indexed="10"/>
        <rFont val="Arial"/>
        <family val="2"/>
      </rPr>
      <t>(Enter % of staff time)</t>
    </r>
  </si>
  <si>
    <r>
      <t xml:space="preserve">Shared Building Space Hours 
</t>
    </r>
    <r>
      <rPr>
        <b/>
        <i/>
        <sz val="11"/>
        <color indexed="12"/>
        <rFont val="Arial"/>
        <family val="2"/>
      </rPr>
      <t>(Auto-populates)</t>
    </r>
  </si>
  <si>
    <r>
      <t xml:space="preserve">Shared Building Space 
</t>
    </r>
    <r>
      <rPr>
        <b/>
        <i/>
        <sz val="11"/>
        <color indexed="12"/>
        <rFont val="Arial"/>
        <family val="2"/>
      </rPr>
      <t>(Auto-populates)</t>
    </r>
  </si>
  <si>
    <t>HCBS - Transportation - Ind</t>
  </si>
  <si>
    <t>HCBS - Transportation - Voucher</t>
  </si>
  <si>
    <t>HCBS - Transportation Fixed Route</t>
  </si>
  <si>
    <t>Choose a Service</t>
  </si>
  <si>
    <t>All Other</t>
  </si>
  <si>
    <t>TOTAL</t>
  </si>
  <si>
    <t>% OF</t>
  </si>
  <si>
    <t>W &amp; B</t>
  </si>
  <si>
    <t xml:space="preserve">W &amp; B </t>
  </si>
  <si>
    <r>
      <t xml:space="preserve">HOURS
</t>
    </r>
    <r>
      <rPr>
        <b/>
        <i/>
        <sz val="11"/>
        <color indexed="12"/>
        <rFont val="Arial"/>
        <family val="2"/>
      </rPr>
      <t>(Auto-populates)</t>
    </r>
  </si>
  <si>
    <r>
      <t xml:space="preserve">Billable Hours </t>
    </r>
    <r>
      <rPr>
        <b/>
        <i/>
        <sz val="11"/>
        <color indexed="10"/>
        <rFont val="Arial"/>
        <family val="2"/>
      </rPr>
      <t>(Direct Service Staff Only)</t>
    </r>
  </si>
  <si>
    <r>
      <t xml:space="preserve">STAFF TIME
</t>
    </r>
    <r>
      <rPr>
        <b/>
        <i/>
        <sz val="11"/>
        <color indexed="10"/>
        <rFont val="Arial"/>
        <family val="2"/>
      </rPr>
      <t>(Enter % of staff time)</t>
    </r>
  </si>
  <si>
    <r>
      <t xml:space="preserve">COST
</t>
    </r>
    <r>
      <rPr>
        <b/>
        <i/>
        <sz val="11"/>
        <color indexed="12"/>
        <rFont val="Arial"/>
        <family val="2"/>
      </rPr>
      <t>(Auto-populates)</t>
    </r>
  </si>
  <si>
    <r>
      <t xml:space="preserve">PROGRAMS
</t>
    </r>
    <r>
      <rPr>
        <b/>
        <i/>
        <sz val="11"/>
        <color indexed="12"/>
        <rFont val="Arial"/>
        <family val="2"/>
      </rPr>
      <t>(Auto-populates)</t>
    </r>
  </si>
  <si>
    <r>
      <t xml:space="preserve">WAGES
</t>
    </r>
    <r>
      <rPr>
        <b/>
        <i/>
        <sz val="11"/>
        <color indexed="12"/>
        <rFont val="Arial"/>
        <family val="2"/>
      </rPr>
      <t>(Auto-populates)</t>
    </r>
  </si>
  <si>
    <t>Enter Staff Title/Name</t>
  </si>
  <si>
    <t>Client/Meal Transportation Cost Pool Section Only</t>
  </si>
  <si>
    <t>Driver</t>
  </si>
  <si>
    <t>(The following data calculates automatically - do not enter)</t>
  </si>
  <si>
    <t xml:space="preserve">Total Wages and Benefits </t>
  </si>
  <si>
    <t>Percent of Total Wages and Benefits</t>
  </si>
  <si>
    <t>Total Hours</t>
  </si>
  <si>
    <t>Unit of Service</t>
  </si>
  <si>
    <t>Percent of Total Hours</t>
  </si>
  <si>
    <t>Column1</t>
  </si>
  <si>
    <t xml:space="preserve">AAA Administration </t>
  </si>
  <si>
    <t xml:space="preserve">AAA Advocacy </t>
  </si>
  <si>
    <t xml:space="preserve">AAA Coordination </t>
  </si>
  <si>
    <t>AAA (Gateway_ADRC's Options Couns)</t>
  </si>
  <si>
    <t>AAA I_A (Gateway_ADRC's) - Ind</t>
  </si>
  <si>
    <t>AAA Outreach</t>
  </si>
  <si>
    <t xml:space="preserve">AAA Program Development </t>
  </si>
  <si>
    <t>Caregiver - Group (Staff Activity Log)</t>
  </si>
  <si>
    <t>Caregiver - Case Management - T-Care Ind</t>
  </si>
  <si>
    <t>Caregiver - Com Ed - PTC -Ind</t>
  </si>
  <si>
    <t>Caregiver - Clinical Assessment</t>
  </si>
  <si>
    <t>Caregiver - Driver Assessment</t>
  </si>
  <si>
    <t>Caregiver - Respite Care In-Home - Ind</t>
  </si>
  <si>
    <t>Caregiver - Respite Care In-Home - Voucher</t>
  </si>
  <si>
    <t>Caregiver - Respite Care Out of Home - Ind</t>
  </si>
  <si>
    <t>Caregiver - Respite Care Out of Home - V</t>
  </si>
  <si>
    <t>CCSP - Care Coordination</t>
  </si>
  <si>
    <t>CLP Community Living Program</t>
  </si>
  <si>
    <t>CLP Financial Management Services</t>
  </si>
  <si>
    <t>CLP - Monitoring Living Installation</t>
  </si>
  <si>
    <t>CLP - Monitoring Living Solution</t>
  </si>
  <si>
    <t>EAP - Elder Abuse Prevention</t>
  </si>
  <si>
    <t>ELAP - Elderly Legal Assistance Program</t>
  </si>
  <si>
    <t>HCBS - Adult Day Care - Ind</t>
  </si>
  <si>
    <t>HCBS - Adult Day Care - Mobile</t>
  </si>
  <si>
    <t>HCBS - Adult Day Health - Ind</t>
  </si>
  <si>
    <t>HCBS - Case Management - Ind</t>
  </si>
  <si>
    <t>HCBS - Community Education - Group</t>
  </si>
  <si>
    <t>HCBS - Com Education - CDSMP -Ind</t>
  </si>
  <si>
    <t>HCBS - Counseling - Ind</t>
  </si>
  <si>
    <t>HCBS - Home Management - Ind</t>
  </si>
  <si>
    <t>HCBS - Home Mod &amp; Home Repair - Ind</t>
  </si>
  <si>
    <t>HCBS - Home Sharing &amp; RM Match - Ind</t>
  </si>
  <si>
    <t>HCBS - Information &amp; Assistance - Ind</t>
  </si>
  <si>
    <t>HCBS - Interpretation &amp; Translating - Group</t>
  </si>
  <si>
    <t>HCBS - Material Aid - Ind</t>
  </si>
  <si>
    <t>HCBS - Material Aid - Voucher</t>
  </si>
  <si>
    <t>HCBS - Outreach - Ind</t>
  </si>
  <si>
    <t>HCBS - Senior Recreation - Group</t>
  </si>
  <si>
    <t>HCBS - Support Group - Ind</t>
  </si>
  <si>
    <t>HCBS - Telephone Reassurance - Ind</t>
  </si>
  <si>
    <t>HCBS - Transition Coordination - Ind</t>
  </si>
  <si>
    <t>HCBS - Transportation - Ind (Assisted)</t>
  </si>
  <si>
    <t>HCBS - Trans - Group (DHR Unified)</t>
  </si>
  <si>
    <t>HCBS - Vol Dev/Oppor/Service - Group</t>
  </si>
  <si>
    <t>In-Home - Chore - Ind</t>
  </si>
  <si>
    <t>In-Home - Emerg Resp Install - Ind</t>
  </si>
  <si>
    <t>In-Home - Emerg Resp Monitoring - Ind</t>
  </si>
  <si>
    <t>In-Home - Friendly Visiting - Ind</t>
  </si>
  <si>
    <t>In-Home - Homemaker - Ind</t>
  </si>
  <si>
    <t>In-Home - Homemaker - Voucher</t>
  </si>
  <si>
    <t>In-Home - Personal Care - Ind</t>
  </si>
  <si>
    <t>Kinship Care - Case Management</t>
  </si>
  <si>
    <t>Kinship Care - Counseling</t>
  </si>
  <si>
    <t>Kinship Care - Group (Staff Act Log)</t>
  </si>
  <si>
    <t>Kinship Care - Respite Care Out of Home</t>
  </si>
  <si>
    <t>LTCO - Long-term Care Ombudsman</t>
  </si>
  <si>
    <t>MFP - MDS-Q Options Counseling</t>
  </si>
  <si>
    <t>MFP - Transition Coordination</t>
  </si>
  <si>
    <t>N/W - C Meals Management Only</t>
  </si>
  <si>
    <t>N/W - C Meals Costs Only</t>
  </si>
  <si>
    <t>N/W - Exer and Phys Fitness - Ind</t>
  </si>
  <si>
    <t>N/W - Health P/Disease Prev-Group</t>
  </si>
  <si>
    <t>N/W - Home-Del Meals Manage Only</t>
  </si>
  <si>
    <t>N/W - Home-Del Meals Meal Cost Only</t>
  </si>
  <si>
    <t>N/W - Medications Management - Ind</t>
  </si>
  <si>
    <t>N/W - Nutrition Counseling - Ind</t>
  </si>
  <si>
    <t>N/W - Nutrition Education - Ind</t>
  </si>
  <si>
    <t>N/W - Nut./Health Rel/Health Scr - Ind</t>
  </si>
  <si>
    <t>SCSEP Employment Program - Ind</t>
  </si>
  <si>
    <t>File is..</t>
  </si>
  <si>
    <t>General Administration
COST POOL</t>
  </si>
  <si>
    <t>Shared Building Space
COST POOL</t>
  </si>
  <si>
    <t>Client/Meal Transportation COST POOL</t>
  </si>
  <si>
    <t>Support
COST POOL</t>
  </si>
  <si>
    <r>
      <t>PROPOSED ANNUAL EXPENSES</t>
    </r>
    <r>
      <rPr>
        <b/>
        <sz val="12"/>
        <color indexed="12"/>
        <rFont val="Arial"/>
        <family val="2"/>
      </rPr>
      <t xml:space="preserve">
</t>
    </r>
    <r>
      <rPr>
        <b/>
        <i/>
        <sz val="12"/>
        <color indexed="12"/>
        <rFont val="Arial"/>
        <family val="2"/>
      </rPr>
      <t>(Select Line Item from DAS Chart of Accounts)</t>
    </r>
  </si>
  <si>
    <r>
      <t>WAGES &amp; BENEFITS</t>
    </r>
    <r>
      <rPr>
        <b/>
        <i/>
        <sz val="14"/>
        <rFont val="Arial"/>
        <family val="2"/>
      </rPr>
      <t xml:space="preserve"> </t>
    </r>
    <r>
      <rPr>
        <b/>
        <i/>
        <sz val="14"/>
        <color indexed="48"/>
        <rFont val="Arial"/>
        <family val="2"/>
      </rPr>
      <t>(Auto-populates)</t>
    </r>
  </si>
  <si>
    <t xml:space="preserve"> Auto-populates % of Wages and Benefits from Personnel Spreadsheet(1)</t>
  </si>
  <si>
    <t xml:space="preserve"> Auto-populates % of Hours from Personnel  Spreadsheet (1)</t>
  </si>
  <si>
    <r>
      <t xml:space="preserve">STAFF TRAVEL EXPENSES
</t>
    </r>
    <r>
      <rPr>
        <b/>
        <i/>
        <sz val="14"/>
        <color indexed="48"/>
        <rFont val="Arial"/>
        <family val="2"/>
      </rPr>
      <t>(Auto-populates)</t>
    </r>
  </si>
  <si>
    <t>Staff Mileage/Per Diem Reimbursement</t>
  </si>
  <si>
    <t>Volunteer Mileage/Per Diem Reimbursement</t>
  </si>
  <si>
    <t>Other Staff Travel Expenses</t>
  </si>
  <si>
    <r>
      <t xml:space="preserve">VEHICLE OPERATING EXPENSES
</t>
    </r>
    <r>
      <rPr>
        <b/>
        <i/>
        <sz val="14"/>
        <color indexed="48"/>
        <rFont val="Arial"/>
        <family val="2"/>
      </rPr>
      <t>(Auto-populates)</t>
    </r>
  </si>
  <si>
    <t>Vehicle Gas &amp; Oil</t>
  </si>
  <si>
    <t>Vehicle Insurance</t>
  </si>
  <si>
    <t>Vehicle Maintenance</t>
  </si>
  <si>
    <t>Other Vehicle Operating Expenses</t>
  </si>
  <si>
    <r>
      <t>BUILDING EXPENSES</t>
    </r>
    <r>
      <rPr>
        <b/>
        <i/>
        <sz val="14"/>
        <color indexed="59"/>
        <rFont val="Arial"/>
        <family val="2"/>
      </rPr>
      <t xml:space="preserve"> </t>
    </r>
    <r>
      <rPr>
        <b/>
        <i/>
        <sz val="14"/>
        <color indexed="48"/>
        <rFont val="Arial"/>
        <family val="2"/>
      </rPr>
      <t>(Auto-populates)</t>
    </r>
  </si>
  <si>
    <t>Building Depreciation</t>
  </si>
  <si>
    <t>Building Insurance</t>
  </si>
  <si>
    <t xml:space="preserve">Building Maintenance/Janitorial </t>
  </si>
  <si>
    <t>Building Repairs</t>
  </si>
  <si>
    <t>Rent</t>
  </si>
  <si>
    <t>Utilities</t>
  </si>
  <si>
    <t>Other Space Expenses (Security)</t>
  </si>
  <si>
    <r>
      <t>COMPUTER OPERATION EXPENSES</t>
    </r>
    <r>
      <rPr>
        <b/>
        <i/>
        <sz val="14"/>
        <color indexed="48"/>
        <rFont val="Arial"/>
        <family val="2"/>
      </rPr>
      <t xml:space="preserve"> (Auto-populates)</t>
    </r>
  </si>
  <si>
    <t>Computer Purchase</t>
  </si>
  <si>
    <t>Computer Maintenance</t>
  </si>
  <si>
    <t>Computer Supplies</t>
  </si>
  <si>
    <t>Computer Training</t>
  </si>
  <si>
    <t xml:space="preserve">Other Computer Operation Expenses  </t>
  </si>
  <si>
    <r>
      <t xml:space="preserve">CAPITAL EQUIPMENT EXPENSES
</t>
    </r>
    <r>
      <rPr>
        <b/>
        <i/>
        <sz val="14"/>
        <color indexed="48"/>
        <rFont val="Arial"/>
        <family val="2"/>
      </rPr>
      <t>(Auto-populates)</t>
    </r>
  </si>
  <si>
    <t>Capital Equipment Depreciation/Usage Fee</t>
  </si>
  <si>
    <t>Equipment Maintenance</t>
  </si>
  <si>
    <t>Other Equipment Expenses</t>
  </si>
  <si>
    <r>
      <t xml:space="preserve">SUPPLY EXPENSES </t>
    </r>
    <r>
      <rPr>
        <b/>
        <i/>
        <sz val="14"/>
        <color indexed="48"/>
        <rFont val="Arial"/>
        <family val="2"/>
      </rPr>
      <t>(Auto-populates)</t>
    </r>
  </si>
  <si>
    <t>Advertising</t>
  </si>
  <si>
    <t>Copy/Printing</t>
  </si>
  <si>
    <t>Dues/Subscriptions</t>
  </si>
  <si>
    <t>Employee Testing</t>
  </si>
  <si>
    <t>Insurance</t>
  </si>
  <si>
    <t>Office/Paper Supplies</t>
  </si>
  <si>
    <t>Postage</t>
  </si>
  <si>
    <t>Site Supplies</t>
  </si>
  <si>
    <t>Telephone &amp; Other Telecommunications</t>
  </si>
  <si>
    <t>Training/Meeting Expense</t>
  </si>
  <si>
    <t>Other Supply Expenses</t>
  </si>
  <si>
    <r>
      <t xml:space="preserve">SERVICE CONTRACTS </t>
    </r>
    <r>
      <rPr>
        <b/>
        <i/>
        <sz val="14"/>
        <color indexed="48"/>
        <rFont val="Arial"/>
        <family val="2"/>
      </rPr>
      <t>(Auto-populates)</t>
    </r>
  </si>
  <si>
    <t xml:space="preserve">SCSEP </t>
  </si>
  <si>
    <t>Identify Contract Type</t>
  </si>
  <si>
    <r>
      <t xml:space="preserve">CONGREGATE MEAL EXPENSES </t>
    </r>
    <r>
      <rPr>
        <b/>
        <i/>
        <sz val="14"/>
        <color indexed="48"/>
        <rFont val="Arial"/>
        <family val="2"/>
      </rPr>
      <t>(Auto-populates)</t>
    </r>
  </si>
  <si>
    <t>Vendor Meal Contract - Congregate</t>
  </si>
  <si>
    <t>On-Site or Central Kitchen Preparation:</t>
  </si>
  <si>
    <t>Raw Food Costs</t>
  </si>
  <si>
    <t>Labor</t>
  </si>
  <si>
    <t>Disposable Supplies</t>
  </si>
  <si>
    <t>Transportation Costs</t>
  </si>
  <si>
    <t>Meal Delivery Costs</t>
  </si>
  <si>
    <t>Equipment</t>
  </si>
  <si>
    <t>Taxes</t>
  </si>
  <si>
    <t>Other Meal Costs (Kinship Care - monthly mtgs)</t>
  </si>
  <si>
    <r>
      <t xml:space="preserve">HOME DELIVERED MEAL EXPENSES </t>
    </r>
    <r>
      <rPr>
        <b/>
        <i/>
        <sz val="14"/>
        <color indexed="48"/>
        <rFont val="Arial"/>
        <family val="2"/>
      </rPr>
      <t>(Auto-populates)</t>
    </r>
  </si>
  <si>
    <t>Vendor Meal Contract - Home Delivered</t>
  </si>
  <si>
    <t>Other Meal Costs (List)</t>
  </si>
  <si>
    <r>
      <t>OTHER OPERATING COSTS</t>
    </r>
    <r>
      <rPr>
        <b/>
        <sz val="14"/>
        <color indexed="48"/>
        <rFont val="Arial"/>
        <family val="2"/>
      </rPr>
      <t xml:space="preserve"> </t>
    </r>
    <r>
      <rPr>
        <b/>
        <i/>
        <sz val="14"/>
        <color indexed="48"/>
        <rFont val="Arial"/>
        <family val="2"/>
      </rPr>
      <t>(Auto-populates)</t>
    </r>
  </si>
  <si>
    <t>Agency Indirect (Federal Cognizant Agency Only)</t>
  </si>
  <si>
    <t>Audit/Legal Fees</t>
  </si>
  <si>
    <t>Profit/Surplus Margin</t>
  </si>
  <si>
    <t>Other Misc. Operating Costs</t>
  </si>
  <si>
    <r>
      <t>Spreadsheet Check</t>
    </r>
    <r>
      <rPr>
        <b/>
        <sz val="14"/>
        <color indexed="48"/>
        <rFont val="Arial"/>
        <family val="2"/>
      </rPr>
      <t xml:space="preserve"> </t>
    </r>
    <r>
      <rPr>
        <b/>
        <i/>
        <sz val="14"/>
        <color indexed="48"/>
        <rFont val="Arial"/>
        <family val="2"/>
      </rPr>
      <t>(Auto-populates)</t>
    </r>
  </si>
  <si>
    <r>
      <t xml:space="preserve">TOTAL ALLOWABLE COSTS 
</t>
    </r>
    <r>
      <rPr>
        <b/>
        <i/>
        <sz val="14"/>
        <color indexed="48"/>
        <rFont val="Arial"/>
        <family val="2"/>
      </rPr>
      <t>(Auto-populates)</t>
    </r>
  </si>
  <si>
    <t>COST POOL SECTION:</t>
  </si>
  <si>
    <r>
      <t xml:space="preserve">Service Subcontract Allowance </t>
    </r>
    <r>
      <rPr>
        <sz val="12"/>
        <rFont val="Arial"/>
        <family val="2"/>
      </rPr>
      <t>(per contract)</t>
    </r>
  </si>
  <si>
    <t xml:space="preserve">Contracts over $50,000 Only - Enter Service Subcontract Adjustment (Contract Amount minus $25,000) </t>
  </si>
  <si>
    <t>Reallocate Support Costs</t>
  </si>
  <si>
    <t>Auto-populates based on Percent of Total  Staff Hours from Personnel</t>
  </si>
  <si>
    <t xml:space="preserve">Reallocate Shared Building Space  </t>
  </si>
  <si>
    <t>Enter Square Footage Occupied (In Red Only)</t>
  </si>
  <si>
    <t>Reallocate Client Transportation Costs</t>
  </si>
  <si>
    <t xml:space="preserve">Auto-populates % of Driver Time Per Program from Personnel </t>
  </si>
  <si>
    <t>Reallocate General Administration Costs</t>
  </si>
  <si>
    <t>Auto-populates based on Modified Total Direct Costs</t>
  </si>
  <si>
    <t>TOTAL ACTUAL COSTS BY SERVICE</t>
  </si>
  <si>
    <t>Enter Number of Billing Units</t>
  </si>
  <si>
    <t>ACTUAL COST PER UNIT OF SERVICE</t>
  </si>
  <si>
    <t>DONATED PERSONNEL OR 
NON-CASH MATCH SECTION</t>
  </si>
  <si>
    <r>
      <t>Enter description</t>
    </r>
    <r>
      <rPr>
        <b/>
        <i/>
        <sz val="12"/>
        <color indexed="48"/>
        <rFont val="Arial"/>
        <family val="2"/>
      </rPr>
      <t xml:space="preserve">  (Column A) and then </t>
    </r>
    <r>
      <rPr>
        <b/>
        <i/>
        <sz val="12"/>
        <color indexed="10"/>
        <rFont val="Arial"/>
        <family val="2"/>
      </rPr>
      <t xml:space="preserve">$ value </t>
    </r>
    <r>
      <rPr>
        <b/>
        <i/>
        <sz val="12"/>
        <color indexed="48"/>
        <rFont val="Arial"/>
        <family val="2"/>
      </rPr>
      <t xml:space="preserve"> (Column B)</t>
    </r>
  </si>
  <si>
    <t>Donated Cost Pool Section:</t>
  </si>
  <si>
    <t xml:space="preserve">Reallocate Donated Building Space </t>
  </si>
  <si>
    <t>(Auto-populates from Cost  Pool Section above)</t>
  </si>
  <si>
    <t xml:space="preserve">Reallocate Donated Client Transportation Costs </t>
  </si>
  <si>
    <t xml:space="preserve">Reallocate Donated General Administration </t>
  </si>
  <si>
    <t>(Auto-Populates from Cost Pool Section above)</t>
  </si>
  <si>
    <r>
      <t xml:space="preserve">Spreadsheet Check </t>
    </r>
    <r>
      <rPr>
        <b/>
        <i/>
        <sz val="12"/>
        <color indexed="48"/>
        <rFont val="Arial"/>
        <family val="2"/>
      </rPr>
      <t>(Auto-populates)</t>
    </r>
  </si>
  <si>
    <r>
      <t>TOTAL COSTS</t>
    </r>
    <r>
      <rPr>
        <b/>
        <sz val="12"/>
        <rFont val="Arial"/>
        <family val="2"/>
      </rPr>
      <t xml:space="preserve"> 
(Plus Donated/Non-Cash Match)</t>
    </r>
  </si>
  <si>
    <r>
      <t>Number of Billing Units</t>
    </r>
    <r>
      <rPr>
        <b/>
        <sz val="13"/>
        <color indexed="48"/>
        <rFont val="Arial"/>
        <family val="2"/>
      </rPr>
      <t xml:space="preserve"> </t>
    </r>
    <r>
      <rPr>
        <b/>
        <i/>
        <sz val="13"/>
        <color indexed="48"/>
        <rFont val="Arial"/>
        <family val="2"/>
      </rPr>
      <t>(Auto-populates from Cost Pool Section above)</t>
    </r>
  </si>
  <si>
    <t>POTENTIAL UNIT COST</t>
  </si>
  <si>
    <t>BUDGET NARRATIVE</t>
  </si>
  <si>
    <t>Your Budget Narrative should address the following bullet points:</t>
  </si>
  <si>
    <t xml:space="preserve">         * The budget justification is clear, logical and specifically describes the program and corresponds with the cost allocation/budget.  </t>
  </si>
  <si>
    <t xml:space="preserve">         * The budget proposal clearly demonstrates capacity to provide required match funds and leverage grant funding to maximize program outcomes.   </t>
  </si>
  <si>
    <t xml:space="preserve">**The three spaces below are meant to be for separate paragraphs for your narrative. If you need more or less room, feel free to format as needed.** </t>
  </si>
  <si>
    <t>Total # of passenger seats in fleet</t>
  </si>
  <si>
    <t xml:space="preserve">Does your agency participate in DHS Coordinated Transportation? </t>
  </si>
  <si>
    <t>Number of Persons likely to receive Service (estimate)</t>
  </si>
  <si>
    <t xml:space="preserve">White </t>
  </si>
  <si>
    <t>Black</t>
  </si>
  <si>
    <t>Hispanic</t>
  </si>
  <si>
    <t>Asian-Pacific</t>
  </si>
  <si>
    <t>Asian-Indian</t>
  </si>
  <si>
    <t>Native American</t>
  </si>
  <si>
    <t>% of Service Area Population</t>
  </si>
  <si>
    <t># of Persons expected to be served</t>
  </si>
  <si>
    <t>total</t>
  </si>
  <si>
    <t>FINANCIAL COMPONENTS WORKBOOK</t>
  </si>
  <si>
    <t>MOBILITY MANAGEMENT #1</t>
  </si>
  <si>
    <t>MOBILITY MANAGEMENT #2</t>
  </si>
  <si>
    <t>MOBILITY MANAGEMENT #3</t>
  </si>
  <si>
    <t>TRIPS #4</t>
  </si>
  <si>
    <t>TRIPS #5</t>
  </si>
  <si>
    <t>TRIPS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</si>
</sst>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409]mmmm\ d\,\ yyyy;@"/>
    <numFmt numFmtId="165" formatCode="_-* #,##0_-;\-* #,##0_-;_-* &quot;-&quot;_-;_-@_-"/>
    <numFmt numFmtId="166" formatCode="General_)"/>
    <numFmt numFmtId="167" formatCode="_(&quot;$&quot;* #,##0_);_(&quot;$&quot;* \(#,##0\);_(&quot;$&quot;* &quot;-&quot;??_);_(@_)"/>
    <numFmt numFmtId="168" formatCode="_(* #,##0_);_(* \(#,##0\);_(* &quot;-&quot;??_);_(@_)"/>
    <numFmt numFmtId="169" formatCode="&quot;$&quot;#,##0"/>
    <numFmt numFmtId="170" formatCode="#,##0.000000_);\(#,##0.000000\)"/>
  </numFmts>
  <fonts count="91" x14ac:knownFonts="1">
    <font>
      <sz val="11"/>
      <color theme="1"/>
      <name val="Calibri"/>
      <family val="2"/>
      <scheme val="minor"/>
    </font>
    <font>
      <sz val="11"/>
      <color theme="1"/>
      <name val="Calibri"/>
      <family val="2"/>
      <scheme val="minor"/>
    </font>
    <font>
      <sz val="11"/>
      <color indexed="8"/>
      <name val="Calibri"/>
      <family val="2"/>
    </font>
    <font>
      <b/>
      <sz val="10"/>
      <color indexed="8"/>
      <name val="Arial"/>
      <family val="2"/>
    </font>
    <font>
      <sz val="11"/>
      <color indexed="8"/>
      <name val="Arial"/>
      <family val="2"/>
    </font>
    <font>
      <sz val="10"/>
      <color indexed="8"/>
      <name val="Arial"/>
      <family val="2"/>
    </font>
    <font>
      <sz val="10"/>
      <color theme="1"/>
      <name val="Arial"/>
      <family val="2"/>
    </font>
    <font>
      <b/>
      <sz val="10"/>
      <color indexed="10"/>
      <name val="Arial"/>
      <family val="2"/>
    </font>
    <font>
      <sz val="10"/>
      <color indexed="8"/>
      <name val="Calibri"/>
      <family val="2"/>
    </font>
    <font>
      <b/>
      <u/>
      <sz val="10"/>
      <color indexed="8"/>
      <name val="Arial"/>
      <family val="2"/>
    </font>
    <font>
      <i/>
      <sz val="10"/>
      <color indexed="8"/>
      <name val="Arial"/>
      <family val="2"/>
    </font>
    <font>
      <sz val="6"/>
      <color indexed="8"/>
      <name val="Calibri"/>
      <family val="2"/>
    </font>
    <font>
      <b/>
      <i/>
      <sz val="10"/>
      <color rgb="FF000000"/>
      <name val="Arial"/>
      <family val="2"/>
    </font>
    <font>
      <b/>
      <i/>
      <sz val="10"/>
      <color indexed="8"/>
      <name val="Arial"/>
      <family val="2"/>
    </font>
    <font>
      <sz val="9"/>
      <color indexed="8"/>
      <name val="Calibri"/>
      <family val="2"/>
    </font>
    <font>
      <b/>
      <i/>
      <u/>
      <sz val="10"/>
      <color indexed="8"/>
      <name val="Arial"/>
      <family val="2"/>
    </font>
    <font>
      <b/>
      <sz val="10"/>
      <color indexed="63"/>
      <name val="Arial"/>
      <family val="2"/>
    </font>
    <font>
      <b/>
      <sz val="10"/>
      <color theme="9" tint="-0.249977111117893"/>
      <name val="Arial"/>
      <family val="2"/>
    </font>
    <font>
      <b/>
      <sz val="10"/>
      <color indexed="23"/>
      <name val="Arial"/>
      <family val="2"/>
    </font>
    <font>
      <b/>
      <sz val="10"/>
      <color theme="7" tint="-0.249977111117893"/>
      <name val="Arial"/>
      <family val="2"/>
    </font>
    <font>
      <b/>
      <sz val="9"/>
      <color indexed="63"/>
      <name val="Calibri"/>
      <family val="2"/>
    </font>
    <font>
      <b/>
      <sz val="9"/>
      <color indexed="8"/>
      <name val="Calibri"/>
      <family val="2"/>
    </font>
    <font>
      <sz val="10"/>
      <color rgb="FFFF0000"/>
      <name val="Arial"/>
      <family val="2"/>
    </font>
    <font>
      <b/>
      <sz val="10"/>
      <color rgb="FFFF0000"/>
      <name val="Arial"/>
      <family val="2"/>
    </font>
    <font>
      <b/>
      <i/>
      <u/>
      <sz val="10"/>
      <color theme="9" tint="-0.249977111117893"/>
      <name val="Arial"/>
      <family val="2"/>
    </font>
    <font>
      <b/>
      <i/>
      <u/>
      <sz val="10"/>
      <color rgb="FFFF0000"/>
      <name val="Arial"/>
      <family val="2"/>
    </font>
    <font>
      <b/>
      <i/>
      <u/>
      <sz val="10"/>
      <color theme="7" tint="-0.249977111117893"/>
      <name val="Arial"/>
      <family val="2"/>
    </font>
    <font>
      <b/>
      <u/>
      <sz val="10"/>
      <color rgb="FFFF0000"/>
      <name val="Arial"/>
      <family val="2"/>
    </font>
    <font>
      <b/>
      <sz val="10"/>
      <color rgb="FF000000"/>
      <name val="Arial"/>
      <family val="2"/>
    </font>
    <font>
      <u/>
      <sz val="10"/>
      <color rgb="FF000000"/>
      <name val="Arial"/>
      <family val="2"/>
    </font>
    <font>
      <u/>
      <sz val="10"/>
      <color indexed="8"/>
      <name val="Arial"/>
      <family val="2"/>
    </font>
    <font>
      <sz val="10"/>
      <color rgb="FF000000"/>
      <name val="Arial"/>
      <family val="2"/>
    </font>
    <font>
      <u/>
      <sz val="11"/>
      <color theme="10"/>
      <name val="Calibri"/>
      <family val="2"/>
      <scheme val="minor"/>
    </font>
    <font>
      <b/>
      <sz val="24"/>
      <name val="Calibri"/>
      <family val="2"/>
      <scheme val="minor"/>
    </font>
    <font>
      <sz val="10"/>
      <name val="Arial"/>
      <family val="2"/>
    </font>
    <font>
      <b/>
      <sz val="12"/>
      <color theme="1"/>
      <name val="Calibri"/>
      <family val="2"/>
      <scheme val="minor"/>
    </font>
    <font>
      <b/>
      <sz val="16"/>
      <color theme="1"/>
      <name val="Calibri"/>
      <family val="2"/>
      <scheme val="minor"/>
    </font>
    <font>
      <b/>
      <sz val="11"/>
      <name val="Arial"/>
      <family val="2"/>
    </font>
    <font>
      <b/>
      <sz val="10"/>
      <name val="Arial"/>
      <family val="2"/>
    </font>
    <font>
      <i/>
      <sz val="10"/>
      <name val="Arial"/>
      <family val="2"/>
    </font>
    <font>
      <b/>
      <sz val="9"/>
      <name val="Arial"/>
      <family val="2"/>
    </font>
    <font>
      <b/>
      <sz val="8"/>
      <name val="Arial"/>
      <family val="2"/>
    </font>
    <font>
      <sz val="16"/>
      <name val="Calibri"/>
      <family val="2"/>
      <scheme val="minor"/>
    </font>
    <font>
      <b/>
      <sz val="11"/>
      <name val="Calibri"/>
      <family val="2"/>
      <scheme val="minor"/>
    </font>
    <font>
      <sz val="12"/>
      <name val="Times New Roman"/>
      <family val="1"/>
    </font>
    <font>
      <sz val="10"/>
      <name val="Courier"/>
      <family val="3"/>
    </font>
    <font>
      <b/>
      <i/>
      <sz val="10"/>
      <color indexed="10"/>
      <name val="Arial"/>
      <family val="2"/>
    </font>
    <font>
      <sz val="14"/>
      <name val="Arial"/>
      <family val="2"/>
    </font>
    <font>
      <sz val="12"/>
      <name val="Arial"/>
      <family val="2"/>
    </font>
    <font>
      <b/>
      <sz val="14"/>
      <name val="Arial"/>
      <family val="2"/>
    </font>
    <font>
      <b/>
      <i/>
      <sz val="11"/>
      <color indexed="12"/>
      <name val="Arial"/>
      <family val="2"/>
    </font>
    <font>
      <b/>
      <i/>
      <sz val="11"/>
      <color indexed="10"/>
      <name val="Arial"/>
      <family val="2"/>
    </font>
    <font>
      <b/>
      <i/>
      <sz val="11"/>
      <name val="Arial"/>
      <family val="2"/>
    </font>
    <font>
      <sz val="14"/>
      <color indexed="8"/>
      <name val="Arial"/>
      <family val="2"/>
    </font>
    <font>
      <sz val="11"/>
      <name val="Arial"/>
      <family val="2"/>
    </font>
    <font>
      <b/>
      <i/>
      <sz val="14"/>
      <color indexed="10"/>
      <name val="Arial"/>
      <family val="2"/>
    </font>
    <font>
      <sz val="14"/>
      <color indexed="10"/>
      <name val="Arial"/>
      <family val="2"/>
    </font>
    <font>
      <b/>
      <i/>
      <sz val="12"/>
      <name val="Arial"/>
      <family val="2"/>
    </font>
    <font>
      <sz val="10"/>
      <color indexed="39"/>
      <name val="Arial"/>
      <family val="2"/>
    </font>
    <font>
      <b/>
      <i/>
      <sz val="14"/>
      <color indexed="48"/>
      <name val="Arial"/>
      <family val="2"/>
    </font>
    <font>
      <b/>
      <sz val="14"/>
      <color indexed="8"/>
      <name val="Arial"/>
      <family val="2"/>
    </font>
    <font>
      <b/>
      <sz val="14"/>
      <color indexed="10"/>
      <name val="Arial"/>
      <family val="2"/>
    </font>
    <font>
      <b/>
      <sz val="12"/>
      <name val="Arial"/>
      <family val="2"/>
    </font>
    <font>
      <b/>
      <sz val="18"/>
      <color indexed="10"/>
      <name val="Arial"/>
      <family val="2"/>
    </font>
    <font>
      <sz val="18"/>
      <name val="Arial"/>
      <family val="2"/>
    </font>
    <font>
      <b/>
      <sz val="12"/>
      <color indexed="12"/>
      <name val="Arial"/>
      <family val="2"/>
    </font>
    <font>
      <b/>
      <i/>
      <sz val="12"/>
      <color indexed="12"/>
      <name val="Arial"/>
      <family val="2"/>
    </font>
    <font>
      <b/>
      <i/>
      <sz val="14"/>
      <name val="Arial"/>
      <family val="2"/>
    </font>
    <font>
      <b/>
      <sz val="12"/>
      <color indexed="48"/>
      <name val="Arial"/>
      <family val="2"/>
    </font>
    <font>
      <b/>
      <sz val="12"/>
      <color indexed="10"/>
      <name val="Arial"/>
      <family val="2"/>
    </font>
    <font>
      <sz val="12"/>
      <color indexed="10"/>
      <name val="Arial"/>
      <family val="2"/>
    </font>
    <font>
      <sz val="12"/>
      <color indexed="59"/>
      <name val="Arial"/>
      <family val="2"/>
    </font>
    <font>
      <b/>
      <sz val="14"/>
      <color indexed="59"/>
      <name val="Arial"/>
      <family val="2"/>
    </font>
    <font>
      <sz val="12"/>
      <color indexed="17"/>
      <name val="Arial"/>
      <family val="2"/>
    </font>
    <font>
      <b/>
      <i/>
      <sz val="14"/>
      <color indexed="59"/>
      <name val="Arial"/>
      <family val="2"/>
    </font>
    <font>
      <sz val="12"/>
      <color indexed="9"/>
      <name val="Arial"/>
      <family val="2"/>
    </font>
    <font>
      <b/>
      <sz val="14"/>
      <color indexed="48"/>
      <name val="Arial"/>
      <family val="2"/>
    </font>
    <font>
      <b/>
      <sz val="16"/>
      <name val="Arial"/>
      <family val="2"/>
    </font>
    <font>
      <b/>
      <i/>
      <sz val="13"/>
      <color indexed="10"/>
      <name val="Arial"/>
      <family val="2"/>
    </font>
    <font>
      <b/>
      <i/>
      <sz val="12"/>
      <color indexed="48"/>
      <name val="Arial"/>
      <family val="2"/>
    </font>
    <font>
      <b/>
      <sz val="14"/>
      <color indexed="12"/>
      <name val="Arial"/>
      <family val="2"/>
    </font>
    <font>
      <sz val="14"/>
      <color indexed="12"/>
      <name val="Arial"/>
      <family val="2"/>
    </font>
    <font>
      <b/>
      <i/>
      <sz val="12"/>
      <color indexed="10"/>
      <name val="Arial"/>
      <family val="2"/>
    </font>
    <font>
      <b/>
      <sz val="16"/>
      <color indexed="48"/>
      <name val="Arial"/>
      <family val="2"/>
    </font>
    <font>
      <i/>
      <sz val="12"/>
      <name val="Arial"/>
      <family val="2"/>
    </font>
    <font>
      <i/>
      <sz val="13"/>
      <name val="Arial"/>
      <family val="2"/>
    </font>
    <font>
      <b/>
      <sz val="13"/>
      <name val="Arial"/>
      <family val="2"/>
    </font>
    <font>
      <b/>
      <sz val="13"/>
      <color indexed="48"/>
      <name val="Arial"/>
      <family val="2"/>
    </font>
    <font>
      <b/>
      <i/>
      <sz val="13"/>
      <color indexed="48"/>
      <name val="Arial"/>
      <family val="2"/>
    </font>
    <font>
      <b/>
      <i/>
      <sz val="10"/>
      <name val="Arial"/>
      <family val="2"/>
    </font>
    <font>
      <b/>
      <sz val="11"/>
      <color theme="1"/>
      <name val="Arial"/>
      <family val="2"/>
    </font>
  </fonts>
  <fills count="19">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BFBFB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41"/>
        <bgColor indexed="64"/>
      </patternFill>
    </fill>
    <fill>
      <patternFill patternType="solid">
        <fgColor indexed="13"/>
        <bgColor indexed="64"/>
      </patternFill>
    </fill>
    <fill>
      <patternFill patternType="solid">
        <fgColor indexed="10"/>
        <bgColor indexed="64"/>
      </patternFill>
    </fill>
    <fill>
      <patternFill patternType="solid">
        <fgColor indexed="23"/>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theme="7" tint="0.79998168889431442"/>
        <bgColor indexed="64"/>
      </patternFill>
    </fill>
    <fill>
      <patternFill patternType="solid">
        <fgColor theme="0" tint="-0.499984740745262"/>
        <bgColor indexed="64"/>
      </patternFill>
    </fill>
  </fills>
  <borders count="76">
    <border>
      <left/>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right/>
      <top style="medium">
        <color auto="1"/>
      </top>
      <bottom style="thin">
        <color auto="1"/>
      </bottom>
      <diagonal/>
    </border>
    <border>
      <left/>
      <right style="thin">
        <color auto="1"/>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auto="1"/>
      </left>
      <right/>
      <top style="medium">
        <color auto="1"/>
      </top>
      <bottom/>
      <diagonal/>
    </border>
    <border>
      <left/>
      <right/>
      <top style="medium">
        <color auto="1"/>
      </top>
      <bottom/>
      <diagonal/>
    </border>
    <border>
      <left style="medium">
        <color rgb="FF000000"/>
      </left>
      <right/>
      <top style="medium">
        <color auto="1"/>
      </top>
      <bottom/>
      <diagonal/>
    </border>
    <border>
      <left style="medium">
        <color rgb="FF000000"/>
      </left>
      <right style="medium">
        <color auto="1"/>
      </right>
      <top style="thin">
        <color indexed="64"/>
      </top>
      <bottom/>
      <diagonal/>
    </border>
    <border>
      <left style="medium">
        <color auto="1"/>
      </left>
      <right/>
      <top/>
      <bottom style="medium">
        <color rgb="FF000000"/>
      </bottom>
      <diagonal/>
    </border>
    <border>
      <left/>
      <right/>
      <top/>
      <bottom style="medium">
        <color rgb="FF000000"/>
      </bottom>
      <diagonal/>
    </border>
    <border>
      <left style="medium">
        <color rgb="FF000000"/>
      </left>
      <right/>
      <top/>
      <bottom style="medium">
        <color auto="1"/>
      </bottom>
      <diagonal/>
    </border>
    <border>
      <left style="medium">
        <color rgb="FF000000"/>
      </left>
      <right style="medium">
        <color auto="1"/>
      </right>
      <top/>
      <bottom style="medium">
        <color auto="1"/>
      </bottom>
      <diagonal/>
    </border>
    <border>
      <left style="medium">
        <color auto="1"/>
      </left>
      <right/>
      <top style="medium">
        <color rgb="FF000000"/>
      </top>
      <bottom style="medium">
        <color auto="1"/>
      </bottom>
      <diagonal/>
    </border>
    <border>
      <left/>
      <right style="medium">
        <color rgb="FF000000"/>
      </right>
      <top style="medium">
        <color rgb="FF000000"/>
      </top>
      <bottom style="medium">
        <color auto="1"/>
      </bottom>
      <diagonal/>
    </border>
    <border>
      <left style="medium">
        <color rgb="FF000000"/>
      </left>
      <right/>
      <top style="medium">
        <color auto="1"/>
      </top>
      <bottom style="medium">
        <color auto="1"/>
      </bottom>
      <diagonal/>
    </border>
    <border>
      <left style="medium">
        <color rgb="FF000000"/>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top style="medium">
        <color rgb="FF000000"/>
      </top>
      <bottom style="medium">
        <color auto="1"/>
      </bottom>
      <diagonal/>
    </border>
    <border>
      <left/>
      <right style="medium">
        <color rgb="FF000000"/>
      </right>
      <top style="medium">
        <color auto="1"/>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style="medium">
        <color auto="1"/>
      </right>
      <top style="thin">
        <color auto="1"/>
      </top>
      <bottom/>
      <diagonal/>
    </border>
    <border>
      <left style="thin">
        <color indexed="64"/>
      </left>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xf numFmtId="0" fontId="32" fillId="0" borderId="0" applyNumberFormat="0" applyFill="0" applyBorder="0" applyAlignment="0" applyProtection="0"/>
    <xf numFmtId="0" fontId="34" fillId="0" borderId="0"/>
    <xf numFmtId="44" fontId="34" fillId="0" borderId="0" applyFont="0" applyFill="0" applyBorder="0" applyAlignment="0" applyProtection="0"/>
    <xf numFmtId="166" fontId="45" fillId="0" borderId="0"/>
    <xf numFmtId="9" fontId="34" fillId="0" borderId="0" applyFont="0" applyFill="0" applyBorder="0" applyAlignment="0" applyProtection="0"/>
    <xf numFmtId="43" fontId="34" fillId="0" borderId="0" applyFont="0" applyFill="0" applyBorder="0" applyAlignment="0" applyProtection="0"/>
    <xf numFmtId="166" fontId="45" fillId="0" borderId="0"/>
  </cellStyleXfs>
  <cellXfs count="504">
    <xf numFmtId="0" fontId="0" fillId="0" borderId="0" xfId="0"/>
    <xf numFmtId="0" fontId="2" fillId="0" borderId="0" xfId="2"/>
    <xf numFmtId="0" fontId="3" fillId="2" borderId="1" xfId="2" applyFont="1" applyFill="1" applyBorder="1"/>
    <xf numFmtId="0" fontId="3" fillId="2" borderId="5" xfId="2" applyFont="1" applyFill="1" applyBorder="1"/>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3" fillId="0" borderId="15" xfId="2" applyFont="1" applyBorder="1" applyAlignment="1">
      <alignment horizontal="center" vertical="center" wrapText="1"/>
    </xf>
    <xf numFmtId="0" fontId="3" fillId="0" borderId="16" xfId="2" applyFont="1" applyBorder="1" applyAlignment="1">
      <alignment horizontal="center" vertical="center" wrapText="1"/>
    </xf>
    <xf numFmtId="0" fontId="8" fillId="2" borderId="19" xfId="2" applyFont="1" applyFill="1" applyBorder="1" applyAlignment="1" applyProtection="1">
      <alignment horizontal="center" vertical="center" wrapText="1"/>
      <protection locked="0"/>
    </xf>
    <xf numFmtId="0" fontId="8" fillId="2" borderId="20" xfId="2" applyFont="1" applyFill="1" applyBorder="1" applyAlignment="1" applyProtection="1">
      <alignment horizontal="center" vertical="center" wrapText="1"/>
      <protection locked="0"/>
    </xf>
    <xf numFmtId="0" fontId="8" fillId="0" borderId="0" xfId="2" applyFont="1"/>
    <xf numFmtId="0" fontId="11" fillId="3" borderId="21" xfId="2" applyFont="1" applyFill="1" applyBorder="1" applyAlignment="1">
      <alignment vertical="center" wrapText="1"/>
    </xf>
    <xf numFmtId="0" fontId="11" fillId="3" borderId="22" xfId="2" applyFont="1" applyFill="1" applyBorder="1" applyAlignment="1">
      <alignment vertical="center" wrapText="1"/>
    </xf>
    <xf numFmtId="0" fontId="11" fillId="3" borderId="23" xfId="2" applyFont="1" applyFill="1" applyBorder="1" applyAlignment="1">
      <alignment vertical="center" wrapText="1"/>
    </xf>
    <xf numFmtId="0" fontId="11" fillId="3" borderId="24" xfId="2" applyFont="1" applyFill="1" applyBorder="1" applyAlignment="1">
      <alignment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5" fillId="2" borderId="19" xfId="2" applyFont="1" applyFill="1" applyBorder="1" applyAlignment="1" applyProtection="1">
      <alignment horizontal="center" vertical="center" wrapText="1"/>
      <protection locked="0"/>
    </xf>
    <xf numFmtId="0" fontId="5" fillId="2" borderId="20" xfId="2" applyFont="1" applyFill="1" applyBorder="1" applyAlignment="1" applyProtection="1">
      <alignment horizontal="center" vertical="center" wrapText="1"/>
      <protection locked="0"/>
    </xf>
    <xf numFmtId="0" fontId="2" fillId="3" borderId="21" xfId="2" applyFill="1" applyBorder="1" applyAlignment="1">
      <alignment vertical="center" wrapText="1"/>
    </xf>
    <xf numFmtId="0" fontId="2" fillId="3" borderId="22" xfId="2" applyFill="1" applyBorder="1" applyAlignment="1">
      <alignment vertical="center" wrapText="1"/>
    </xf>
    <xf numFmtId="0" fontId="2" fillId="3" borderId="23" xfId="2" applyFill="1" applyBorder="1" applyAlignment="1">
      <alignment vertical="center" wrapText="1"/>
    </xf>
    <xf numFmtId="0" fontId="2" fillId="3" borderId="24" xfId="2" applyFill="1" applyBorder="1" applyAlignment="1">
      <alignment vertical="center" wrapText="1"/>
    </xf>
    <xf numFmtId="0" fontId="3" fillId="0" borderId="29" xfId="2" applyFont="1" applyBorder="1" applyAlignment="1">
      <alignment horizontal="center" vertical="center" wrapText="1"/>
    </xf>
    <xf numFmtId="0" fontId="5" fillId="0" borderId="31" xfId="2" applyFont="1" applyBorder="1" applyAlignment="1">
      <alignment horizontal="left" vertical="center" wrapText="1"/>
    </xf>
    <xf numFmtId="0" fontId="5" fillId="0" borderId="21" xfId="2" applyFont="1" applyBorder="1" applyAlignment="1">
      <alignment vertical="center" wrapText="1"/>
    </xf>
    <xf numFmtId="0" fontId="5" fillId="2" borderId="41" xfId="2" applyFont="1" applyFill="1" applyBorder="1" applyAlignment="1" applyProtection="1">
      <alignment horizontal="center" vertical="center" wrapText="1"/>
      <protection locked="0"/>
    </xf>
    <xf numFmtId="0" fontId="13" fillId="0" borderId="42" xfId="2" applyFont="1" applyBorder="1" applyAlignment="1">
      <alignment horizontal="left"/>
    </xf>
    <xf numFmtId="0" fontId="10" fillId="0" borderId="36" xfId="2" applyFont="1" applyBorder="1" applyAlignment="1">
      <alignment vertical="center" wrapText="1"/>
    </xf>
    <xf numFmtId="0" fontId="5" fillId="2" borderId="52" xfId="2" applyFont="1" applyFill="1" applyBorder="1" applyAlignment="1" applyProtection="1">
      <alignment horizontal="center" vertical="center" wrapText="1"/>
      <protection locked="0"/>
    </xf>
    <xf numFmtId="0" fontId="3" fillId="0" borderId="56" xfId="2" applyFont="1" applyBorder="1" applyAlignment="1">
      <alignment horizontal="center" vertical="center" wrapText="1"/>
    </xf>
    <xf numFmtId="0" fontId="20" fillId="0" borderId="0" xfId="2" applyFont="1" applyAlignment="1">
      <alignment horizontal="center" vertical="center"/>
    </xf>
    <xf numFmtId="0" fontId="21" fillId="0" borderId="0" xfId="2" applyFont="1" applyAlignment="1">
      <alignment horizontal="center" vertical="center" wrapText="1"/>
    </xf>
    <xf numFmtId="0" fontId="17" fillId="0" borderId="40" xfId="2" applyFont="1" applyBorder="1" applyAlignment="1">
      <alignment vertical="center" wrapText="1"/>
    </xf>
    <xf numFmtId="0" fontId="10" fillId="0" borderId="40" xfId="2" applyFont="1" applyBorder="1" applyAlignment="1">
      <alignment vertical="center" wrapText="1"/>
    </xf>
    <xf numFmtId="0" fontId="5" fillId="0" borderId="40" xfId="2" applyFont="1" applyBorder="1" applyAlignment="1">
      <alignment vertical="center" wrapText="1"/>
    </xf>
    <xf numFmtId="0" fontId="5" fillId="0" borderId="60" xfId="2" applyFont="1" applyBorder="1" applyAlignment="1" applyProtection="1">
      <alignment wrapText="1"/>
      <protection locked="0"/>
    </xf>
    <xf numFmtId="0" fontId="3" fillId="0" borderId="60" xfId="2" applyFont="1" applyBorder="1" applyAlignment="1" applyProtection="1">
      <alignment vertical="top" wrapText="1"/>
      <protection locked="0"/>
    </xf>
    <xf numFmtId="0" fontId="5" fillId="0" borderId="0" xfId="2" applyFont="1" applyAlignment="1" applyProtection="1">
      <alignment vertical="top" wrapText="1"/>
      <protection locked="0"/>
    </xf>
    <xf numFmtId="0" fontId="3" fillId="0" borderId="0" xfId="2" applyFont="1" applyAlignment="1" applyProtection="1">
      <alignment horizontal="center" vertical="top" wrapText="1"/>
      <protection locked="0"/>
    </xf>
    <xf numFmtId="0" fontId="5" fillId="0" borderId="61" xfId="2" applyFont="1" applyBorder="1" applyAlignment="1" applyProtection="1">
      <alignment vertical="top" wrapText="1"/>
      <protection locked="0"/>
    </xf>
    <xf numFmtId="0" fontId="2" fillId="0" borderId="60" xfId="2" applyBorder="1"/>
    <xf numFmtId="0" fontId="2" fillId="0" borderId="61" xfId="2" applyBorder="1"/>
    <xf numFmtId="0" fontId="5" fillId="0" borderId="60" xfId="2" applyFont="1" applyBorder="1" applyAlignment="1" applyProtection="1">
      <alignment vertical="top" wrapText="1"/>
      <protection locked="0"/>
    </xf>
    <xf numFmtId="0" fontId="5" fillId="0" borderId="60" xfId="2" applyFont="1" applyBorder="1"/>
    <xf numFmtId="0" fontId="3" fillId="0" borderId="60" xfId="2" applyFont="1" applyBorder="1" applyAlignment="1">
      <alignment wrapText="1"/>
    </xf>
    <xf numFmtId="0" fontId="3" fillId="0" borderId="0" xfId="2" applyFont="1" applyAlignment="1">
      <alignment wrapText="1"/>
    </xf>
    <xf numFmtId="0" fontId="3" fillId="0" borderId="61" xfId="2" applyFont="1" applyBorder="1" applyAlignment="1">
      <alignment wrapText="1"/>
    </xf>
    <xf numFmtId="0" fontId="5" fillId="0" borderId="47" xfId="2" applyFont="1" applyBorder="1"/>
    <xf numFmtId="0" fontId="5" fillId="0" borderId="0" xfId="2" applyFont="1"/>
    <xf numFmtId="0" fontId="4" fillId="0" borderId="0" xfId="2" applyFont="1"/>
    <xf numFmtId="0" fontId="34" fillId="0" borderId="0" xfId="5"/>
    <xf numFmtId="0" fontId="35" fillId="0" borderId="63" xfId="5" applyFont="1" applyBorder="1"/>
    <xf numFmtId="0" fontId="32" fillId="0" borderId="0" xfId="4"/>
    <xf numFmtId="0" fontId="32" fillId="0" borderId="0" xfId="4" quotePrefix="1"/>
    <xf numFmtId="0" fontId="35" fillId="0" borderId="0" xfId="5" applyFont="1"/>
    <xf numFmtId="0" fontId="36" fillId="5" borderId="62" xfId="5" applyFont="1" applyFill="1" applyBorder="1"/>
    <xf numFmtId="0" fontId="34" fillId="0" borderId="5" xfId="5" applyBorder="1" applyAlignment="1">
      <alignment horizontal="center"/>
    </xf>
    <xf numFmtId="0" fontId="34" fillId="0" borderId="0" xfId="5" applyAlignment="1">
      <alignment horizontal="center"/>
    </xf>
    <xf numFmtId="0" fontId="38" fillId="6" borderId="0" xfId="5" applyFont="1" applyFill="1"/>
    <xf numFmtId="0" fontId="34" fillId="6" borderId="0" xfId="5" applyFill="1"/>
    <xf numFmtId="0" fontId="39" fillId="6" borderId="0" xfId="5" applyFont="1" applyFill="1"/>
    <xf numFmtId="0" fontId="38" fillId="0" borderId="5" xfId="5" applyFont="1" applyBorder="1" applyAlignment="1">
      <alignment horizontal="center"/>
    </xf>
    <xf numFmtId="0" fontId="34" fillId="0" borderId="5" xfId="5" applyBorder="1"/>
    <xf numFmtId="0" fontId="40" fillId="7" borderId="5" xfId="5" applyFont="1" applyFill="1" applyBorder="1" applyAlignment="1">
      <alignment horizontal="center" vertical="center" wrapText="1"/>
    </xf>
    <xf numFmtId="0" fontId="38" fillId="7" borderId="5" xfId="5" applyFont="1" applyFill="1" applyBorder="1" applyAlignment="1">
      <alignment horizontal="center" vertical="center"/>
    </xf>
    <xf numFmtId="0" fontId="38" fillId="0" borderId="5" xfId="5" applyFont="1" applyBorder="1" applyAlignment="1">
      <alignment horizontal="center" vertical="center"/>
    </xf>
    <xf numFmtId="0" fontId="38" fillId="7" borderId="5" xfId="5" applyFont="1" applyFill="1" applyBorder="1" applyAlignment="1">
      <alignment horizontal="center"/>
    </xf>
    <xf numFmtId="0" fontId="42" fillId="0" borderId="62" xfId="5" applyFont="1" applyBorder="1"/>
    <xf numFmtId="0" fontId="43" fillId="5" borderId="37" xfId="5" applyFont="1" applyFill="1" applyBorder="1"/>
    <xf numFmtId="0" fontId="42" fillId="0" borderId="0" xfId="5" applyFont="1" applyAlignment="1">
      <alignment horizontal="center"/>
    </xf>
    <xf numFmtId="0" fontId="43" fillId="5" borderId="0" xfId="5" applyFont="1" applyFill="1"/>
    <xf numFmtId="0" fontId="43" fillId="0" borderId="37" xfId="5" applyFont="1" applyBorder="1"/>
    <xf numFmtId="0" fontId="38" fillId="7" borderId="5" xfId="5" applyFont="1" applyFill="1" applyBorder="1" applyAlignment="1">
      <alignment horizontal="center" wrapText="1"/>
    </xf>
    <xf numFmtId="0" fontId="38" fillId="7" borderId="6" xfId="5" applyFont="1" applyFill="1" applyBorder="1" applyAlignment="1">
      <alignment horizontal="center" wrapText="1"/>
    </xf>
    <xf numFmtId="0" fontId="38" fillId="7" borderId="8" xfId="5" applyFont="1" applyFill="1" applyBorder="1" applyAlignment="1">
      <alignment horizontal="center" wrapText="1"/>
    </xf>
    <xf numFmtId="0" fontId="38" fillId="7" borderId="64" xfId="5" applyFont="1" applyFill="1" applyBorder="1" applyAlignment="1">
      <alignment horizontal="center" vertical="center" wrapText="1"/>
    </xf>
    <xf numFmtId="0" fontId="38" fillId="7" borderId="41" xfId="5" applyFont="1" applyFill="1" applyBorder="1" applyAlignment="1">
      <alignment horizontal="center" vertical="center" wrapText="1"/>
    </xf>
    <xf numFmtId="0" fontId="38" fillId="7" borderId="6" xfId="5" applyFont="1" applyFill="1" applyBorder="1" applyAlignment="1">
      <alignment horizontal="center" vertical="center" wrapText="1"/>
    </xf>
    <xf numFmtId="0" fontId="34" fillId="0" borderId="0" xfId="5" applyAlignment="1">
      <alignment horizontal="center" wrapText="1"/>
    </xf>
    <xf numFmtId="0" fontId="34" fillId="0" borderId="5" xfId="5" applyBorder="1" applyAlignment="1">
      <alignment vertical="top"/>
    </xf>
    <xf numFmtId="0" fontId="34" fillId="0" borderId="5" xfId="5" applyBorder="1" applyAlignment="1">
      <alignment vertical="top" wrapText="1"/>
    </xf>
    <xf numFmtId="44" fontId="0" fillId="0" borderId="5" xfId="6" applyFont="1" applyBorder="1" applyAlignment="1">
      <alignment horizontal="left" vertical="top"/>
    </xf>
    <xf numFmtId="0" fontId="34" fillId="0" borderId="8" xfId="5" applyBorder="1" applyAlignment="1">
      <alignment vertical="top" wrapText="1"/>
    </xf>
    <xf numFmtId="0" fontId="34" fillId="0" borderId="6" xfId="5" applyBorder="1" applyAlignment="1">
      <alignment vertical="top" wrapText="1"/>
    </xf>
    <xf numFmtId="44" fontId="34" fillId="7" borderId="8" xfId="6" applyFont="1" applyFill="1" applyBorder="1" applyAlignment="1">
      <alignment horizontal="center" wrapText="1"/>
    </xf>
    <xf numFmtId="44" fontId="34" fillId="7" borderId="52" xfId="6" applyFont="1" applyFill="1" applyBorder="1" applyAlignment="1">
      <alignment horizontal="center" wrapText="1"/>
    </xf>
    <xf numFmtId="44" fontId="34" fillId="7" borderId="8" xfId="5" applyNumberFormat="1" applyFill="1" applyBorder="1" applyAlignment="1">
      <alignment horizontal="center" wrapText="1"/>
    </xf>
    <xf numFmtId="0" fontId="34" fillId="7" borderId="5" xfId="5" applyFill="1" applyBorder="1" applyAlignment="1">
      <alignment horizontal="center" wrapText="1"/>
    </xf>
    <xf numFmtId="165" fontId="34" fillId="0" borderId="5" xfId="5" applyNumberFormat="1" applyBorder="1" applyAlignment="1">
      <alignment vertical="top"/>
    </xf>
    <xf numFmtId="0" fontId="34" fillId="8" borderId="5" xfId="5" applyFill="1" applyBorder="1" applyAlignment="1">
      <alignment vertical="top"/>
    </xf>
    <xf numFmtId="0" fontId="34" fillId="8" borderId="6" xfId="5" applyFill="1" applyBorder="1" applyAlignment="1">
      <alignment vertical="top" wrapText="1"/>
    </xf>
    <xf numFmtId="44" fontId="34" fillId="8" borderId="8" xfId="6" applyFont="1" applyFill="1" applyBorder="1" applyAlignment="1">
      <alignment horizontal="left" vertical="top"/>
    </xf>
    <xf numFmtId="0" fontId="34" fillId="8" borderId="64" xfId="5" applyFill="1" applyBorder="1" applyAlignment="1">
      <alignment vertical="top" wrapText="1"/>
    </xf>
    <xf numFmtId="0" fontId="34" fillId="8" borderId="41" xfId="5" applyFill="1" applyBorder="1" applyAlignment="1">
      <alignment vertical="top" wrapText="1"/>
    </xf>
    <xf numFmtId="0" fontId="34" fillId="8" borderId="40" xfId="5" applyFill="1" applyBorder="1" applyAlignment="1">
      <alignment vertical="top" wrapText="1"/>
    </xf>
    <xf numFmtId="0" fontId="34" fillId="8" borderId="7" xfId="5" applyFill="1" applyBorder="1" applyAlignment="1">
      <alignment vertical="top" wrapText="1"/>
    </xf>
    <xf numFmtId="44" fontId="34" fillId="8" borderId="64" xfId="6" applyFont="1" applyFill="1" applyBorder="1" applyAlignment="1">
      <alignment horizontal="center" wrapText="1"/>
    </xf>
    <xf numFmtId="44" fontId="34" fillId="8" borderId="52" xfId="6" applyFont="1" applyFill="1" applyBorder="1" applyAlignment="1">
      <alignment horizontal="center" wrapText="1"/>
    </xf>
    <xf numFmtId="44" fontId="34" fillId="8" borderId="8" xfId="5" applyNumberFormat="1" applyFill="1" applyBorder="1" applyAlignment="1">
      <alignment horizontal="center" wrapText="1"/>
    </xf>
    <xf numFmtId="0" fontId="34" fillId="8" borderId="5" xfId="5" applyFill="1" applyBorder="1" applyAlignment="1">
      <alignment horizontal="center" wrapText="1"/>
    </xf>
    <xf numFmtId="165" fontId="34" fillId="8" borderId="5" xfId="5" applyNumberFormat="1" applyFill="1" applyBorder="1" applyAlignment="1">
      <alignment vertical="top"/>
    </xf>
    <xf numFmtId="0" fontId="34" fillId="8" borderId="5" xfId="5" applyFill="1" applyBorder="1"/>
    <xf numFmtId="0" fontId="34" fillId="8" borderId="0" xfId="5" applyFill="1"/>
    <xf numFmtId="0" fontId="34" fillId="0" borderId="65" xfId="5" applyBorder="1" applyAlignment="1">
      <alignment vertical="top"/>
    </xf>
    <xf numFmtId="0" fontId="34" fillId="0" borderId="65" xfId="5" applyBorder="1" applyAlignment="1">
      <alignment horizontal="center" wrapText="1"/>
    </xf>
    <xf numFmtId="165" fontId="34" fillId="0" borderId="65" xfId="5" applyNumberFormat="1" applyBorder="1" applyAlignment="1">
      <alignment vertical="top"/>
    </xf>
    <xf numFmtId="0" fontId="34" fillId="0" borderId="65" xfId="5" applyBorder="1"/>
    <xf numFmtId="0" fontId="38" fillId="7" borderId="70" xfId="5" applyFont="1" applyFill="1" applyBorder="1"/>
    <xf numFmtId="0" fontId="38" fillId="7" borderId="47" xfId="5" applyFont="1" applyFill="1" applyBorder="1"/>
    <xf numFmtId="0" fontId="38" fillId="7" borderId="38" xfId="5" applyFont="1" applyFill="1" applyBorder="1" applyAlignment="1">
      <alignment horizontal="left"/>
    </xf>
    <xf numFmtId="0" fontId="38" fillId="7" borderId="71" xfId="5" applyFont="1" applyFill="1" applyBorder="1"/>
    <xf numFmtId="0" fontId="38" fillId="7" borderId="72" xfId="5" applyFont="1" applyFill="1" applyBorder="1"/>
    <xf numFmtId="0" fontId="38" fillId="7" borderId="21" xfId="5" applyFont="1" applyFill="1" applyBorder="1"/>
    <xf numFmtId="0" fontId="38" fillId="7" borderId="23" xfId="5" applyFont="1" applyFill="1" applyBorder="1"/>
    <xf numFmtId="0" fontId="38" fillId="7" borderId="71" xfId="5" applyFont="1" applyFill="1" applyBorder="1" applyAlignment="1">
      <alignment horizontal="left"/>
    </xf>
    <xf numFmtId="0" fontId="38" fillId="7" borderId="33" xfId="5" applyFont="1" applyFill="1" applyBorder="1" applyAlignment="1">
      <alignment horizontal="left"/>
    </xf>
    <xf numFmtId="44" fontId="38" fillId="7" borderId="73" xfId="6" applyFont="1" applyFill="1" applyBorder="1" applyAlignment="1">
      <alignment horizontal="left"/>
    </xf>
    <xf numFmtId="0" fontId="38" fillId="7" borderId="38" xfId="5" applyFont="1" applyFill="1" applyBorder="1"/>
    <xf numFmtId="165" fontId="38" fillId="7" borderId="70" xfId="5" applyNumberFormat="1" applyFont="1" applyFill="1" applyBorder="1" applyAlignment="1">
      <alignment vertical="top"/>
    </xf>
    <xf numFmtId="0" fontId="34" fillId="0" borderId="0" xfId="5" applyAlignment="1">
      <alignment horizontal="left"/>
    </xf>
    <xf numFmtId="0" fontId="44" fillId="0" borderId="0" xfId="5" applyFont="1"/>
    <xf numFmtId="0" fontId="34" fillId="0" borderId="0" xfId="5" applyAlignment="1">
      <alignment vertical="top" wrapText="1"/>
    </xf>
    <xf numFmtId="166" fontId="46" fillId="0" borderId="0" xfId="7" applyFont="1" applyAlignment="1" applyProtection="1">
      <alignment horizontal="left" wrapText="1"/>
      <protection locked="0"/>
    </xf>
    <xf numFmtId="166" fontId="47" fillId="0" borderId="0" xfId="7" applyFont="1"/>
    <xf numFmtId="166" fontId="48" fillId="0" borderId="0" xfId="7" applyFont="1"/>
    <xf numFmtId="166" fontId="49" fillId="9" borderId="0" xfId="7" applyFont="1" applyFill="1"/>
    <xf numFmtId="166" fontId="47" fillId="9" borderId="0" xfId="7" applyFont="1" applyFill="1"/>
    <xf numFmtId="166" fontId="49" fillId="9" borderId="0" xfId="7" applyFont="1" applyFill="1" applyAlignment="1">
      <alignment horizontal="left"/>
    </xf>
    <xf numFmtId="166" fontId="34" fillId="0" borderId="0" xfId="7" applyFont="1"/>
    <xf numFmtId="0" fontId="48" fillId="0" borderId="0" xfId="5" applyFont="1"/>
    <xf numFmtId="0" fontId="47" fillId="0" borderId="0" xfId="5" applyFont="1"/>
    <xf numFmtId="166" fontId="37" fillId="0" borderId="60" xfId="7" applyFont="1" applyBorder="1" applyAlignment="1">
      <alignment horizontal="center"/>
    </xf>
    <xf numFmtId="166" fontId="37" fillId="0" borderId="0" xfId="7" applyFont="1"/>
    <xf numFmtId="166" fontId="37" fillId="0" borderId="0" xfId="7" applyFont="1" applyAlignment="1">
      <alignment horizontal="center"/>
    </xf>
    <xf numFmtId="166" fontId="37" fillId="0" borderId="61" xfId="7" applyFont="1" applyBorder="1" applyAlignment="1">
      <alignment horizontal="center"/>
    </xf>
    <xf numFmtId="166" fontId="37" fillId="0" borderId="47" xfId="7" applyFont="1" applyBorder="1" applyAlignment="1">
      <alignment horizontal="center" wrapText="1"/>
    </xf>
    <xf numFmtId="166" fontId="37" fillId="0" borderId="37" xfId="7" applyFont="1" applyBorder="1" applyAlignment="1">
      <alignment horizontal="center" wrapText="1"/>
    </xf>
    <xf numFmtId="166" fontId="37" fillId="0" borderId="38" xfId="7" applyFont="1" applyBorder="1" applyAlignment="1">
      <alignment horizontal="center" wrapText="1"/>
    </xf>
    <xf numFmtId="166" fontId="37" fillId="0" borderId="47" xfId="7" applyFont="1" applyBorder="1" applyAlignment="1" applyProtection="1">
      <alignment horizontal="center" wrapText="1"/>
      <protection locked="0"/>
    </xf>
    <xf numFmtId="166" fontId="49" fillId="0" borderId="75" xfId="7" applyFont="1" applyBorder="1"/>
    <xf numFmtId="166" fontId="49" fillId="0" borderId="0" xfId="7" applyFont="1"/>
    <xf numFmtId="166" fontId="49" fillId="0" borderId="44" xfId="7" applyFont="1" applyBorder="1"/>
    <xf numFmtId="166" fontId="49" fillId="0" borderId="60" xfId="7" applyFont="1" applyBorder="1"/>
    <xf numFmtId="166" fontId="49" fillId="0" borderId="61" xfId="7" applyFont="1" applyBorder="1"/>
    <xf numFmtId="166" fontId="55" fillId="0" borderId="75" xfId="7" applyFont="1" applyBorder="1" applyProtection="1">
      <protection locked="0"/>
    </xf>
    <xf numFmtId="166" fontId="56" fillId="0" borderId="0" xfId="7" applyFont="1" applyProtection="1">
      <protection locked="0"/>
    </xf>
    <xf numFmtId="167" fontId="56" fillId="0" borderId="0" xfId="6" applyNumberFormat="1" applyFont="1" applyBorder="1" applyProtection="1">
      <protection locked="0"/>
    </xf>
    <xf numFmtId="9" fontId="56" fillId="0" borderId="0" xfId="7" applyNumberFormat="1" applyFont="1" applyProtection="1">
      <protection locked="0"/>
    </xf>
    <xf numFmtId="5" fontId="47" fillId="0" borderId="61" xfId="7" applyNumberFormat="1" applyFont="1" applyBorder="1"/>
    <xf numFmtId="167" fontId="47" fillId="0" borderId="75" xfId="6" applyNumberFormat="1" applyFont="1" applyBorder="1" applyProtection="1"/>
    <xf numFmtId="37" fontId="56" fillId="0" borderId="75" xfId="7" applyNumberFormat="1" applyFont="1" applyBorder="1" applyProtection="1">
      <protection locked="0"/>
    </xf>
    <xf numFmtId="9" fontId="56" fillId="0" borderId="60" xfId="7" applyNumberFormat="1" applyFont="1" applyBorder="1" applyProtection="1">
      <protection locked="0"/>
    </xf>
    <xf numFmtId="5" fontId="47" fillId="0" borderId="0" xfId="7" applyNumberFormat="1" applyFont="1"/>
    <xf numFmtId="37" fontId="47" fillId="0" borderId="0" xfId="7" applyNumberFormat="1" applyFont="1"/>
    <xf numFmtId="1" fontId="47" fillId="0" borderId="60" xfId="7" applyNumberFormat="1" applyFont="1" applyBorder="1"/>
    <xf numFmtId="1" fontId="56" fillId="0" borderId="0" xfId="7" applyNumberFormat="1" applyFont="1" applyProtection="1">
      <protection locked="0"/>
    </xf>
    <xf numFmtId="9" fontId="56" fillId="0" borderId="0" xfId="8" applyFont="1" applyBorder="1" applyProtection="1">
      <protection locked="0"/>
    </xf>
    <xf numFmtId="9" fontId="47" fillId="10" borderId="60" xfId="8" applyFont="1" applyFill="1" applyBorder="1" applyProtection="1"/>
    <xf numFmtId="166" fontId="57" fillId="10" borderId="75" xfId="7" applyFont="1" applyFill="1" applyBorder="1" applyAlignment="1">
      <alignment wrapText="1"/>
    </xf>
    <xf numFmtId="166" fontId="48" fillId="10" borderId="0" xfId="7" applyFont="1" applyFill="1"/>
    <xf numFmtId="167" fontId="56" fillId="10" borderId="0" xfId="6" applyNumberFormat="1" applyFont="1" applyFill="1" applyBorder="1" applyProtection="1">
      <protection locked="0"/>
    </xf>
    <xf numFmtId="9" fontId="56" fillId="10" borderId="0" xfId="7" applyNumberFormat="1" applyFont="1" applyFill="1" applyProtection="1">
      <protection locked="0"/>
    </xf>
    <xf numFmtId="5" fontId="48" fillId="10" borderId="61" xfId="7" applyNumberFormat="1" applyFont="1" applyFill="1" applyBorder="1"/>
    <xf numFmtId="167" fontId="48" fillId="10" borderId="75" xfId="6" applyNumberFormat="1" applyFont="1" applyFill="1" applyBorder="1" applyProtection="1"/>
    <xf numFmtId="37" fontId="56" fillId="10" borderId="75" xfId="7" applyNumberFormat="1" applyFont="1" applyFill="1" applyBorder="1" applyProtection="1">
      <protection locked="0"/>
    </xf>
    <xf numFmtId="9" fontId="48" fillId="10" borderId="60" xfId="7" applyNumberFormat="1" applyFont="1" applyFill="1" applyBorder="1"/>
    <xf numFmtId="5" fontId="48" fillId="10" borderId="0" xfId="7" applyNumberFormat="1" applyFont="1" applyFill="1"/>
    <xf numFmtId="37" fontId="48" fillId="10" borderId="0" xfId="7" applyNumberFormat="1" applyFont="1" applyFill="1"/>
    <xf numFmtId="1" fontId="48" fillId="10" borderId="60" xfId="7" applyNumberFormat="1" applyFont="1" applyFill="1" applyBorder="1"/>
    <xf numFmtId="1" fontId="48" fillId="10" borderId="0" xfId="7" applyNumberFormat="1" applyFont="1" applyFill="1"/>
    <xf numFmtId="9" fontId="56" fillId="10" borderId="0" xfId="8" applyFont="1" applyFill="1" applyBorder="1" applyProtection="1">
      <protection locked="0"/>
    </xf>
    <xf numFmtId="5" fontId="47" fillId="10" borderId="61" xfId="7" applyNumberFormat="1" applyFont="1" applyFill="1" applyBorder="1"/>
    <xf numFmtId="1" fontId="48" fillId="10" borderId="0" xfId="7" applyNumberFormat="1" applyFont="1" applyFill="1" applyProtection="1">
      <protection locked="0"/>
    </xf>
    <xf numFmtId="9" fontId="48" fillId="10" borderId="0" xfId="7" applyNumberFormat="1" applyFont="1" applyFill="1" applyProtection="1">
      <protection locked="0"/>
    </xf>
    <xf numFmtId="166" fontId="58" fillId="0" borderId="0" xfId="7" applyFont="1"/>
    <xf numFmtId="0" fontId="58" fillId="0" borderId="0" xfId="5" applyFont="1"/>
    <xf numFmtId="166" fontId="55" fillId="10" borderId="75" xfId="7" applyFont="1" applyFill="1" applyBorder="1" applyProtection="1">
      <protection locked="0"/>
    </xf>
    <xf numFmtId="166" fontId="56" fillId="10" borderId="0" xfId="7" applyFont="1" applyFill="1" applyProtection="1">
      <protection locked="0"/>
    </xf>
    <xf numFmtId="167" fontId="47" fillId="10" borderId="75" xfId="6" applyNumberFormat="1" applyFont="1" applyFill="1" applyBorder="1" applyProtection="1"/>
    <xf numFmtId="9" fontId="56" fillId="10" borderId="60" xfId="7" applyNumberFormat="1" applyFont="1" applyFill="1" applyBorder="1" applyProtection="1">
      <protection locked="0"/>
    </xf>
    <xf numFmtId="166" fontId="47" fillId="10" borderId="0" xfId="7" applyFont="1" applyFill="1"/>
    <xf numFmtId="5" fontId="47" fillId="10" borderId="0" xfId="7" applyNumberFormat="1" applyFont="1" applyFill="1"/>
    <xf numFmtId="37" fontId="47" fillId="10" borderId="0" xfId="7" applyNumberFormat="1" applyFont="1" applyFill="1"/>
    <xf numFmtId="1" fontId="47" fillId="10" borderId="60" xfId="7" applyNumberFormat="1" applyFont="1" applyFill="1" applyBorder="1"/>
    <xf numFmtId="1" fontId="56" fillId="10" borderId="0" xfId="7" applyNumberFormat="1" applyFont="1" applyFill="1" applyProtection="1">
      <protection locked="0"/>
    </xf>
    <xf numFmtId="166" fontId="59" fillId="0" borderId="0" xfId="7" applyFont="1" applyAlignment="1" applyProtection="1">
      <alignment wrapText="1"/>
      <protection locked="0"/>
    </xf>
    <xf numFmtId="166" fontId="47" fillId="0" borderId="0" xfId="7" applyFont="1" applyProtection="1">
      <protection locked="0"/>
    </xf>
    <xf numFmtId="5" fontId="34" fillId="0" borderId="0" xfId="7" applyNumberFormat="1" applyFont="1"/>
    <xf numFmtId="166" fontId="49" fillId="0" borderId="0" xfId="7" applyFont="1" applyAlignment="1">
      <alignment horizontal="left"/>
    </xf>
    <xf numFmtId="37" fontId="49" fillId="0" borderId="0" xfId="7" applyNumberFormat="1" applyFont="1"/>
    <xf numFmtId="5" fontId="49" fillId="0" borderId="0" xfId="7" applyNumberFormat="1" applyFont="1"/>
    <xf numFmtId="10" fontId="34" fillId="0" borderId="0" xfId="7" applyNumberFormat="1" applyFont="1"/>
    <xf numFmtId="10" fontId="49" fillId="0" borderId="0" xfId="7" applyNumberFormat="1" applyFont="1"/>
    <xf numFmtId="3" fontId="49" fillId="0" borderId="0" xfId="7" applyNumberFormat="1" applyFont="1"/>
    <xf numFmtId="168" fontId="49" fillId="0" borderId="0" xfId="9" applyNumberFormat="1" applyFont="1" applyProtection="1"/>
    <xf numFmtId="2" fontId="34" fillId="0" borderId="0" xfId="7" applyNumberFormat="1" applyFont="1"/>
    <xf numFmtId="2" fontId="49" fillId="0" borderId="0" xfId="7" applyNumberFormat="1" applyFont="1"/>
    <xf numFmtId="2" fontId="34" fillId="0" borderId="0" xfId="7" applyNumberFormat="1" applyFont="1" applyAlignment="1">
      <alignment horizontal="right"/>
    </xf>
    <xf numFmtId="2" fontId="60" fillId="0" borderId="0" xfId="7" applyNumberFormat="1" applyFont="1"/>
    <xf numFmtId="2" fontId="61" fillId="0" borderId="0" xfId="7" applyNumberFormat="1" applyFont="1" applyAlignment="1">
      <alignment horizontal="right"/>
    </xf>
    <xf numFmtId="2" fontId="49" fillId="0" borderId="0" xfId="7" applyNumberFormat="1" applyFont="1" applyAlignment="1">
      <alignment horizontal="right"/>
    </xf>
    <xf numFmtId="166" fontId="38" fillId="0" borderId="0" xfId="7" applyFont="1"/>
    <xf numFmtId="0" fontId="49" fillId="10" borderId="0" xfId="5" applyFont="1" applyFill="1"/>
    <xf numFmtId="0" fontId="47" fillId="10" borderId="0" xfId="5" applyFont="1" applyFill="1"/>
    <xf numFmtId="166" fontId="47" fillId="10" borderId="0" xfId="7" applyFont="1" applyFill="1" applyAlignment="1">
      <alignment wrapText="1"/>
    </xf>
    <xf numFmtId="0" fontId="53" fillId="10" borderId="0" xfId="5" applyFont="1" applyFill="1" applyAlignment="1">
      <alignment wrapText="1"/>
    </xf>
    <xf numFmtId="0" fontId="47" fillId="10" borderId="0" xfId="5" applyFont="1" applyFill="1" applyAlignment="1">
      <alignment wrapText="1"/>
    </xf>
    <xf numFmtId="0" fontId="53" fillId="10" borderId="0" xfId="5" applyFont="1" applyFill="1"/>
    <xf numFmtId="0" fontId="62" fillId="0" borderId="0" xfId="5" applyFont="1"/>
    <xf numFmtId="0" fontId="49" fillId="0" borderId="0" xfId="5" applyFont="1" applyProtection="1">
      <protection hidden="1"/>
    </xf>
    <xf numFmtId="0" fontId="47" fillId="0" borderId="0" xfId="5" applyFont="1" applyProtection="1">
      <protection hidden="1"/>
    </xf>
    <xf numFmtId="0" fontId="47" fillId="0" borderId="0" xfId="5" applyFont="1" applyAlignment="1" applyProtection="1">
      <alignment wrapText="1"/>
      <protection hidden="1"/>
    </xf>
    <xf numFmtId="166" fontId="34" fillId="0" borderId="0" xfId="7" applyFont="1" applyAlignment="1">
      <alignment wrapText="1"/>
    </xf>
    <xf numFmtId="0" fontId="53" fillId="0" borderId="0" xfId="5" applyFont="1" applyProtection="1">
      <protection hidden="1"/>
    </xf>
    <xf numFmtId="0" fontId="53" fillId="0" borderId="0" xfId="5" applyFont="1" applyAlignment="1" applyProtection="1">
      <alignment wrapText="1"/>
      <protection hidden="1"/>
    </xf>
    <xf numFmtId="166" fontId="47" fillId="0" borderId="0" xfId="7" applyFont="1" applyAlignment="1" applyProtection="1">
      <alignment wrapText="1"/>
      <protection hidden="1"/>
    </xf>
    <xf numFmtId="166" fontId="49" fillId="0" borderId="0" xfId="10" applyFont="1" applyAlignment="1">
      <alignment horizontal="center"/>
    </xf>
    <xf numFmtId="166" fontId="49" fillId="0" borderId="0" xfId="10" applyFont="1"/>
    <xf numFmtId="166" fontId="37" fillId="0" borderId="0" xfId="10" applyFont="1"/>
    <xf numFmtId="166" fontId="49" fillId="0" borderId="0" xfId="10" applyFont="1" applyAlignment="1">
      <alignment horizontal="left"/>
    </xf>
    <xf numFmtId="166" fontId="47" fillId="0" borderId="0" xfId="10" applyFont="1"/>
    <xf numFmtId="166" fontId="37" fillId="9" borderId="0" xfId="10" applyFont="1" applyFill="1"/>
    <xf numFmtId="166" fontId="38" fillId="0" borderId="0" xfId="7" applyFont="1" applyAlignment="1">
      <alignment horizontal="left"/>
    </xf>
    <xf numFmtId="166" fontId="57" fillId="0" borderId="37" xfId="10" applyFont="1" applyBorder="1" applyAlignment="1">
      <alignment horizontal="left" wrapText="1"/>
    </xf>
    <xf numFmtId="166" fontId="62" fillId="0" borderId="23" xfId="10" applyFont="1" applyBorder="1" applyAlignment="1">
      <alignment wrapText="1"/>
    </xf>
    <xf numFmtId="0" fontId="34" fillId="0" borderId="23" xfId="5" applyBorder="1"/>
    <xf numFmtId="166" fontId="49" fillId="0" borderId="23" xfId="10" applyFont="1" applyBorder="1" applyAlignment="1">
      <alignment horizontal="center"/>
    </xf>
    <xf numFmtId="166" fontId="49" fillId="0" borderId="0" xfId="10" applyFont="1" applyAlignment="1">
      <alignment horizontal="left" wrapText="1"/>
    </xf>
    <xf numFmtId="5" fontId="47" fillId="0" borderId="0" xfId="10" applyNumberFormat="1" applyFont="1"/>
    <xf numFmtId="169" fontId="47" fillId="12" borderId="0" xfId="10" applyNumberFormat="1" applyFont="1" applyFill="1"/>
    <xf numFmtId="5" fontId="47" fillId="12" borderId="0" xfId="10" applyNumberFormat="1" applyFont="1" applyFill="1"/>
    <xf numFmtId="10" fontId="68" fillId="0" borderId="0" xfId="10" applyNumberFormat="1" applyFont="1" applyAlignment="1">
      <alignment horizontal="left" wrapText="1"/>
    </xf>
    <xf numFmtId="10" fontId="48" fillId="0" borderId="0" xfId="10" applyNumberFormat="1" applyFont="1"/>
    <xf numFmtId="10" fontId="48" fillId="12" borderId="0" xfId="10" applyNumberFormat="1" applyFont="1" applyFill="1"/>
    <xf numFmtId="166" fontId="48" fillId="0" borderId="0" xfId="10" applyFont="1"/>
    <xf numFmtId="166" fontId="68" fillId="0" borderId="0" xfId="10" applyFont="1" applyAlignment="1">
      <alignment horizontal="left" wrapText="1"/>
    </xf>
    <xf numFmtId="166" fontId="47" fillId="0" borderId="0" xfId="10" applyFont="1" applyAlignment="1">
      <alignment horizontal="left"/>
    </xf>
    <xf numFmtId="5" fontId="53" fillId="0" borderId="0" xfId="10" applyNumberFormat="1" applyFont="1"/>
    <xf numFmtId="166" fontId="69" fillId="0" borderId="0" xfId="10" applyFont="1" applyAlignment="1">
      <alignment horizontal="left"/>
    </xf>
    <xf numFmtId="5" fontId="70" fillId="0" borderId="0" xfId="10" applyNumberFormat="1" applyFont="1" applyProtection="1">
      <protection locked="0"/>
    </xf>
    <xf numFmtId="5" fontId="48" fillId="0" borderId="0" xfId="10" applyNumberFormat="1" applyFont="1"/>
    <xf numFmtId="5" fontId="71" fillId="0" borderId="0" xfId="10" applyNumberFormat="1" applyFont="1"/>
    <xf numFmtId="5" fontId="70" fillId="0" borderId="0" xfId="10" applyNumberFormat="1" applyFont="1"/>
    <xf numFmtId="166" fontId="70" fillId="0" borderId="0" xfId="10" applyFont="1"/>
    <xf numFmtId="5" fontId="47" fillId="0" borderId="0" xfId="10" applyNumberFormat="1" applyFont="1" applyProtection="1">
      <protection locked="0"/>
    </xf>
    <xf numFmtId="166" fontId="72" fillId="0" borderId="0" xfId="10" applyFont="1" applyAlignment="1">
      <alignment horizontal="left" wrapText="1"/>
    </xf>
    <xf numFmtId="5" fontId="73" fillId="0" borderId="0" xfId="10" applyNumberFormat="1" applyFont="1"/>
    <xf numFmtId="5" fontId="54" fillId="0" borderId="0" xfId="10" applyNumberFormat="1" applyFont="1"/>
    <xf numFmtId="5" fontId="48" fillId="0" borderId="0" xfId="10" applyNumberFormat="1" applyFont="1" applyProtection="1">
      <protection locked="0"/>
    </xf>
    <xf numFmtId="5" fontId="56" fillId="0" borderId="0" xfId="10" applyNumberFormat="1" applyFont="1" applyProtection="1">
      <protection locked="0"/>
    </xf>
    <xf numFmtId="166" fontId="72" fillId="0" borderId="0" xfId="10" applyFont="1" applyAlignment="1">
      <alignment horizontal="left"/>
    </xf>
    <xf numFmtId="166" fontId="72" fillId="0" borderId="0" xfId="10" quotePrefix="1" applyFont="1" applyAlignment="1">
      <alignment horizontal="left"/>
    </xf>
    <xf numFmtId="5" fontId="75" fillId="0" borderId="0" xfId="10" applyNumberFormat="1" applyFont="1"/>
    <xf numFmtId="166" fontId="69" fillId="0" borderId="0" xfId="10" applyFont="1"/>
    <xf numFmtId="166" fontId="57" fillId="13" borderId="0" xfId="10" applyFont="1" applyFill="1"/>
    <xf numFmtId="5" fontId="70" fillId="13" borderId="0" xfId="10" applyNumberFormat="1" applyFont="1" applyFill="1" applyProtection="1">
      <protection locked="0"/>
    </xf>
    <xf numFmtId="5" fontId="48" fillId="13" borderId="0" xfId="10" applyNumberFormat="1" applyFont="1" applyFill="1"/>
    <xf numFmtId="166" fontId="48" fillId="13" borderId="0" xfId="10" applyFont="1" applyFill="1"/>
    <xf numFmtId="166" fontId="61" fillId="0" borderId="0" xfId="10" applyFont="1" applyAlignment="1">
      <alignment horizontal="left"/>
    </xf>
    <xf numFmtId="5" fontId="56" fillId="0" borderId="0" xfId="10" applyNumberFormat="1" applyFont="1"/>
    <xf numFmtId="166" fontId="77" fillId="14" borderId="0" xfId="10" applyFont="1" applyFill="1" applyAlignment="1">
      <alignment horizontal="left"/>
    </xf>
    <xf numFmtId="5" fontId="47" fillId="14" borderId="0" xfId="10" applyNumberFormat="1" applyFont="1" applyFill="1"/>
    <xf numFmtId="166" fontId="47" fillId="14" borderId="0" xfId="10" applyFont="1" applyFill="1"/>
    <xf numFmtId="166" fontId="47" fillId="14" borderId="0" xfId="10" applyFont="1" applyFill="1" applyAlignment="1">
      <alignment horizontal="left"/>
    </xf>
    <xf numFmtId="166" fontId="47" fillId="14" borderId="0" xfId="10" quotePrefix="1" applyFont="1" applyFill="1" applyAlignment="1">
      <alignment horizontal="left"/>
    </xf>
    <xf numFmtId="168" fontId="47" fillId="14" borderId="0" xfId="9" applyNumberFormat="1" applyFont="1" applyFill="1" applyProtection="1"/>
    <xf numFmtId="166" fontId="78" fillId="14" borderId="0" xfId="10" applyFont="1" applyFill="1" applyAlignment="1">
      <alignment horizontal="left" wrapText="1"/>
    </xf>
    <xf numFmtId="5" fontId="56" fillId="14" borderId="0" xfId="10" applyNumberFormat="1" applyFont="1" applyFill="1"/>
    <xf numFmtId="5" fontId="56" fillId="14" borderId="0" xfId="10" applyNumberFormat="1" applyFont="1" applyFill="1" applyProtection="1">
      <protection locked="0"/>
    </xf>
    <xf numFmtId="166" fontId="56" fillId="14" borderId="0" xfId="10" applyFont="1" applyFill="1"/>
    <xf numFmtId="166" fontId="49" fillId="14" borderId="0" xfId="10" applyFont="1" applyFill="1" applyAlignment="1">
      <alignment horizontal="left"/>
    </xf>
    <xf numFmtId="5" fontId="49" fillId="14" borderId="0" xfId="10" applyNumberFormat="1" applyFont="1" applyFill="1"/>
    <xf numFmtId="166" fontId="79" fillId="14" borderId="0" xfId="10" applyFont="1" applyFill="1" applyAlignment="1">
      <alignment horizontal="left" wrapText="1"/>
    </xf>
    <xf numFmtId="10" fontId="47" fillId="14" borderId="0" xfId="10" applyNumberFormat="1" applyFont="1" applyFill="1"/>
    <xf numFmtId="166" fontId="78" fillId="14" borderId="0" xfId="10" applyFont="1" applyFill="1" applyAlignment="1">
      <alignment horizontal="left"/>
    </xf>
    <xf numFmtId="166" fontId="49" fillId="14" borderId="0" xfId="10" applyFont="1" applyFill="1"/>
    <xf numFmtId="1" fontId="56" fillId="14" borderId="0" xfId="10" applyNumberFormat="1" applyFont="1" applyFill="1" applyProtection="1">
      <protection locked="0"/>
    </xf>
    <xf numFmtId="1" fontId="56" fillId="14" borderId="0" xfId="10" applyNumberFormat="1" applyFont="1" applyFill="1"/>
    <xf numFmtId="10" fontId="47" fillId="14" borderId="0" xfId="8" applyNumberFormat="1" applyFont="1" applyFill="1" applyProtection="1"/>
    <xf numFmtId="166" fontId="79" fillId="14" borderId="0" xfId="10" applyFont="1" applyFill="1" applyAlignment="1">
      <alignment horizontal="left"/>
    </xf>
    <xf numFmtId="5" fontId="49" fillId="15" borderId="0" xfId="10" applyNumberFormat="1" applyFont="1" applyFill="1"/>
    <xf numFmtId="166" fontId="55" fillId="0" borderId="0" xfId="10" applyFont="1" applyAlignment="1" applyProtection="1">
      <alignment horizontal="left"/>
      <protection locked="0"/>
    </xf>
    <xf numFmtId="37" fontId="56" fillId="0" borderId="0" xfId="10" applyNumberFormat="1" applyFont="1" applyProtection="1">
      <protection locked="0"/>
    </xf>
    <xf numFmtId="166" fontId="56" fillId="0" borderId="0" xfId="10" applyFont="1" applyProtection="1">
      <protection locked="0"/>
    </xf>
    <xf numFmtId="166" fontId="80" fillId="0" borderId="0" xfId="10" applyFont="1" applyAlignment="1">
      <alignment horizontal="left"/>
    </xf>
    <xf numFmtId="5" fontId="81" fillId="0" borderId="0" xfId="10" applyNumberFormat="1" applyFont="1"/>
    <xf numFmtId="7" fontId="80" fillId="0" borderId="0" xfId="10" applyNumberFormat="1" applyFont="1"/>
    <xf numFmtId="166" fontId="81" fillId="0" borderId="0" xfId="10" applyFont="1"/>
    <xf numFmtId="170" fontId="47" fillId="0" borderId="0" xfId="10" applyNumberFormat="1" applyFont="1"/>
    <xf numFmtId="166" fontId="77" fillId="16" borderId="6" xfId="10" applyFont="1" applyFill="1" applyBorder="1" applyAlignment="1">
      <alignment horizontal="left" wrapText="1"/>
    </xf>
    <xf numFmtId="166" fontId="47" fillId="16" borderId="7" xfId="10" applyFont="1" applyFill="1" applyBorder="1"/>
    <xf numFmtId="5" fontId="56" fillId="16" borderId="7" xfId="10" applyNumberFormat="1" applyFont="1" applyFill="1" applyBorder="1"/>
    <xf numFmtId="5" fontId="47" fillId="16" borderId="0" xfId="10" applyNumberFormat="1" applyFont="1" applyFill="1"/>
    <xf numFmtId="166" fontId="47" fillId="16" borderId="0" xfId="10" applyFont="1" applyFill="1"/>
    <xf numFmtId="166" fontId="49" fillId="16" borderId="0" xfId="10" applyFont="1" applyFill="1" applyAlignment="1">
      <alignment horizontal="left"/>
    </xf>
    <xf numFmtId="5" fontId="56" fillId="16" borderId="0" xfId="10" applyNumberFormat="1" applyFont="1" applyFill="1"/>
    <xf numFmtId="166" fontId="82" fillId="16" borderId="0" xfId="10" applyFont="1" applyFill="1" applyAlignment="1" applyProtection="1">
      <alignment horizontal="left" wrapText="1"/>
      <protection locked="0"/>
    </xf>
    <xf numFmtId="5" fontId="70" fillId="16" borderId="0" xfId="10" applyNumberFormat="1" applyFont="1" applyFill="1" applyProtection="1">
      <protection locked="0"/>
    </xf>
    <xf numFmtId="166" fontId="48" fillId="16" borderId="0" xfId="10" applyFont="1" applyFill="1"/>
    <xf numFmtId="5" fontId="70" fillId="16" borderId="0" xfId="10" applyNumberFormat="1" applyFont="1" applyFill="1"/>
    <xf numFmtId="5" fontId="48" fillId="16" borderId="0" xfId="10" applyNumberFormat="1" applyFont="1" applyFill="1"/>
    <xf numFmtId="166" fontId="48" fillId="16" borderId="0" xfId="10" applyFont="1" applyFill="1" applyProtection="1">
      <protection locked="0"/>
    </xf>
    <xf numFmtId="166" fontId="61" fillId="16" borderId="0" xfId="10" applyFont="1" applyFill="1" applyAlignment="1">
      <alignment horizontal="left"/>
    </xf>
    <xf numFmtId="166" fontId="83" fillId="14" borderId="0" xfId="10" applyFont="1" applyFill="1" applyAlignment="1">
      <alignment horizontal="left"/>
    </xf>
    <xf numFmtId="166" fontId="61" fillId="14" borderId="0" xfId="10" applyFont="1" applyFill="1" applyAlignment="1">
      <alignment horizontal="left"/>
    </xf>
    <xf numFmtId="169" fontId="47" fillId="14" borderId="0" xfId="10" applyNumberFormat="1" applyFont="1" applyFill="1"/>
    <xf numFmtId="169" fontId="49" fillId="14" borderId="0" xfId="10" applyNumberFormat="1" applyFont="1" applyFill="1"/>
    <xf numFmtId="166" fontId="84" fillId="14" borderId="0" xfId="10" applyFont="1" applyFill="1" applyAlignment="1">
      <alignment horizontal="left"/>
    </xf>
    <xf numFmtId="37" fontId="53" fillId="14" borderId="0" xfId="10" applyNumberFormat="1" applyFont="1" applyFill="1" applyProtection="1">
      <protection locked="0"/>
    </xf>
    <xf numFmtId="37" fontId="47" fillId="14" borderId="0" xfId="10" applyNumberFormat="1" applyFont="1" applyFill="1"/>
    <xf numFmtId="37" fontId="53" fillId="14" borderId="0" xfId="10" applyNumberFormat="1" applyFont="1" applyFill="1"/>
    <xf numFmtId="166" fontId="85" fillId="14" borderId="0" xfId="10" applyFont="1" applyFill="1" applyAlignment="1">
      <alignment horizontal="left"/>
    </xf>
    <xf numFmtId="5" fontId="49" fillId="16" borderId="0" xfId="10" applyNumberFormat="1" applyFont="1" applyFill="1"/>
    <xf numFmtId="166" fontId="49" fillId="16" borderId="0" xfId="10" applyFont="1" applyFill="1" applyAlignment="1">
      <alignment horizontal="left" wrapText="1"/>
    </xf>
    <xf numFmtId="166" fontId="49" fillId="16" borderId="0" xfId="10" applyFont="1" applyFill="1"/>
    <xf numFmtId="166" fontId="86" fillId="16" borderId="0" xfId="10" applyFont="1" applyFill="1" applyAlignment="1">
      <alignment horizontal="left" wrapText="1"/>
    </xf>
    <xf numFmtId="168" fontId="47" fillId="16" borderId="0" xfId="9" applyNumberFormat="1" applyFont="1" applyFill="1" applyProtection="1"/>
    <xf numFmtId="168" fontId="53" fillId="16" borderId="0" xfId="9" applyNumberFormat="1" applyFont="1" applyFill="1" applyProtection="1"/>
    <xf numFmtId="7" fontId="49" fillId="16" borderId="0" xfId="9" applyNumberFormat="1" applyFont="1" applyFill="1" applyProtection="1"/>
    <xf numFmtId="0" fontId="47" fillId="0" borderId="62" xfId="5" applyFont="1" applyBorder="1" applyAlignment="1">
      <alignment horizontal="center"/>
    </xf>
    <xf numFmtId="0" fontId="38" fillId="0" borderId="0" xfId="5" applyFont="1"/>
    <xf numFmtId="0" fontId="40" fillId="0" borderId="0" xfId="5" applyFont="1" applyAlignment="1">
      <alignment horizontal="left"/>
    </xf>
    <xf numFmtId="0" fontId="40" fillId="0" borderId="62" xfId="5" applyFont="1" applyBorder="1" applyAlignment="1">
      <alignment horizontal="left"/>
    </xf>
    <xf numFmtId="0" fontId="89" fillId="0" borderId="0" xfId="5" applyFont="1" applyAlignment="1">
      <alignment horizontal="center"/>
    </xf>
    <xf numFmtId="49" fontId="34" fillId="0" borderId="5" xfId="5" applyNumberFormat="1" applyBorder="1" applyAlignment="1">
      <alignment horizontal="left" vertical="center" wrapText="1" readingOrder="1"/>
    </xf>
    <xf numFmtId="0" fontId="34" fillId="0" borderId="5" xfId="5" applyBorder="1" applyAlignment="1">
      <alignment horizontal="left" vertical="center" wrapText="1"/>
    </xf>
    <xf numFmtId="0" fontId="90" fillId="7" borderId="5" xfId="0" applyFont="1" applyFill="1" applyBorder="1" applyAlignment="1">
      <alignment vertical="center" wrapText="1"/>
    </xf>
    <xf numFmtId="0" fontId="34" fillId="0" borderId="0" xfId="5" applyAlignment="1">
      <alignment horizontal="right"/>
    </xf>
    <xf numFmtId="0" fontId="33" fillId="0" borderId="62" xfId="4" quotePrefix="1" applyFont="1" applyBorder="1" applyAlignment="1">
      <alignment horizontal="center" vertical="center" wrapText="1"/>
    </xf>
    <xf numFmtId="0" fontId="34" fillId="7" borderId="5" xfId="5" applyFill="1" applyBorder="1" applyAlignment="1">
      <alignment horizontal="center"/>
    </xf>
    <xf numFmtId="9" fontId="34" fillId="0" borderId="6" xfId="1" applyFont="1" applyBorder="1" applyAlignment="1">
      <alignment horizontal="center"/>
    </xf>
    <xf numFmtId="9" fontId="34" fillId="0" borderId="8" xfId="1" applyFont="1" applyBorder="1" applyAlignment="1">
      <alignment horizontal="center"/>
    </xf>
    <xf numFmtId="0" fontId="38" fillId="7" borderId="5" xfId="5" applyFont="1" applyFill="1" applyBorder="1" applyAlignment="1">
      <alignment horizontal="center" vertical="center" wrapText="1"/>
    </xf>
    <xf numFmtId="0" fontId="38" fillId="7" borderId="44" xfId="5" applyFont="1" applyFill="1" applyBorder="1" applyAlignment="1">
      <alignment horizontal="center"/>
    </xf>
    <xf numFmtId="9" fontId="38" fillId="7" borderId="44" xfId="5" applyNumberFormat="1" applyFont="1" applyFill="1" applyBorder="1" applyAlignment="1">
      <alignment horizontal="center"/>
    </xf>
    <xf numFmtId="0" fontId="38" fillId="6" borderId="6" xfId="5" applyFont="1" applyFill="1" applyBorder="1" applyAlignment="1">
      <alignment horizontal="left" vertical="center" wrapText="1"/>
    </xf>
    <xf numFmtId="0" fontId="38" fillId="6" borderId="7" xfId="5" applyFont="1" applyFill="1" applyBorder="1" applyAlignment="1">
      <alignment horizontal="left" vertical="center" wrapText="1"/>
    </xf>
    <xf numFmtId="0" fontId="38" fillId="6" borderId="8" xfId="5" applyFont="1" applyFill="1" applyBorder="1" applyAlignment="1">
      <alignment horizontal="left" vertical="center" wrapText="1"/>
    </xf>
    <xf numFmtId="0" fontId="34" fillId="0" borderId="6" xfId="5" applyBorder="1" applyAlignment="1">
      <alignment horizontal="center"/>
    </xf>
    <xf numFmtId="0" fontId="34" fillId="0" borderId="8" xfId="5" applyBorder="1" applyAlignment="1">
      <alignment horizontal="center"/>
    </xf>
    <xf numFmtId="0" fontId="38" fillId="6" borderId="5" xfId="5" applyFont="1" applyFill="1" applyBorder="1" applyAlignment="1">
      <alignment horizontal="left" vertical="center" wrapText="1"/>
    </xf>
    <xf numFmtId="0" fontId="38" fillId="7" borderId="5" xfId="5" applyFont="1" applyFill="1" applyBorder="1" applyAlignment="1">
      <alignment horizontal="center" vertical="center"/>
    </xf>
    <xf numFmtId="0" fontId="34" fillId="0" borderId="5" xfId="5" applyBorder="1" applyAlignment="1">
      <alignment horizontal="center"/>
    </xf>
    <xf numFmtId="0" fontId="38" fillId="6" borderId="5" xfId="5" applyFont="1" applyFill="1" applyBorder="1" applyAlignment="1">
      <alignment horizontal="center" vertical="center" wrapText="1"/>
    </xf>
    <xf numFmtId="0" fontId="38" fillId="6" borderId="37" xfId="5" applyFont="1" applyFill="1" applyBorder="1" applyAlignment="1">
      <alignment horizontal="left" vertical="center" wrapText="1"/>
    </xf>
    <xf numFmtId="0" fontId="38" fillId="7" borderId="6" xfId="5" applyFont="1" applyFill="1" applyBorder="1" applyAlignment="1">
      <alignment horizontal="center" vertical="center"/>
    </xf>
    <xf numFmtId="0" fontId="38" fillId="7" borderId="8" xfId="5" applyFont="1" applyFill="1" applyBorder="1" applyAlignment="1">
      <alignment horizontal="center" vertical="center"/>
    </xf>
    <xf numFmtId="0" fontId="38" fillId="7" borderId="6" xfId="5" applyFont="1" applyFill="1" applyBorder="1" applyAlignment="1">
      <alignment horizontal="left" vertical="center" wrapText="1"/>
    </xf>
    <xf numFmtId="0" fontId="38" fillId="7" borderId="7" xfId="5" applyFont="1" applyFill="1" applyBorder="1" applyAlignment="1">
      <alignment horizontal="left" vertical="center" wrapText="1"/>
    </xf>
    <xf numFmtId="0" fontId="38" fillId="7" borderId="8" xfId="5" applyFont="1" applyFill="1" applyBorder="1" applyAlignment="1">
      <alignment horizontal="left" vertical="center" wrapText="1"/>
    </xf>
    <xf numFmtId="0" fontId="43" fillId="8" borderId="57" xfId="5" applyFont="1" applyFill="1" applyBorder="1" applyAlignment="1">
      <alignment horizontal="center" wrapText="1"/>
    </xf>
    <xf numFmtId="0" fontId="43" fillId="8" borderId="58" xfId="5" applyFont="1" applyFill="1" applyBorder="1" applyAlignment="1">
      <alignment horizontal="center" wrapText="1"/>
    </xf>
    <xf numFmtId="0" fontId="43" fillId="8" borderId="3" xfId="5" applyFont="1" applyFill="1" applyBorder="1" applyAlignment="1">
      <alignment horizontal="center" wrapText="1"/>
    </xf>
    <xf numFmtId="166" fontId="53" fillId="10" borderId="43" xfId="7" applyFont="1" applyFill="1" applyBorder="1" applyAlignment="1" applyProtection="1">
      <alignment horizontal="center" wrapText="1"/>
      <protection locked="0"/>
    </xf>
    <xf numFmtId="0" fontId="47" fillId="0" borderId="44" xfId="5" applyFont="1" applyBorder="1"/>
    <xf numFmtId="0" fontId="47" fillId="0" borderId="45" xfId="5" applyFont="1" applyBorder="1"/>
    <xf numFmtId="166" fontId="37" fillId="0" borderId="43" xfId="7" applyFont="1" applyBorder="1" applyAlignment="1">
      <alignment horizontal="center" wrapText="1"/>
    </xf>
    <xf numFmtId="0" fontId="54" fillId="0" borderId="60" xfId="5" applyFont="1" applyBorder="1"/>
    <xf numFmtId="166" fontId="37" fillId="0" borderId="45" xfId="7" applyFont="1" applyBorder="1" applyAlignment="1">
      <alignment horizontal="center" wrapText="1"/>
    </xf>
    <xf numFmtId="0" fontId="54" fillId="0" borderId="61" xfId="5" applyFont="1" applyBorder="1"/>
    <xf numFmtId="166" fontId="37" fillId="0" borderId="45" xfId="7" applyFont="1" applyBorder="1" applyAlignment="1">
      <alignment horizontal="left" wrapText="1"/>
    </xf>
    <xf numFmtId="0" fontId="54" fillId="0" borderId="61" xfId="5" applyFont="1" applyBorder="1" applyAlignment="1">
      <alignment horizontal="left"/>
    </xf>
    <xf numFmtId="0" fontId="54" fillId="0" borderId="38" xfId="5" applyFont="1" applyBorder="1" applyAlignment="1">
      <alignment horizontal="left"/>
    </xf>
    <xf numFmtId="166" fontId="37" fillId="0" borderId="74" xfId="7" applyFont="1" applyBorder="1" applyAlignment="1">
      <alignment horizontal="left" wrapText="1"/>
    </xf>
    <xf numFmtId="0" fontId="54" fillId="0" borderId="75" xfId="5" applyFont="1" applyBorder="1" applyAlignment="1">
      <alignment horizontal="left" wrapText="1"/>
    </xf>
    <xf numFmtId="0" fontId="54" fillId="0" borderId="70" xfId="5" applyFont="1" applyBorder="1" applyAlignment="1">
      <alignment horizontal="left" wrapText="1"/>
    </xf>
    <xf numFmtId="166" fontId="37" fillId="0" borderId="43" xfId="7" applyFont="1" applyBorder="1" applyAlignment="1">
      <alignment horizontal="left" wrapText="1"/>
    </xf>
    <xf numFmtId="0" fontId="54" fillId="0" borderId="60" xfId="5" applyFont="1" applyBorder="1" applyAlignment="1">
      <alignment horizontal="left" wrapText="1"/>
    </xf>
    <xf numFmtId="0" fontId="54" fillId="0" borderId="47" xfId="5" applyFont="1" applyBorder="1" applyAlignment="1">
      <alignment horizontal="left" wrapText="1"/>
    </xf>
    <xf numFmtId="166" fontId="37" fillId="0" borderId="44" xfId="7" applyFont="1" applyBorder="1" applyAlignment="1">
      <alignment horizontal="left" wrapText="1"/>
    </xf>
    <xf numFmtId="0" fontId="54" fillId="0" borderId="0" xfId="5" applyFont="1" applyAlignment="1">
      <alignment horizontal="left" wrapText="1"/>
    </xf>
    <xf numFmtId="0" fontId="54" fillId="0" borderId="37" xfId="5" applyFont="1" applyBorder="1" applyAlignment="1">
      <alignment horizontal="left" wrapText="1"/>
    </xf>
    <xf numFmtId="166" fontId="37" fillId="0" borderId="74" xfId="7" applyFont="1" applyBorder="1" applyAlignment="1">
      <alignment horizontal="center" wrapText="1"/>
    </xf>
    <xf numFmtId="0" fontId="54" fillId="0" borderId="75" xfId="5" applyFont="1" applyBorder="1"/>
    <xf numFmtId="0" fontId="54" fillId="0" borderId="70" xfId="5" applyFont="1" applyBorder="1"/>
    <xf numFmtId="0" fontId="54" fillId="0" borderId="61" xfId="5" applyFont="1" applyBorder="1" applyAlignment="1">
      <alignment horizontal="left" wrapText="1"/>
    </xf>
    <xf numFmtId="0" fontId="54" fillId="0" borderId="38" xfId="5" applyFont="1" applyBorder="1" applyAlignment="1">
      <alignment horizontal="left" wrapText="1"/>
    </xf>
    <xf numFmtId="166" fontId="37" fillId="0" borderId="0" xfId="10" applyFont="1" applyAlignment="1" applyProtection="1">
      <alignment horizontal="center" wrapText="1"/>
      <protection locked="0"/>
    </xf>
    <xf numFmtId="0" fontId="54" fillId="0" borderId="0" xfId="5" applyFont="1"/>
    <xf numFmtId="0" fontId="54" fillId="0" borderId="23" xfId="5" applyFont="1" applyBorder="1"/>
    <xf numFmtId="0" fontId="48" fillId="11" borderId="0" xfId="5" applyFont="1" applyFill="1" applyAlignment="1">
      <alignment horizontal="center" wrapText="1"/>
    </xf>
    <xf numFmtId="10" fontId="37" fillId="0" borderId="0" xfId="10" applyNumberFormat="1" applyFont="1" applyAlignment="1">
      <alignment horizontal="center" wrapText="1"/>
    </xf>
    <xf numFmtId="0" fontId="54" fillId="0" borderId="0" xfId="5" applyFont="1" applyAlignment="1">
      <alignment horizontal="center"/>
    </xf>
    <xf numFmtId="0" fontId="54" fillId="0" borderId="23" xfId="5" applyFont="1" applyBorder="1" applyAlignment="1">
      <alignment horizontal="center"/>
    </xf>
    <xf numFmtId="166" fontId="63" fillId="0" borderId="0" xfId="7" applyFont="1" applyAlignment="1">
      <alignment horizontal="center" wrapText="1"/>
    </xf>
    <xf numFmtId="0" fontId="64" fillId="0" borderId="0" xfId="5" applyFont="1" applyAlignment="1">
      <alignment horizontal="center"/>
    </xf>
    <xf numFmtId="166" fontId="37" fillId="0" borderId="0" xfId="10" applyFont="1"/>
    <xf numFmtId="166" fontId="37" fillId="0" borderId="0" xfId="10" applyFont="1" applyAlignment="1">
      <alignment horizontal="center" wrapText="1"/>
    </xf>
    <xf numFmtId="0" fontId="62" fillId="0" borderId="0" xfId="5" applyFont="1" applyAlignment="1">
      <alignment horizontal="center" vertical="center" wrapText="1"/>
    </xf>
    <xf numFmtId="0" fontId="4" fillId="0" borderId="0" xfId="2" applyFont="1" applyAlignment="1">
      <alignment horizontal="center"/>
    </xf>
    <xf numFmtId="0" fontId="5" fillId="0" borderId="0" xfId="2" applyFont="1" applyAlignment="1">
      <alignment horizontal="center"/>
    </xf>
    <xf numFmtId="0" fontId="5" fillId="0" borderId="0" xfId="2" applyFont="1" applyAlignment="1" applyProtection="1">
      <alignment vertical="top" wrapText="1"/>
      <protection locked="0"/>
    </xf>
    <xf numFmtId="0" fontId="5" fillId="0" borderId="61" xfId="2" applyFont="1" applyBorder="1" applyAlignment="1" applyProtection="1">
      <alignment vertical="top" wrapText="1"/>
      <protection locked="0"/>
    </xf>
    <xf numFmtId="0" fontId="5" fillId="0" borderId="61" xfId="2" applyFont="1" applyBorder="1" applyAlignment="1">
      <alignment horizontal="center"/>
    </xf>
    <xf numFmtId="0" fontId="5" fillId="0" borderId="37" xfId="2" applyFont="1" applyBorder="1"/>
    <xf numFmtId="0" fontId="2" fillId="0" borderId="37" xfId="2" applyBorder="1"/>
    <xf numFmtId="0" fontId="2" fillId="0" borderId="38" xfId="2" applyBorder="1"/>
    <xf numFmtId="0" fontId="3" fillId="0" borderId="48" xfId="2" applyFont="1" applyBorder="1" applyAlignment="1">
      <alignment horizontal="left" vertical="center"/>
    </xf>
    <xf numFmtId="0" fontId="3" fillId="0" borderId="49" xfId="2" applyFont="1" applyBorder="1" applyAlignment="1">
      <alignment horizontal="left" vertical="center"/>
    </xf>
    <xf numFmtId="0" fontId="3" fillId="0" borderId="50" xfId="2" applyFont="1" applyBorder="1" applyAlignment="1">
      <alignment horizontal="left" vertical="center"/>
    </xf>
    <xf numFmtId="0" fontId="9" fillId="0" borderId="43" xfId="2" applyFont="1" applyBorder="1" applyAlignment="1">
      <alignment horizontal="left" vertical="top" wrapText="1"/>
    </xf>
    <xf numFmtId="0" fontId="9" fillId="0" borderId="44" xfId="2" applyFont="1" applyBorder="1" applyAlignment="1">
      <alignment horizontal="left" vertical="top" wrapText="1"/>
    </xf>
    <xf numFmtId="0" fontId="9" fillId="0" borderId="45" xfId="2" applyFont="1" applyBorder="1" applyAlignment="1">
      <alignment horizontal="left" vertical="top" wrapText="1"/>
    </xf>
    <xf numFmtId="0" fontId="9" fillId="0" borderId="60" xfId="2" applyFont="1" applyBorder="1" applyAlignment="1">
      <alignment horizontal="left" vertical="top" wrapText="1"/>
    </xf>
    <xf numFmtId="0" fontId="9" fillId="0" borderId="0" xfId="2" applyFont="1" applyAlignment="1">
      <alignment horizontal="left" vertical="top" wrapText="1"/>
    </xf>
    <xf numFmtId="0" fontId="9" fillId="0" borderId="61" xfId="2" applyFont="1" applyBorder="1" applyAlignment="1">
      <alignment horizontal="left" vertical="top" wrapText="1"/>
    </xf>
    <xf numFmtId="0" fontId="30" fillId="0" borderId="0" xfId="2" applyFont="1" applyAlignment="1" applyProtection="1">
      <alignment wrapText="1"/>
      <protection locked="0"/>
    </xf>
    <xf numFmtId="0" fontId="5" fillId="0" borderId="0" xfId="2" applyFont="1" applyAlignment="1" applyProtection="1">
      <alignment wrapText="1"/>
      <protection locked="0"/>
    </xf>
    <xf numFmtId="0" fontId="5" fillId="0" borderId="61" xfId="2" applyFont="1" applyBorder="1" applyAlignment="1" applyProtection="1">
      <alignment wrapText="1"/>
      <protection locked="0"/>
    </xf>
    <xf numFmtId="0" fontId="5" fillId="0" borderId="60" xfId="2" applyFont="1" applyBorder="1" applyAlignment="1" applyProtection="1">
      <alignment vertical="top" wrapText="1"/>
      <protection locked="0"/>
    </xf>
    <xf numFmtId="0" fontId="5" fillId="0" borderId="6" xfId="2" applyFont="1" applyBorder="1" applyAlignment="1">
      <alignment horizontal="left" vertical="center" wrapText="1"/>
    </xf>
    <xf numFmtId="0" fontId="5" fillId="0" borderId="7" xfId="2" applyFont="1" applyBorder="1" applyAlignment="1">
      <alignment horizontal="left" vertical="center" wrapText="1"/>
    </xf>
    <xf numFmtId="0" fontId="5" fillId="0" borderId="52" xfId="2" applyFont="1" applyBorder="1" applyAlignment="1">
      <alignment horizontal="left" vertical="center" wrapText="1"/>
    </xf>
    <xf numFmtId="0" fontId="5" fillId="0" borderId="42" xfId="2" applyFont="1" applyBorder="1" applyAlignment="1">
      <alignment horizontal="left" vertical="center" wrapText="1"/>
    </xf>
    <xf numFmtId="0" fontId="5" fillId="0" borderId="59" xfId="2" applyFont="1" applyBorder="1" applyAlignment="1">
      <alignment horizontal="left" vertical="center" wrapText="1"/>
    </xf>
    <xf numFmtId="0" fontId="3" fillId="4" borderId="57" xfId="2" applyFont="1" applyFill="1" applyBorder="1" applyAlignment="1">
      <alignment horizontal="left" vertical="center"/>
    </xf>
    <xf numFmtId="0" fontId="3" fillId="4" borderId="3" xfId="2" applyFont="1" applyFill="1" applyBorder="1" applyAlignment="1">
      <alignment horizontal="left" vertical="center"/>
    </xf>
    <xf numFmtId="0" fontId="3" fillId="4" borderId="58" xfId="2" applyFont="1" applyFill="1" applyBorder="1" applyAlignment="1">
      <alignment horizontal="left" vertical="center"/>
    </xf>
    <xf numFmtId="0" fontId="22" fillId="0" borderId="6" xfId="2" applyFont="1" applyBorder="1" applyAlignment="1">
      <alignment horizontal="left" vertical="center" wrapText="1"/>
    </xf>
    <xf numFmtId="0" fontId="22" fillId="0" borderId="7" xfId="2" applyFont="1" applyBorder="1" applyAlignment="1">
      <alignment horizontal="left" vertical="center" wrapText="1"/>
    </xf>
    <xf numFmtId="0" fontId="22" fillId="0" borderId="52" xfId="2" applyFont="1" applyBorder="1" applyAlignment="1">
      <alignment horizontal="left" vertical="center" wrapText="1"/>
    </xf>
    <xf numFmtId="0" fontId="10" fillId="0" borderId="6" xfId="2" applyFont="1" applyBorder="1" applyAlignment="1">
      <alignment horizontal="left" vertical="center" wrapText="1"/>
    </xf>
    <xf numFmtId="0" fontId="10" fillId="0" borderId="7" xfId="2" applyFont="1" applyBorder="1" applyAlignment="1">
      <alignment horizontal="left" vertical="center" wrapText="1"/>
    </xf>
    <xf numFmtId="0" fontId="10" fillId="0" borderId="52" xfId="2" applyFont="1" applyBorder="1" applyAlignment="1">
      <alignment horizontal="left" vertical="center" wrapText="1"/>
    </xf>
    <xf numFmtId="0" fontId="5" fillId="0" borderId="36" xfId="2" applyFont="1" applyBorder="1" applyAlignment="1">
      <alignment horizontal="left" vertical="center" wrapText="1"/>
    </xf>
    <xf numFmtId="0" fontId="5" fillId="0" borderId="37" xfId="2" applyFont="1" applyBorder="1" applyAlignment="1">
      <alignment horizontal="left" vertical="center" wrapText="1"/>
    </xf>
    <xf numFmtId="0" fontId="5" fillId="0" borderId="38" xfId="2" applyFont="1" applyBorder="1" applyAlignment="1">
      <alignment horizontal="left" vertical="center" wrapText="1"/>
    </xf>
    <xf numFmtId="0" fontId="5" fillId="0" borderId="40" xfId="2" applyFont="1" applyBorder="1" applyAlignment="1">
      <alignment horizontal="left" vertical="center" wrapText="1"/>
    </xf>
    <xf numFmtId="0" fontId="5" fillId="0" borderId="8" xfId="2" applyFont="1" applyBorder="1" applyAlignment="1">
      <alignment horizontal="left" vertical="center" wrapText="1"/>
    </xf>
    <xf numFmtId="0" fontId="5" fillId="0" borderId="48" xfId="2" applyFont="1" applyBorder="1" applyAlignment="1">
      <alignment horizontal="left" vertical="center" wrapText="1"/>
    </xf>
    <xf numFmtId="0" fontId="5" fillId="0" borderId="49" xfId="2" applyFont="1" applyBorder="1" applyAlignment="1">
      <alignment horizontal="left" vertical="center" wrapText="1"/>
    </xf>
    <xf numFmtId="0" fontId="5" fillId="0" borderId="53" xfId="2" applyFont="1" applyBorder="1" applyAlignment="1">
      <alignment horizontal="left" vertical="center" wrapText="1"/>
    </xf>
    <xf numFmtId="0" fontId="16" fillId="0" borderId="29" xfId="2" applyFont="1" applyBorder="1" applyAlignment="1">
      <alignment horizontal="center" vertical="center"/>
    </xf>
    <xf numFmtId="0" fontId="16" fillId="0" borderId="54" xfId="2" applyFont="1" applyBorder="1" applyAlignment="1">
      <alignment horizontal="center" vertical="center"/>
    </xf>
    <xf numFmtId="0" fontId="3" fillId="0" borderId="55" xfId="2" applyFont="1" applyBorder="1" applyAlignment="1">
      <alignment horizontal="center" vertical="center" wrapText="1"/>
    </xf>
    <xf numFmtId="0" fontId="3" fillId="0" borderId="54" xfId="2" applyFont="1" applyBorder="1" applyAlignment="1">
      <alignment horizontal="center" vertical="center" wrapText="1"/>
    </xf>
    <xf numFmtId="0" fontId="5" fillId="0" borderId="43" xfId="2" applyFont="1" applyBorder="1" applyAlignment="1" applyProtection="1">
      <alignment horizontal="left" vertical="center" wrapText="1"/>
      <protection locked="0"/>
    </xf>
    <xf numFmtId="0" fontId="5" fillId="0" borderId="44" xfId="2" applyFont="1" applyBorder="1" applyAlignment="1" applyProtection="1">
      <alignment horizontal="left" vertical="center" wrapText="1"/>
      <protection locked="0"/>
    </xf>
    <xf numFmtId="0" fontId="5" fillId="0" borderId="45" xfId="2" applyFont="1" applyBorder="1" applyAlignment="1" applyProtection="1">
      <alignment horizontal="left" vertical="center" wrapText="1"/>
      <protection locked="0"/>
    </xf>
    <xf numFmtId="0" fontId="5" fillId="2" borderId="46"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14" fillId="0" borderId="47" xfId="2" applyFont="1" applyBorder="1" applyAlignment="1" applyProtection="1">
      <alignment horizontal="left" vertical="top" wrapText="1"/>
      <protection locked="0"/>
    </xf>
    <xf numFmtId="0" fontId="14" fillId="0" borderId="37" xfId="2" applyFont="1" applyBorder="1" applyAlignment="1" applyProtection="1">
      <alignment horizontal="left" vertical="top" wrapText="1"/>
      <protection locked="0"/>
    </xf>
    <xf numFmtId="0" fontId="14" fillId="0" borderId="38" xfId="2" applyFont="1" applyBorder="1" applyAlignment="1" applyProtection="1">
      <alignment horizontal="left" vertical="top" wrapText="1"/>
      <protection locked="0"/>
    </xf>
    <xf numFmtId="0" fontId="15" fillId="0" borderId="48" xfId="2" applyFont="1" applyBorder="1" applyAlignment="1">
      <alignment horizontal="left" vertical="center" wrapText="1"/>
    </xf>
    <xf numFmtId="0" fontId="15" fillId="0" borderId="49" xfId="2" applyFont="1" applyBorder="1" applyAlignment="1">
      <alignment horizontal="left" vertical="center" wrapText="1"/>
    </xf>
    <xf numFmtId="0" fontId="15" fillId="0" borderId="50" xfId="2" applyFont="1" applyBorder="1" applyAlignment="1">
      <alignment horizontal="left" vertical="center" wrapText="1"/>
    </xf>
    <xf numFmtId="0" fontId="3" fillId="0" borderId="9" xfId="2" applyFont="1" applyBorder="1" applyAlignment="1">
      <alignment horizontal="left" vertical="center" wrapText="1"/>
    </xf>
    <xf numFmtId="0" fontId="3" fillId="0" borderId="10" xfId="2" applyFont="1" applyBorder="1" applyAlignment="1">
      <alignment horizontal="left" vertical="center" wrapText="1"/>
    </xf>
    <xf numFmtId="0" fontId="3" fillId="0" borderId="34" xfId="2" applyFont="1" applyBorder="1" applyAlignment="1">
      <alignment horizontal="left" vertical="center" wrapText="1"/>
    </xf>
    <xf numFmtId="0" fontId="3" fillId="0" borderId="30" xfId="2" applyFont="1" applyBorder="1" applyAlignment="1">
      <alignment horizontal="center" vertical="center" wrapText="1"/>
    </xf>
    <xf numFmtId="0" fontId="3" fillId="0" borderId="51" xfId="2" applyFont="1" applyBorder="1" applyAlignment="1">
      <alignment horizontal="center" vertical="center" wrapText="1"/>
    </xf>
    <xf numFmtId="0" fontId="13" fillId="0" borderId="36" xfId="2" applyFont="1" applyBorder="1" applyAlignment="1">
      <alignment horizontal="left" vertical="center" wrapText="1"/>
    </xf>
    <xf numFmtId="0" fontId="13" fillId="0" borderId="37" xfId="2" applyFont="1" applyBorder="1" applyAlignment="1">
      <alignment horizontal="left" vertical="center" wrapText="1"/>
    </xf>
    <xf numFmtId="0" fontId="13" fillId="0" borderId="38" xfId="2" applyFont="1" applyBorder="1" applyAlignment="1">
      <alignment horizontal="left" vertical="center" wrapText="1"/>
    </xf>
    <xf numFmtId="0" fontId="5" fillId="0" borderId="32" xfId="2" applyFont="1" applyBorder="1" applyAlignment="1">
      <alignment horizontal="left" vertical="center" wrapText="1" indent="1"/>
    </xf>
    <xf numFmtId="0" fontId="5" fillId="0" borderId="23" xfId="2" applyFont="1" applyBorder="1" applyAlignment="1">
      <alignment horizontal="left" vertical="center" wrapText="1" indent="1"/>
    </xf>
    <xf numFmtId="0" fontId="5" fillId="0" borderId="33" xfId="2" applyFont="1" applyBorder="1" applyAlignment="1">
      <alignment horizontal="left" vertical="center" wrapText="1" indent="1"/>
    </xf>
    <xf numFmtId="0" fontId="3" fillId="0" borderId="35" xfId="2" applyFont="1" applyBorder="1" applyAlignment="1">
      <alignment horizontal="center" vertical="center" wrapText="1"/>
    </xf>
    <xf numFmtId="0" fontId="3" fillId="0" borderId="39" xfId="2" applyFont="1" applyBorder="1" applyAlignment="1">
      <alignment horizontal="center" vertical="center" wrapText="1"/>
    </xf>
    <xf numFmtId="0" fontId="12" fillId="0" borderId="36" xfId="2" applyFont="1" applyBorder="1" applyAlignment="1">
      <alignment horizontal="left" vertical="center" wrapText="1"/>
    </xf>
    <xf numFmtId="0" fontId="5" fillId="0" borderId="17" xfId="2" applyFont="1" applyBorder="1" applyAlignment="1">
      <alignment vertical="center" wrapText="1"/>
    </xf>
    <xf numFmtId="0" fontId="5" fillId="0" borderId="18" xfId="2" applyFont="1" applyBorder="1" applyAlignment="1">
      <alignment vertical="center" wrapText="1"/>
    </xf>
    <xf numFmtId="0" fontId="3" fillId="0" borderId="25" xfId="2" applyFont="1" applyBorder="1" applyAlignment="1">
      <alignment vertical="center" wrapText="1"/>
    </xf>
    <xf numFmtId="0" fontId="3" fillId="0" borderId="26" xfId="2" applyFont="1" applyBorder="1" applyAlignment="1">
      <alignment vertical="center" wrapText="1"/>
    </xf>
    <xf numFmtId="0" fontId="5" fillId="0" borderId="27" xfId="2" applyFont="1" applyBorder="1" applyAlignment="1">
      <alignment vertical="center" wrapText="1"/>
    </xf>
    <xf numFmtId="0" fontId="2" fillId="0" borderId="28" xfId="2" applyBorder="1" applyAlignment="1">
      <alignment vertical="center" wrapText="1"/>
    </xf>
    <xf numFmtId="0" fontId="5" fillId="0" borderId="9" xfId="2" applyFont="1" applyBorder="1" applyAlignment="1">
      <alignment vertical="center" wrapText="1" readingOrder="1"/>
    </xf>
    <xf numFmtId="0" fontId="5" fillId="0" borderId="10" xfId="2" applyFont="1" applyBorder="1" applyAlignment="1">
      <alignment vertical="center" wrapText="1" readingOrder="1"/>
    </xf>
    <xf numFmtId="0" fontId="5" fillId="0" borderId="30" xfId="2" applyFont="1" applyBorder="1" applyAlignment="1">
      <alignment vertical="center" wrapText="1" readingOrder="1"/>
    </xf>
    <xf numFmtId="7" fontId="5" fillId="0" borderId="6" xfId="3" applyNumberFormat="1" applyFont="1" applyBorder="1" applyAlignment="1" applyProtection="1">
      <alignment horizontal="center" wrapText="1"/>
      <protection locked="0"/>
    </xf>
    <xf numFmtId="7" fontId="5" fillId="0" borderId="7" xfId="3" applyNumberFormat="1" applyFont="1" applyBorder="1" applyAlignment="1" applyProtection="1">
      <alignment horizontal="center" wrapText="1"/>
      <protection locked="0"/>
    </xf>
    <xf numFmtId="7" fontId="5" fillId="0" borderId="8" xfId="3" applyNumberFormat="1" applyFont="1" applyBorder="1" applyAlignment="1" applyProtection="1">
      <alignment horizontal="center" wrapText="1"/>
      <protection locked="0"/>
    </xf>
    <xf numFmtId="0" fontId="5" fillId="0" borderId="6" xfId="2" applyFont="1" applyBorder="1" applyAlignment="1">
      <alignment horizontal="center" wrapText="1"/>
    </xf>
    <xf numFmtId="0" fontId="5" fillId="0" borderId="7" xfId="2" applyFont="1" applyBorder="1" applyAlignment="1">
      <alignment horizontal="center" wrapText="1"/>
    </xf>
    <xf numFmtId="0" fontId="5" fillId="0" borderId="8" xfId="2" applyFont="1" applyBorder="1" applyAlignment="1">
      <alignment horizontal="center" wrapText="1"/>
    </xf>
    <xf numFmtId="0" fontId="7" fillId="0" borderId="6" xfId="2" applyFont="1" applyBorder="1" applyAlignment="1">
      <alignment horizontal="center" wrapText="1"/>
    </xf>
    <xf numFmtId="0" fontId="7" fillId="0" borderId="7" xfId="2" applyFont="1" applyBorder="1" applyAlignment="1">
      <alignment horizontal="center" wrapText="1"/>
    </xf>
    <xf numFmtId="0" fontId="7" fillId="0" borderId="8" xfId="2" applyFont="1" applyBorder="1" applyAlignment="1">
      <alignment horizontal="center" wrapText="1"/>
    </xf>
    <xf numFmtId="0" fontId="3" fillId="0" borderId="9" xfId="2" applyFont="1" applyBorder="1" applyAlignment="1">
      <alignment vertical="center" wrapText="1"/>
    </xf>
    <xf numFmtId="0" fontId="3" fillId="0" borderId="13" xfId="2" applyFont="1" applyBorder="1" applyAlignment="1">
      <alignment vertical="center" wrapText="1"/>
    </xf>
    <xf numFmtId="0" fontId="8" fillId="0" borderId="10" xfId="2" applyFont="1" applyBorder="1" applyAlignment="1">
      <alignment vertical="center" wrapText="1"/>
    </xf>
    <xf numFmtId="0" fontId="8" fillId="0" borderId="14" xfId="2" applyFont="1" applyBorder="1" applyAlignment="1">
      <alignment vertical="center" wrapText="1"/>
    </xf>
    <xf numFmtId="0" fontId="9" fillId="0" borderId="11" xfId="2" applyFont="1" applyBorder="1" applyAlignment="1">
      <alignment horizontal="center" vertical="center" wrapText="1"/>
    </xf>
    <xf numFmtId="0" fontId="9" fillId="0" borderId="15" xfId="2" applyFont="1" applyBorder="1" applyAlignment="1">
      <alignment horizontal="center" vertical="center" wrapText="1"/>
    </xf>
    <xf numFmtId="0" fontId="4" fillId="0" borderId="2" xfId="2" applyFont="1" applyBorder="1" applyAlignment="1" applyProtection="1">
      <alignment horizontal="center" wrapText="1"/>
      <protection locked="0"/>
    </xf>
    <xf numFmtId="0" fontId="4" fillId="0" borderId="3" xfId="2" applyFont="1" applyBorder="1" applyAlignment="1" applyProtection="1">
      <alignment horizontal="center" wrapText="1"/>
      <protection locked="0"/>
    </xf>
    <xf numFmtId="0" fontId="4" fillId="0" borderId="4" xfId="2" applyFont="1" applyBorder="1" applyAlignment="1" applyProtection="1">
      <alignment horizontal="center" wrapText="1"/>
      <protection locked="0"/>
    </xf>
    <xf numFmtId="0" fontId="5" fillId="0" borderId="6" xfId="2" applyFont="1" applyBorder="1" applyAlignment="1" applyProtection="1">
      <alignment horizontal="center" wrapText="1"/>
      <protection locked="0"/>
    </xf>
    <xf numFmtId="0" fontId="5" fillId="0" borderId="7" xfId="2" applyFont="1" applyBorder="1" applyAlignment="1" applyProtection="1">
      <alignment horizontal="center" wrapText="1"/>
      <protection locked="0"/>
    </xf>
    <xf numFmtId="0" fontId="5" fillId="0" borderId="8" xfId="2" applyFont="1" applyBorder="1" applyAlignment="1" applyProtection="1">
      <alignment horizontal="center" wrapText="1"/>
      <protection locked="0"/>
    </xf>
    <xf numFmtId="0" fontId="6" fillId="0" borderId="5" xfId="2" applyFont="1" applyBorder="1" applyAlignment="1" applyProtection="1">
      <alignment horizontal="center" wrapText="1"/>
      <protection locked="0"/>
    </xf>
    <xf numFmtId="14" fontId="5" fillId="0" borderId="6" xfId="2" applyNumberFormat="1" applyFont="1" applyBorder="1" applyAlignment="1" applyProtection="1">
      <alignment horizontal="center" wrapText="1"/>
      <protection locked="0"/>
    </xf>
    <xf numFmtId="14" fontId="5" fillId="0" borderId="7" xfId="2" applyNumberFormat="1" applyFont="1" applyBorder="1" applyAlignment="1" applyProtection="1">
      <alignment horizontal="center" wrapText="1"/>
      <protection locked="0"/>
    </xf>
    <xf numFmtId="14" fontId="5" fillId="0" borderId="8" xfId="2" applyNumberFormat="1" applyFont="1" applyBorder="1" applyAlignment="1" applyProtection="1">
      <alignment horizontal="center" wrapText="1"/>
      <protection locked="0"/>
    </xf>
    <xf numFmtId="164" fontId="6" fillId="0" borderId="5" xfId="2" applyNumberFormat="1" applyFont="1" applyBorder="1" applyAlignment="1" applyProtection="1">
      <alignment horizontal="center" wrapText="1"/>
      <protection locked="0"/>
    </xf>
    <xf numFmtId="166" fontId="49" fillId="9" borderId="37" xfId="7" applyFont="1" applyFill="1" applyBorder="1" applyAlignment="1">
      <alignment horizontal="center"/>
    </xf>
    <xf numFmtId="0" fontId="47" fillId="0" borderId="44" xfId="0" applyFont="1" applyBorder="1"/>
    <xf numFmtId="0" fontId="47" fillId="0" borderId="45" xfId="0" applyFont="1" applyBorder="1"/>
    <xf numFmtId="44" fontId="38" fillId="17" borderId="67" xfId="5" applyNumberFormat="1" applyFont="1" applyFill="1" applyBorder="1" applyAlignment="1">
      <alignment horizontal="center" wrapText="1"/>
    </xf>
    <xf numFmtId="0" fontId="34" fillId="18" borderId="66" xfId="5" applyFill="1" applyBorder="1" applyAlignment="1">
      <alignment horizontal="center" vertical="top" wrapText="1"/>
    </xf>
    <xf numFmtId="0" fontId="34" fillId="18" borderId="68" xfId="5" applyFill="1" applyBorder="1" applyAlignment="1">
      <alignment horizontal="center" vertical="top" wrapText="1"/>
    </xf>
    <xf numFmtId="0" fontId="34" fillId="18" borderId="69" xfId="5" applyFill="1" applyBorder="1" applyAlignment="1">
      <alignment horizontal="center" vertical="top" wrapText="1"/>
    </xf>
  </cellXfs>
  <cellStyles count="11">
    <cellStyle name="Comma 2" xfId="9" xr:uid="{B6D6E629-35FB-4897-93C0-03D04A8C0202}"/>
    <cellStyle name="Currency 2" xfId="3" xr:uid="{5895742E-DA7C-4DE1-AEA1-3C2B4F094659}"/>
    <cellStyle name="Currency 3" xfId="6" xr:uid="{EA1A8BC5-6965-43E7-8209-22E61E36E7A5}"/>
    <cellStyle name="Hyperlink" xfId="4" builtinId="8"/>
    <cellStyle name="Normal" xfId="0" builtinId="0"/>
    <cellStyle name="Normal 2" xfId="2" xr:uid="{565714EC-8A99-4182-9A4F-8022C26D17ED}"/>
    <cellStyle name="Normal 3" xfId="5" xr:uid="{CA3CAD61-D579-4CD6-B7E1-D3DD34E0E1BD}"/>
    <cellStyle name="Normal_FEEFLOW" xfId="7" xr:uid="{758E6EF7-5188-476C-A011-7BC4D0DB3C2F}"/>
    <cellStyle name="Normal_PROGRAM1" xfId="10" xr:uid="{A87365A0-EA18-4529-8FF5-3AC4566A4043}"/>
    <cellStyle name="Percent" xfId="1" builtinId="5"/>
    <cellStyle name="Percent 2" xfId="8" xr:uid="{8C1AA1B2-1A47-4C1B-A560-014BED72029D}"/>
  </cellStyles>
  <dxfs count="6">
    <dxf>
      <font>
        <b/>
        <i val="0"/>
        <condense val="0"/>
        <extend val="0"/>
        <color indexed="18"/>
      </font>
      <fill>
        <patternFill>
          <bgColor indexed="29"/>
        </patternFill>
      </fill>
    </dxf>
    <dxf>
      <font>
        <condense val="0"/>
        <extend val="0"/>
        <color indexed="9"/>
      </font>
      <fill>
        <patternFill>
          <bgColor indexed="57"/>
        </patternFill>
      </fill>
    </dxf>
    <dxf>
      <font>
        <b/>
        <i val="0"/>
        <condense val="0"/>
        <extend val="0"/>
        <color indexed="18"/>
      </font>
      <fill>
        <patternFill>
          <bgColor indexed="13"/>
        </patternFill>
      </fill>
    </dxf>
    <dxf>
      <font>
        <b val="0"/>
        <i val="0"/>
        <strike val="0"/>
        <condense val="0"/>
        <extend val="0"/>
        <outline val="0"/>
        <shadow val="0"/>
        <u val="none"/>
        <vertAlign val="baseline"/>
        <sz val="14"/>
        <color auto="1"/>
        <name val="Arial"/>
        <family val="2"/>
        <scheme val="none"/>
      </font>
      <fill>
        <patternFill patternType="solid">
          <fgColor indexed="64"/>
          <bgColor indexed="13"/>
        </patternFill>
      </fill>
      <alignment horizontal="general" vertical="bottom" textRotation="0" wrapText="1" relativeIndent="0" justifyLastLine="0" shrinkToFit="0" readingOrder="0"/>
    </dxf>
    <dxf>
      <font>
        <b val="0"/>
        <i val="0"/>
        <strike val="0"/>
        <condense val="0"/>
        <extend val="0"/>
        <outline val="0"/>
        <shadow val="0"/>
        <u val="none"/>
        <vertAlign val="baseline"/>
        <sz val="14"/>
        <color auto="1"/>
        <name val="Arial"/>
        <family val="2"/>
        <scheme val="none"/>
      </font>
      <fill>
        <patternFill patternType="solid">
          <fgColor indexed="64"/>
          <bgColor indexed="13"/>
        </patternFill>
      </fill>
      <alignment horizontal="general" vertical="bottom" textRotation="0" wrapText="1" relativeIndent="0" justifyLastLine="0" shrinkToFit="0" readingOrder="0"/>
    </dxf>
    <dxf>
      <font>
        <b/>
        <i val="0"/>
        <strike val="0"/>
        <condense val="0"/>
        <extend val="0"/>
        <outline val="0"/>
        <shadow val="0"/>
        <u val="none"/>
        <vertAlign val="baseline"/>
        <sz val="14"/>
        <color auto="1"/>
        <name val="Arial"/>
        <family val="2"/>
        <scheme val="none"/>
      </font>
      <fill>
        <patternFill patternType="solid">
          <fgColor indexed="64"/>
          <bgColor indexed="13"/>
        </patternFill>
      </fill>
      <alignment horizontal="general" vertical="bottom" textRotation="0" wrapText="0"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ERSONNEL"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PERSONNE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Information"/>
      <sheetName val="Budget Summary Table"/>
      <sheetName val="UCM - PERSONNEL"/>
      <sheetName val="UCM - SUPPORT"/>
      <sheetName val="Budget Narrative"/>
      <sheetName val="Pre-Award Risk Assessment"/>
      <sheetName val="PERSONNEL"/>
    </sheetNames>
    <sheetDataSet>
      <sheetData sheetId="0" refreshError="1"/>
      <sheetData sheetId="1" refreshError="1"/>
      <sheetData sheetId="2" refreshError="1"/>
      <sheetData sheetId="3" refreshError="1">
        <row r="2">
          <cell r="AX2" t="str">
            <v>Choose a Service</v>
          </cell>
          <cell r="BB2" t="str">
            <v>Choose a Service</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ERSONNEL"/>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48A9F7-7D9F-4597-91EE-1F2D3A7B49CE}" name="List1" displayName="List1" ref="A91:A166" insertRowShift="1" totalsRowShown="0" headerRowDxfId="5" dataDxfId="4">
  <autoFilter ref="A91:A166" xr:uid="{FB0D2C6E-8582-4475-AE86-F62A722E3CEE}"/>
  <tableColumns count="1">
    <tableColumn id="1" xr3:uid="{D4FF6587-C920-4D41-B680-BFDFD4B96A47}" name="Column1"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EED2-AC8D-47C7-BD21-57C1E19294C3}">
  <sheetPr codeName="Sheet2">
    <tabColor theme="6"/>
  </sheetPr>
  <dimension ref="A1:A32"/>
  <sheetViews>
    <sheetView showGridLines="0" workbookViewId="0">
      <selection activeCell="A6" sqref="A6"/>
    </sheetView>
  </sheetViews>
  <sheetFormatPr defaultRowHeight="13.2" x14ac:dyDescent="0.25"/>
  <cols>
    <col min="1" max="1" width="88.6640625" style="51" customWidth="1"/>
    <col min="2" max="256" width="8.88671875" style="51"/>
    <col min="257" max="257" width="88.6640625" style="51" customWidth="1"/>
    <col min="258" max="512" width="8.88671875" style="51"/>
    <col min="513" max="513" width="88.6640625" style="51" customWidth="1"/>
    <col min="514" max="768" width="8.88671875" style="51"/>
    <col min="769" max="769" width="88.6640625" style="51" customWidth="1"/>
    <col min="770" max="1024" width="8.88671875" style="51"/>
    <col min="1025" max="1025" width="88.6640625" style="51" customWidth="1"/>
    <col min="1026" max="1280" width="8.88671875" style="51"/>
    <col min="1281" max="1281" width="88.6640625" style="51" customWidth="1"/>
    <col min="1282" max="1536" width="8.88671875" style="51"/>
    <col min="1537" max="1537" width="88.6640625" style="51" customWidth="1"/>
    <col min="1538" max="1792" width="8.88671875" style="51"/>
    <col min="1793" max="1793" width="88.6640625" style="51" customWidth="1"/>
    <col min="1794" max="2048" width="8.88671875" style="51"/>
    <col min="2049" max="2049" width="88.6640625" style="51" customWidth="1"/>
    <col min="2050" max="2304" width="8.88671875" style="51"/>
    <col min="2305" max="2305" width="88.6640625" style="51" customWidth="1"/>
    <col min="2306" max="2560" width="8.88671875" style="51"/>
    <col min="2561" max="2561" width="88.6640625" style="51" customWidth="1"/>
    <col min="2562" max="2816" width="8.88671875" style="51"/>
    <col min="2817" max="2817" width="88.6640625" style="51" customWidth="1"/>
    <col min="2818" max="3072" width="8.88671875" style="51"/>
    <col min="3073" max="3073" width="88.6640625" style="51" customWidth="1"/>
    <col min="3074" max="3328" width="8.88671875" style="51"/>
    <col min="3329" max="3329" width="88.6640625" style="51" customWidth="1"/>
    <col min="3330" max="3584" width="8.88671875" style="51"/>
    <col min="3585" max="3585" width="88.6640625" style="51" customWidth="1"/>
    <col min="3586" max="3840" width="8.88671875" style="51"/>
    <col min="3841" max="3841" width="88.6640625" style="51" customWidth="1"/>
    <col min="3842" max="4096" width="8.88671875" style="51"/>
    <col min="4097" max="4097" width="88.6640625" style="51" customWidth="1"/>
    <col min="4098" max="4352" width="8.88671875" style="51"/>
    <col min="4353" max="4353" width="88.6640625" style="51" customWidth="1"/>
    <col min="4354" max="4608" width="8.88671875" style="51"/>
    <col min="4609" max="4609" width="88.6640625" style="51" customWidth="1"/>
    <col min="4610" max="4864" width="8.88671875" style="51"/>
    <col min="4865" max="4865" width="88.6640625" style="51" customWidth="1"/>
    <col min="4866" max="5120" width="8.88671875" style="51"/>
    <col min="5121" max="5121" width="88.6640625" style="51" customWidth="1"/>
    <col min="5122" max="5376" width="8.88671875" style="51"/>
    <col min="5377" max="5377" width="88.6640625" style="51" customWidth="1"/>
    <col min="5378" max="5632" width="8.88671875" style="51"/>
    <col min="5633" max="5633" width="88.6640625" style="51" customWidth="1"/>
    <col min="5634" max="5888" width="8.88671875" style="51"/>
    <col min="5889" max="5889" width="88.6640625" style="51" customWidth="1"/>
    <col min="5890" max="6144" width="8.88671875" style="51"/>
    <col min="6145" max="6145" width="88.6640625" style="51" customWidth="1"/>
    <col min="6146" max="6400" width="8.88671875" style="51"/>
    <col min="6401" max="6401" width="88.6640625" style="51" customWidth="1"/>
    <col min="6402" max="6656" width="8.88671875" style="51"/>
    <col min="6657" max="6657" width="88.6640625" style="51" customWidth="1"/>
    <col min="6658" max="6912" width="8.88671875" style="51"/>
    <col min="6913" max="6913" width="88.6640625" style="51" customWidth="1"/>
    <col min="6914" max="7168" width="8.88671875" style="51"/>
    <col min="7169" max="7169" width="88.6640625" style="51" customWidth="1"/>
    <col min="7170" max="7424" width="8.88671875" style="51"/>
    <col min="7425" max="7425" width="88.6640625" style="51" customWidth="1"/>
    <col min="7426" max="7680" width="8.88671875" style="51"/>
    <col min="7681" max="7681" width="88.6640625" style="51" customWidth="1"/>
    <col min="7682" max="7936" width="8.88671875" style="51"/>
    <col min="7937" max="7937" width="88.6640625" style="51" customWidth="1"/>
    <col min="7938" max="8192" width="8.88671875" style="51"/>
    <col min="8193" max="8193" width="88.6640625" style="51" customWidth="1"/>
    <col min="8194" max="8448" width="8.88671875" style="51"/>
    <col min="8449" max="8449" width="88.6640625" style="51" customWidth="1"/>
    <col min="8450" max="8704" width="8.88671875" style="51"/>
    <col min="8705" max="8705" width="88.6640625" style="51" customWidth="1"/>
    <col min="8706" max="8960" width="8.88671875" style="51"/>
    <col min="8961" max="8961" width="88.6640625" style="51" customWidth="1"/>
    <col min="8962" max="9216" width="8.88671875" style="51"/>
    <col min="9217" max="9217" width="88.6640625" style="51" customWidth="1"/>
    <col min="9218" max="9472" width="8.88671875" style="51"/>
    <col min="9473" max="9473" width="88.6640625" style="51" customWidth="1"/>
    <col min="9474" max="9728" width="8.88671875" style="51"/>
    <col min="9729" max="9729" width="88.6640625" style="51" customWidth="1"/>
    <col min="9730" max="9984" width="8.88671875" style="51"/>
    <col min="9985" max="9985" width="88.6640625" style="51" customWidth="1"/>
    <col min="9986" max="10240" width="8.88671875" style="51"/>
    <col min="10241" max="10241" width="88.6640625" style="51" customWidth="1"/>
    <col min="10242" max="10496" width="8.88671875" style="51"/>
    <col min="10497" max="10497" width="88.6640625" style="51" customWidth="1"/>
    <col min="10498" max="10752" width="8.88671875" style="51"/>
    <col min="10753" max="10753" width="88.6640625" style="51" customWidth="1"/>
    <col min="10754" max="11008" width="8.88671875" style="51"/>
    <col min="11009" max="11009" width="88.6640625" style="51" customWidth="1"/>
    <col min="11010" max="11264" width="8.88671875" style="51"/>
    <col min="11265" max="11265" width="88.6640625" style="51" customWidth="1"/>
    <col min="11266" max="11520" width="8.88671875" style="51"/>
    <col min="11521" max="11521" width="88.6640625" style="51" customWidth="1"/>
    <col min="11522" max="11776" width="8.88671875" style="51"/>
    <col min="11777" max="11777" width="88.6640625" style="51" customWidth="1"/>
    <col min="11778" max="12032" width="8.88671875" style="51"/>
    <col min="12033" max="12033" width="88.6640625" style="51" customWidth="1"/>
    <col min="12034" max="12288" width="8.88671875" style="51"/>
    <col min="12289" max="12289" width="88.6640625" style="51" customWidth="1"/>
    <col min="12290" max="12544" width="8.88671875" style="51"/>
    <col min="12545" max="12545" width="88.6640625" style="51" customWidth="1"/>
    <col min="12546" max="12800" width="8.88671875" style="51"/>
    <col min="12801" max="12801" width="88.6640625" style="51" customWidth="1"/>
    <col min="12802" max="13056" width="8.88671875" style="51"/>
    <col min="13057" max="13057" width="88.6640625" style="51" customWidth="1"/>
    <col min="13058" max="13312" width="8.88671875" style="51"/>
    <col min="13313" max="13313" width="88.6640625" style="51" customWidth="1"/>
    <col min="13314" max="13568" width="8.88671875" style="51"/>
    <col min="13569" max="13569" width="88.6640625" style="51" customWidth="1"/>
    <col min="13570" max="13824" width="8.88671875" style="51"/>
    <col min="13825" max="13825" width="88.6640625" style="51" customWidth="1"/>
    <col min="13826" max="14080" width="8.88671875" style="51"/>
    <col min="14081" max="14081" width="88.6640625" style="51" customWidth="1"/>
    <col min="14082" max="14336" width="8.88671875" style="51"/>
    <col min="14337" max="14337" width="88.6640625" style="51" customWidth="1"/>
    <col min="14338" max="14592" width="8.88671875" style="51"/>
    <col min="14593" max="14593" width="88.6640625" style="51" customWidth="1"/>
    <col min="14594" max="14848" width="8.88671875" style="51"/>
    <col min="14849" max="14849" width="88.6640625" style="51" customWidth="1"/>
    <col min="14850" max="15104" width="8.88671875" style="51"/>
    <col min="15105" max="15105" width="88.6640625" style="51" customWidth="1"/>
    <col min="15106" max="15360" width="8.88671875" style="51"/>
    <col min="15361" max="15361" width="88.6640625" style="51" customWidth="1"/>
    <col min="15362" max="15616" width="8.88671875" style="51"/>
    <col min="15617" max="15617" width="88.6640625" style="51" customWidth="1"/>
    <col min="15618" max="15872" width="8.88671875" style="51"/>
    <col min="15873" max="15873" width="88.6640625" style="51" customWidth="1"/>
    <col min="15874" max="16128" width="8.88671875" style="51"/>
    <col min="16129" max="16129" width="88.6640625" style="51" customWidth="1"/>
    <col min="16130" max="16384" width="8.88671875" style="51"/>
  </cols>
  <sheetData>
    <row r="1" spans="1:1" ht="74.25" customHeight="1" thickBot="1" x14ac:dyDescent="0.3">
      <c r="A1" s="329" t="s">
        <v>426</v>
      </c>
    </row>
    <row r="2" spans="1:1" ht="18.75" customHeight="1" thickTop="1" x14ac:dyDescent="0.3">
      <c r="A2" s="52" t="s">
        <v>95</v>
      </c>
    </row>
    <row r="3" spans="1:1" ht="18.75" customHeight="1" x14ac:dyDescent="0.3">
      <c r="A3" s="53" t="s">
        <v>96</v>
      </c>
    </row>
    <row r="4" spans="1:1" ht="18.75" customHeight="1" x14ac:dyDescent="0.3">
      <c r="A4" s="54" t="s">
        <v>97</v>
      </c>
    </row>
    <row r="5" spans="1:1" ht="18.75" customHeight="1" x14ac:dyDescent="0.3">
      <c r="A5" s="53" t="s">
        <v>98</v>
      </c>
    </row>
    <row r="6" spans="1:1" ht="18.75" customHeight="1" x14ac:dyDescent="0.3">
      <c r="A6" s="53" t="s">
        <v>99</v>
      </c>
    </row>
    <row r="7" spans="1:1" ht="18.75" customHeight="1" x14ac:dyDescent="0.3">
      <c r="A7" s="53" t="s">
        <v>100</v>
      </c>
    </row>
    <row r="8" spans="1:1" ht="18.75" customHeight="1" x14ac:dyDescent="0.3">
      <c r="A8" s="53" t="s">
        <v>101</v>
      </c>
    </row>
    <row r="9" spans="1:1" ht="18.75" customHeight="1" x14ac:dyDescent="0.3">
      <c r="A9" s="55" t="s">
        <v>102</v>
      </c>
    </row>
    <row r="10" spans="1:1" ht="18.75" customHeight="1" x14ac:dyDescent="0.25"/>
    <row r="11" spans="1:1" ht="18.75" customHeight="1" thickBot="1" x14ac:dyDescent="0.45">
      <c r="A11" s="56"/>
    </row>
    <row r="12" spans="1:1" ht="18.75" customHeight="1" thickTop="1" x14ac:dyDescent="0.25"/>
    <row r="13" spans="1:1" ht="18.75" customHeight="1" x14ac:dyDescent="0.25"/>
    <row r="14" spans="1:1" ht="18.75" customHeight="1" x14ac:dyDescent="0.25"/>
    <row r="15" spans="1:1" ht="18.75" customHeight="1" x14ac:dyDescent="0.25"/>
    <row r="16" spans="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sheetData>
  <hyperlinks>
    <hyperlink ref="A3" location="'Project Information'!A1" display="Project Information" xr:uid="{C7BAAC66-59EC-421E-B954-8ED9A7DC7F6D}"/>
    <hyperlink ref="A4" location="'Budget Summary Table'!A1" display="Budget Summary" xr:uid="{6EE9CD50-300C-41B4-94D6-1510A47D2849}"/>
    <hyperlink ref="A5" location="'UCM PERSONNEL'!A1" display="UCM Personnel" xr:uid="{5986D450-006A-499F-8BA8-7C1560FFF58D}"/>
    <hyperlink ref="A6" location="'UCM SUPPORT'!A1" display="UCM Support" xr:uid="{05645AAE-5F07-4B2C-BD72-258568AFF35A}"/>
    <hyperlink ref="A7" location="'Budget Narrative'!A1" display="Budget Narrative" xr:uid="{F70CBD01-6DE7-4A86-BE32-639C9FD892C5}"/>
    <hyperlink ref="A8" location="'Pre-Award Risk Assessment'!A1" display="Pre-Risk Assessment" xr:uid="{3A32305D-B488-475C-BB98-B3481265D7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8B11B-714B-409F-944F-8E67F4381112}">
  <dimension ref="A3:S78"/>
  <sheetViews>
    <sheetView showGridLines="0" view="pageLayout" zoomScale="70" zoomScaleNormal="100" zoomScalePageLayoutView="70" workbookViewId="0">
      <selection activeCell="E2" sqref="E2"/>
    </sheetView>
  </sheetViews>
  <sheetFormatPr defaultRowHeight="13.2" x14ac:dyDescent="0.25"/>
  <cols>
    <col min="1" max="1" width="15.44140625" style="51" customWidth="1"/>
    <col min="2" max="2" width="12.5546875" style="51" customWidth="1"/>
    <col min="3" max="3" width="7.109375" style="51" customWidth="1"/>
    <col min="4" max="4" width="8.44140625" style="51" customWidth="1"/>
    <col min="5" max="5" width="12.88671875" style="51" customWidth="1"/>
    <col min="6" max="6" width="8.88671875" style="51"/>
    <col min="7" max="7" width="7.44140625" style="51" customWidth="1"/>
    <col min="8" max="8" width="14.88671875" style="51" customWidth="1"/>
    <col min="9" max="9" width="3" style="51" customWidth="1"/>
    <col min="10" max="10" width="18.77734375" style="51" customWidth="1"/>
    <col min="11" max="256" width="8.88671875" style="51"/>
    <col min="257" max="257" width="16.44140625" style="51" customWidth="1"/>
    <col min="258" max="258" width="12.5546875" style="51" customWidth="1"/>
    <col min="259" max="259" width="7.109375" style="51" customWidth="1"/>
    <col min="260" max="260" width="8.44140625" style="51" customWidth="1"/>
    <col min="261" max="261" width="12.88671875" style="51" customWidth="1"/>
    <col min="262" max="262" width="8.88671875" style="51"/>
    <col min="263" max="263" width="7.44140625" style="51" customWidth="1"/>
    <col min="264" max="264" width="14.88671875" style="51" customWidth="1"/>
    <col min="265" max="265" width="3" style="51" customWidth="1"/>
    <col min="266" max="512" width="8.88671875" style="51"/>
    <col min="513" max="513" width="16.44140625" style="51" customWidth="1"/>
    <col min="514" max="514" width="12.5546875" style="51" customWidth="1"/>
    <col min="515" max="515" width="7.109375" style="51" customWidth="1"/>
    <col min="516" max="516" width="8.44140625" style="51" customWidth="1"/>
    <col min="517" max="517" width="12.88671875" style="51" customWidth="1"/>
    <col min="518" max="518" width="8.88671875" style="51"/>
    <col min="519" max="519" width="7.44140625" style="51" customWidth="1"/>
    <col min="520" max="520" width="14.88671875" style="51" customWidth="1"/>
    <col min="521" max="521" width="3" style="51" customWidth="1"/>
    <col min="522" max="768" width="8.88671875" style="51"/>
    <col min="769" max="769" width="16.44140625" style="51" customWidth="1"/>
    <col min="770" max="770" width="12.5546875" style="51" customWidth="1"/>
    <col min="771" max="771" width="7.109375" style="51" customWidth="1"/>
    <col min="772" max="772" width="8.44140625" style="51" customWidth="1"/>
    <col min="773" max="773" width="12.88671875" style="51" customWidth="1"/>
    <col min="774" max="774" width="8.88671875" style="51"/>
    <col min="775" max="775" width="7.44140625" style="51" customWidth="1"/>
    <col min="776" max="776" width="14.88671875" style="51" customWidth="1"/>
    <col min="777" max="777" width="3" style="51" customWidth="1"/>
    <col min="778" max="1024" width="8.88671875" style="51"/>
    <col min="1025" max="1025" width="16.44140625" style="51" customWidth="1"/>
    <col min="1026" max="1026" width="12.5546875" style="51" customWidth="1"/>
    <col min="1027" max="1027" width="7.109375" style="51" customWidth="1"/>
    <col min="1028" max="1028" width="8.44140625" style="51" customWidth="1"/>
    <col min="1029" max="1029" width="12.88671875" style="51" customWidth="1"/>
    <col min="1030" max="1030" width="8.88671875" style="51"/>
    <col min="1031" max="1031" width="7.44140625" style="51" customWidth="1"/>
    <col min="1032" max="1032" width="14.88671875" style="51" customWidth="1"/>
    <col min="1033" max="1033" width="3" style="51" customWidth="1"/>
    <col min="1034" max="1280" width="8.88671875" style="51"/>
    <col min="1281" max="1281" width="16.44140625" style="51" customWidth="1"/>
    <col min="1282" max="1282" width="12.5546875" style="51" customWidth="1"/>
    <col min="1283" max="1283" width="7.109375" style="51" customWidth="1"/>
    <col min="1284" max="1284" width="8.44140625" style="51" customWidth="1"/>
    <col min="1285" max="1285" width="12.88671875" style="51" customWidth="1"/>
    <col min="1286" max="1286" width="8.88671875" style="51"/>
    <col min="1287" max="1287" width="7.44140625" style="51" customWidth="1"/>
    <col min="1288" max="1288" width="14.88671875" style="51" customWidth="1"/>
    <col min="1289" max="1289" width="3" style="51" customWidth="1"/>
    <col min="1290" max="1536" width="8.88671875" style="51"/>
    <col min="1537" max="1537" width="16.44140625" style="51" customWidth="1"/>
    <col min="1538" max="1538" width="12.5546875" style="51" customWidth="1"/>
    <col min="1539" max="1539" width="7.109375" style="51" customWidth="1"/>
    <col min="1540" max="1540" width="8.44140625" style="51" customWidth="1"/>
    <col min="1541" max="1541" width="12.88671875" style="51" customWidth="1"/>
    <col min="1542" max="1542" width="8.88671875" style="51"/>
    <col min="1543" max="1543" width="7.44140625" style="51" customWidth="1"/>
    <col min="1544" max="1544" width="14.88671875" style="51" customWidth="1"/>
    <col min="1545" max="1545" width="3" style="51" customWidth="1"/>
    <col min="1546" max="1792" width="8.88671875" style="51"/>
    <col min="1793" max="1793" width="16.44140625" style="51" customWidth="1"/>
    <col min="1794" max="1794" width="12.5546875" style="51" customWidth="1"/>
    <col min="1795" max="1795" width="7.109375" style="51" customWidth="1"/>
    <col min="1796" max="1796" width="8.44140625" style="51" customWidth="1"/>
    <col min="1797" max="1797" width="12.88671875" style="51" customWidth="1"/>
    <col min="1798" max="1798" width="8.88671875" style="51"/>
    <col min="1799" max="1799" width="7.44140625" style="51" customWidth="1"/>
    <col min="1800" max="1800" width="14.88671875" style="51" customWidth="1"/>
    <col min="1801" max="1801" width="3" style="51" customWidth="1"/>
    <col min="1802" max="2048" width="8.88671875" style="51"/>
    <col min="2049" max="2049" width="16.44140625" style="51" customWidth="1"/>
    <col min="2050" max="2050" width="12.5546875" style="51" customWidth="1"/>
    <col min="2051" max="2051" width="7.109375" style="51" customWidth="1"/>
    <col min="2052" max="2052" width="8.44140625" style="51" customWidth="1"/>
    <col min="2053" max="2053" width="12.88671875" style="51" customWidth="1"/>
    <col min="2054" max="2054" width="8.88671875" style="51"/>
    <col min="2055" max="2055" width="7.44140625" style="51" customWidth="1"/>
    <col min="2056" max="2056" width="14.88671875" style="51" customWidth="1"/>
    <col min="2057" max="2057" width="3" style="51" customWidth="1"/>
    <col min="2058" max="2304" width="8.88671875" style="51"/>
    <col min="2305" max="2305" width="16.44140625" style="51" customWidth="1"/>
    <col min="2306" max="2306" width="12.5546875" style="51" customWidth="1"/>
    <col min="2307" max="2307" width="7.109375" style="51" customWidth="1"/>
    <col min="2308" max="2308" width="8.44140625" style="51" customWidth="1"/>
    <col min="2309" max="2309" width="12.88671875" style="51" customWidth="1"/>
    <col min="2310" max="2310" width="8.88671875" style="51"/>
    <col min="2311" max="2311" width="7.44140625" style="51" customWidth="1"/>
    <col min="2312" max="2312" width="14.88671875" style="51" customWidth="1"/>
    <col min="2313" max="2313" width="3" style="51" customWidth="1"/>
    <col min="2314" max="2560" width="8.88671875" style="51"/>
    <col min="2561" max="2561" width="16.44140625" style="51" customWidth="1"/>
    <col min="2562" max="2562" width="12.5546875" style="51" customWidth="1"/>
    <col min="2563" max="2563" width="7.109375" style="51" customWidth="1"/>
    <col min="2564" max="2564" width="8.44140625" style="51" customWidth="1"/>
    <col min="2565" max="2565" width="12.88671875" style="51" customWidth="1"/>
    <col min="2566" max="2566" width="8.88671875" style="51"/>
    <col min="2567" max="2567" width="7.44140625" style="51" customWidth="1"/>
    <col min="2568" max="2568" width="14.88671875" style="51" customWidth="1"/>
    <col min="2569" max="2569" width="3" style="51" customWidth="1"/>
    <col min="2570" max="2816" width="8.88671875" style="51"/>
    <col min="2817" max="2817" width="16.44140625" style="51" customWidth="1"/>
    <col min="2818" max="2818" width="12.5546875" style="51" customWidth="1"/>
    <col min="2819" max="2819" width="7.109375" style="51" customWidth="1"/>
    <col min="2820" max="2820" width="8.44140625" style="51" customWidth="1"/>
    <col min="2821" max="2821" width="12.88671875" style="51" customWidth="1"/>
    <col min="2822" max="2822" width="8.88671875" style="51"/>
    <col min="2823" max="2823" width="7.44140625" style="51" customWidth="1"/>
    <col min="2824" max="2824" width="14.88671875" style="51" customWidth="1"/>
    <col min="2825" max="2825" width="3" style="51" customWidth="1"/>
    <col min="2826" max="3072" width="8.88671875" style="51"/>
    <col min="3073" max="3073" width="16.44140625" style="51" customWidth="1"/>
    <col min="3074" max="3074" width="12.5546875" style="51" customWidth="1"/>
    <col min="3075" max="3075" width="7.109375" style="51" customWidth="1"/>
    <col min="3076" max="3076" width="8.44140625" style="51" customWidth="1"/>
    <col min="3077" max="3077" width="12.88671875" style="51" customWidth="1"/>
    <col min="3078" max="3078" width="8.88671875" style="51"/>
    <col min="3079" max="3079" width="7.44140625" style="51" customWidth="1"/>
    <col min="3080" max="3080" width="14.88671875" style="51" customWidth="1"/>
    <col min="3081" max="3081" width="3" style="51" customWidth="1"/>
    <col min="3082" max="3328" width="8.88671875" style="51"/>
    <col min="3329" max="3329" width="16.44140625" style="51" customWidth="1"/>
    <col min="3330" max="3330" width="12.5546875" style="51" customWidth="1"/>
    <col min="3331" max="3331" width="7.109375" style="51" customWidth="1"/>
    <col min="3332" max="3332" width="8.44140625" style="51" customWidth="1"/>
    <col min="3333" max="3333" width="12.88671875" style="51" customWidth="1"/>
    <col min="3334" max="3334" width="8.88671875" style="51"/>
    <col min="3335" max="3335" width="7.44140625" style="51" customWidth="1"/>
    <col min="3336" max="3336" width="14.88671875" style="51" customWidth="1"/>
    <col min="3337" max="3337" width="3" style="51" customWidth="1"/>
    <col min="3338" max="3584" width="8.88671875" style="51"/>
    <col min="3585" max="3585" width="16.44140625" style="51" customWidth="1"/>
    <col min="3586" max="3586" width="12.5546875" style="51" customWidth="1"/>
    <col min="3587" max="3587" width="7.109375" style="51" customWidth="1"/>
    <col min="3588" max="3588" width="8.44140625" style="51" customWidth="1"/>
    <col min="3589" max="3589" width="12.88671875" style="51" customWidth="1"/>
    <col min="3590" max="3590" width="8.88671875" style="51"/>
    <col min="3591" max="3591" width="7.44140625" style="51" customWidth="1"/>
    <col min="3592" max="3592" width="14.88671875" style="51" customWidth="1"/>
    <col min="3593" max="3593" width="3" style="51" customWidth="1"/>
    <col min="3594" max="3840" width="8.88671875" style="51"/>
    <col min="3841" max="3841" width="16.44140625" style="51" customWidth="1"/>
    <col min="3842" max="3842" width="12.5546875" style="51" customWidth="1"/>
    <col min="3843" max="3843" width="7.109375" style="51" customWidth="1"/>
    <col min="3844" max="3844" width="8.44140625" style="51" customWidth="1"/>
    <col min="3845" max="3845" width="12.88671875" style="51" customWidth="1"/>
    <col min="3846" max="3846" width="8.88671875" style="51"/>
    <col min="3847" max="3847" width="7.44140625" style="51" customWidth="1"/>
    <col min="3848" max="3848" width="14.88671875" style="51" customWidth="1"/>
    <col min="3849" max="3849" width="3" style="51" customWidth="1"/>
    <col min="3850" max="4096" width="8.88671875" style="51"/>
    <col min="4097" max="4097" width="16.44140625" style="51" customWidth="1"/>
    <col min="4098" max="4098" width="12.5546875" style="51" customWidth="1"/>
    <col min="4099" max="4099" width="7.109375" style="51" customWidth="1"/>
    <col min="4100" max="4100" width="8.44140625" style="51" customWidth="1"/>
    <col min="4101" max="4101" width="12.88671875" style="51" customWidth="1"/>
    <col min="4102" max="4102" width="8.88671875" style="51"/>
    <col min="4103" max="4103" width="7.44140625" style="51" customWidth="1"/>
    <col min="4104" max="4104" width="14.88671875" style="51" customWidth="1"/>
    <col min="4105" max="4105" width="3" style="51" customWidth="1"/>
    <col min="4106" max="4352" width="8.88671875" style="51"/>
    <col min="4353" max="4353" width="16.44140625" style="51" customWidth="1"/>
    <col min="4354" max="4354" width="12.5546875" style="51" customWidth="1"/>
    <col min="4355" max="4355" width="7.109375" style="51" customWidth="1"/>
    <col min="4356" max="4356" width="8.44140625" style="51" customWidth="1"/>
    <col min="4357" max="4357" width="12.88671875" style="51" customWidth="1"/>
    <col min="4358" max="4358" width="8.88671875" style="51"/>
    <col min="4359" max="4359" width="7.44140625" style="51" customWidth="1"/>
    <col min="4360" max="4360" width="14.88671875" style="51" customWidth="1"/>
    <col min="4361" max="4361" width="3" style="51" customWidth="1"/>
    <col min="4362" max="4608" width="8.88671875" style="51"/>
    <col min="4609" max="4609" width="16.44140625" style="51" customWidth="1"/>
    <col min="4610" max="4610" width="12.5546875" style="51" customWidth="1"/>
    <col min="4611" max="4611" width="7.109375" style="51" customWidth="1"/>
    <col min="4612" max="4612" width="8.44140625" style="51" customWidth="1"/>
    <col min="4613" max="4613" width="12.88671875" style="51" customWidth="1"/>
    <col min="4614" max="4614" width="8.88671875" style="51"/>
    <col min="4615" max="4615" width="7.44140625" style="51" customWidth="1"/>
    <col min="4616" max="4616" width="14.88671875" style="51" customWidth="1"/>
    <col min="4617" max="4617" width="3" style="51" customWidth="1"/>
    <col min="4618" max="4864" width="8.88671875" style="51"/>
    <col min="4865" max="4865" width="16.44140625" style="51" customWidth="1"/>
    <col min="4866" max="4866" width="12.5546875" style="51" customWidth="1"/>
    <col min="4867" max="4867" width="7.109375" style="51" customWidth="1"/>
    <col min="4868" max="4868" width="8.44140625" style="51" customWidth="1"/>
    <col min="4869" max="4869" width="12.88671875" style="51" customWidth="1"/>
    <col min="4870" max="4870" width="8.88671875" style="51"/>
    <col min="4871" max="4871" width="7.44140625" style="51" customWidth="1"/>
    <col min="4872" max="4872" width="14.88671875" style="51" customWidth="1"/>
    <col min="4873" max="4873" width="3" style="51" customWidth="1"/>
    <col min="4874" max="5120" width="8.88671875" style="51"/>
    <col min="5121" max="5121" width="16.44140625" style="51" customWidth="1"/>
    <col min="5122" max="5122" width="12.5546875" style="51" customWidth="1"/>
    <col min="5123" max="5123" width="7.109375" style="51" customWidth="1"/>
    <col min="5124" max="5124" width="8.44140625" style="51" customWidth="1"/>
    <col min="5125" max="5125" width="12.88671875" style="51" customWidth="1"/>
    <col min="5126" max="5126" width="8.88671875" style="51"/>
    <col min="5127" max="5127" width="7.44140625" style="51" customWidth="1"/>
    <col min="5128" max="5128" width="14.88671875" style="51" customWidth="1"/>
    <col min="5129" max="5129" width="3" style="51" customWidth="1"/>
    <col min="5130" max="5376" width="8.88671875" style="51"/>
    <col min="5377" max="5377" width="16.44140625" style="51" customWidth="1"/>
    <col min="5378" max="5378" width="12.5546875" style="51" customWidth="1"/>
    <col min="5379" max="5379" width="7.109375" style="51" customWidth="1"/>
    <col min="5380" max="5380" width="8.44140625" style="51" customWidth="1"/>
    <col min="5381" max="5381" width="12.88671875" style="51" customWidth="1"/>
    <col min="5382" max="5382" width="8.88671875" style="51"/>
    <col min="5383" max="5383" width="7.44140625" style="51" customWidth="1"/>
    <col min="5384" max="5384" width="14.88671875" style="51" customWidth="1"/>
    <col min="5385" max="5385" width="3" style="51" customWidth="1"/>
    <col min="5386" max="5632" width="8.88671875" style="51"/>
    <col min="5633" max="5633" width="16.44140625" style="51" customWidth="1"/>
    <col min="5634" max="5634" width="12.5546875" style="51" customWidth="1"/>
    <col min="5635" max="5635" width="7.109375" style="51" customWidth="1"/>
    <col min="5636" max="5636" width="8.44140625" style="51" customWidth="1"/>
    <col min="5637" max="5637" width="12.88671875" style="51" customWidth="1"/>
    <col min="5638" max="5638" width="8.88671875" style="51"/>
    <col min="5639" max="5639" width="7.44140625" style="51" customWidth="1"/>
    <col min="5640" max="5640" width="14.88671875" style="51" customWidth="1"/>
    <col min="5641" max="5641" width="3" style="51" customWidth="1"/>
    <col min="5642" max="5888" width="8.88671875" style="51"/>
    <col min="5889" max="5889" width="16.44140625" style="51" customWidth="1"/>
    <col min="5890" max="5890" width="12.5546875" style="51" customWidth="1"/>
    <col min="5891" max="5891" width="7.109375" style="51" customWidth="1"/>
    <col min="5892" max="5892" width="8.44140625" style="51" customWidth="1"/>
    <col min="5893" max="5893" width="12.88671875" style="51" customWidth="1"/>
    <col min="5894" max="5894" width="8.88671875" style="51"/>
    <col min="5895" max="5895" width="7.44140625" style="51" customWidth="1"/>
    <col min="5896" max="5896" width="14.88671875" style="51" customWidth="1"/>
    <col min="5897" max="5897" width="3" style="51" customWidth="1"/>
    <col min="5898" max="6144" width="8.88671875" style="51"/>
    <col min="6145" max="6145" width="16.44140625" style="51" customWidth="1"/>
    <col min="6146" max="6146" width="12.5546875" style="51" customWidth="1"/>
    <col min="6147" max="6147" width="7.109375" style="51" customWidth="1"/>
    <col min="6148" max="6148" width="8.44140625" style="51" customWidth="1"/>
    <col min="6149" max="6149" width="12.88671875" style="51" customWidth="1"/>
    <col min="6150" max="6150" width="8.88671875" style="51"/>
    <col min="6151" max="6151" width="7.44140625" style="51" customWidth="1"/>
    <col min="6152" max="6152" width="14.88671875" style="51" customWidth="1"/>
    <col min="6153" max="6153" width="3" style="51" customWidth="1"/>
    <col min="6154" max="6400" width="8.88671875" style="51"/>
    <col min="6401" max="6401" width="16.44140625" style="51" customWidth="1"/>
    <col min="6402" max="6402" width="12.5546875" style="51" customWidth="1"/>
    <col min="6403" max="6403" width="7.109375" style="51" customWidth="1"/>
    <col min="6404" max="6404" width="8.44140625" style="51" customWidth="1"/>
    <col min="6405" max="6405" width="12.88671875" style="51" customWidth="1"/>
    <col min="6406" max="6406" width="8.88671875" style="51"/>
    <col min="6407" max="6407" width="7.44140625" style="51" customWidth="1"/>
    <col min="6408" max="6408" width="14.88671875" style="51" customWidth="1"/>
    <col min="6409" max="6409" width="3" style="51" customWidth="1"/>
    <col min="6410" max="6656" width="8.88671875" style="51"/>
    <col min="6657" max="6657" width="16.44140625" style="51" customWidth="1"/>
    <col min="6658" max="6658" width="12.5546875" style="51" customWidth="1"/>
    <col min="6659" max="6659" width="7.109375" style="51" customWidth="1"/>
    <col min="6660" max="6660" width="8.44140625" style="51" customWidth="1"/>
    <col min="6661" max="6661" width="12.88671875" style="51" customWidth="1"/>
    <col min="6662" max="6662" width="8.88671875" style="51"/>
    <col min="6663" max="6663" width="7.44140625" style="51" customWidth="1"/>
    <col min="6664" max="6664" width="14.88671875" style="51" customWidth="1"/>
    <col min="6665" max="6665" width="3" style="51" customWidth="1"/>
    <col min="6666" max="6912" width="8.88671875" style="51"/>
    <col min="6913" max="6913" width="16.44140625" style="51" customWidth="1"/>
    <col min="6914" max="6914" width="12.5546875" style="51" customWidth="1"/>
    <col min="6915" max="6915" width="7.109375" style="51" customWidth="1"/>
    <col min="6916" max="6916" width="8.44140625" style="51" customWidth="1"/>
    <col min="6917" max="6917" width="12.88671875" style="51" customWidth="1"/>
    <col min="6918" max="6918" width="8.88671875" style="51"/>
    <col min="6919" max="6919" width="7.44140625" style="51" customWidth="1"/>
    <col min="6920" max="6920" width="14.88671875" style="51" customWidth="1"/>
    <col min="6921" max="6921" width="3" style="51" customWidth="1"/>
    <col min="6922" max="7168" width="8.88671875" style="51"/>
    <col min="7169" max="7169" width="16.44140625" style="51" customWidth="1"/>
    <col min="7170" max="7170" width="12.5546875" style="51" customWidth="1"/>
    <col min="7171" max="7171" width="7.109375" style="51" customWidth="1"/>
    <col min="7172" max="7172" width="8.44140625" style="51" customWidth="1"/>
    <col min="7173" max="7173" width="12.88671875" style="51" customWidth="1"/>
    <col min="7174" max="7174" width="8.88671875" style="51"/>
    <col min="7175" max="7175" width="7.44140625" style="51" customWidth="1"/>
    <col min="7176" max="7176" width="14.88671875" style="51" customWidth="1"/>
    <col min="7177" max="7177" width="3" style="51" customWidth="1"/>
    <col min="7178" max="7424" width="8.88671875" style="51"/>
    <col min="7425" max="7425" width="16.44140625" style="51" customWidth="1"/>
    <col min="7426" max="7426" width="12.5546875" style="51" customWidth="1"/>
    <col min="7427" max="7427" width="7.109375" style="51" customWidth="1"/>
    <col min="7428" max="7428" width="8.44140625" style="51" customWidth="1"/>
    <col min="7429" max="7429" width="12.88671875" style="51" customWidth="1"/>
    <col min="7430" max="7430" width="8.88671875" style="51"/>
    <col min="7431" max="7431" width="7.44140625" style="51" customWidth="1"/>
    <col min="7432" max="7432" width="14.88671875" style="51" customWidth="1"/>
    <col min="7433" max="7433" width="3" style="51" customWidth="1"/>
    <col min="7434" max="7680" width="8.88671875" style="51"/>
    <col min="7681" max="7681" width="16.44140625" style="51" customWidth="1"/>
    <col min="7682" max="7682" width="12.5546875" style="51" customWidth="1"/>
    <col min="7683" max="7683" width="7.109375" style="51" customWidth="1"/>
    <col min="7684" max="7684" width="8.44140625" style="51" customWidth="1"/>
    <col min="7685" max="7685" width="12.88671875" style="51" customWidth="1"/>
    <col min="7686" max="7686" width="8.88671875" style="51"/>
    <col min="7687" max="7687" width="7.44140625" style="51" customWidth="1"/>
    <col min="7688" max="7688" width="14.88671875" style="51" customWidth="1"/>
    <col min="7689" max="7689" width="3" style="51" customWidth="1"/>
    <col min="7690" max="7936" width="8.88671875" style="51"/>
    <col min="7937" max="7937" width="16.44140625" style="51" customWidth="1"/>
    <col min="7938" max="7938" width="12.5546875" style="51" customWidth="1"/>
    <col min="7939" max="7939" width="7.109375" style="51" customWidth="1"/>
    <col min="7940" max="7940" width="8.44140625" style="51" customWidth="1"/>
    <col min="7941" max="7941" width="12.88671875" style="51" customWidth="1"/>
    <col min="7942" max="7942" width="8.88671875" style="51"/>
    <col min="7943" max="7943" width="7.44140625" style="51" customWidth="1"/>
    <col min="7944" max="7944" width="14.88671875" style="51" customWidth="1"/>
    <col min="7945" max="7945" width="3" style="51" customWidth="1"/>
    <col min="7946" max="8192" width="8.88671875" style="51"/>
    <col min="8193" max="8193" width="16.44140625" style="51" customWidth="1"/>
    <col min="8194" max="8194" width="12.5546875" style="51" customWidth="1"/>
    <col min="8195" max="8195" width="7.109375" style="51" customWidth="1"/>
    <col min="8196" max="8196" width="8.44140625" style="51" customWidth="1"/>
    <col min="8197" max="8197" width="12.88671875" style="51" customWidth="1"/>
    <col min="8198" max="8198" width="8.88671875" style="51"/>
    <col min="8199" max="8199" width="7.44140625" style="51" customWidth="1"/>
    <col min="8200" max="8200" width="14.88671875" style="51" customWidth="1"/>
    <col min="8201" max="8201" width="3" style="51" customWidth="1"/>
    <col min="8202" max="8448" width="8.88671875" style="51"/>
    <col min="8449" max="8449" width="16.44140625" style="51" customWidth="1"/>
    <col min="8450" max="8450" width="12.5546875" style="51" customWidth="1"/>
    <col min="8451" max="8451" width="7.109375" style="51" customWidth="1"/>
    <col min="8452" max="8452" width="8.44140625" style="51" customWidth="1"/>
    <col min="8453" max="8453" width="12.88671875" style="51" customWidth="1"/>
    <col min="8454" max="8454" width="8.88671875" style="51"/>
    <col min="8455" max="8455" width="7.44140625" style="51" customWidth="1"/>
    <col min="8456" max="8456" width="14.88671875" style="51" customWidth="1"/>
    <col min="8457" max="8457" width="3" style="51" customWidth="1"/>
    <col min="8458" max="8704" width="8.88671875" style="51"/>
    <col min="8705" max="8705" width="16.44140625" style="51" customWidth="1"/>
    <col min="8706" max="8706" width="12.5546875" style="51" customWidth="1"/>
    <col min="8707" max="8707" width="7.109375" style="51" customWidth="1"/>
    <col min="8708" max="8708" width="8.44140625" style="51" customWidth="1"/>
    <col min="8709" max="8709" width="12.88671875" style="51" customWidth="1"/>
    <col min="8710" max="8710" width="8.88671875" style="51"/>
    <col min="8711" max="8711" width="7.44140625" style="51" customWidth="1"/>
    <col min="8712" max="8712" width="14.88671875" style="51" customWidth="1"/>
    <col min="8713" max="8713" width="3" style="51" customWidth="1"/>
    <col min="8714" max="8960" width="8.88671875" style="51"/>
    <col min="8961" max="8961" width="16.44140625" style="51" customWidth="1"/>
    <col min="8962" max="8962" width="12.5546875" style="51" customWidth="1"/>
    <col min="8963" max="8963" width="7.109375" style="51" customWidth="1"/>
    <col min="8964" max="8964" width="8.44140625" style="51" customWidth="1"/>
    <col min="8965" max="8965" width="12.88671875" style="51" customWidth="1"/>
    <col min="8966" max="8966" width="8.88671875" style="51"/>
    <col min="8967" max="8967" width="7.44140625" style="51" customWidth="1"/>
    <col min="8968" max="8968" width="14.88671875" style="51" customWidth="1"/>
    <col min="8969" max="8969" width="3" style="51" customWidth="1"/>
    <col min="8970" max="9216" width="8.88671875" style="51"/>
    <col min="9217" max="9217" width="16.44140625" style="51" customWidth="1"/>
    <col min="9218" max="9218" width="12.5546875" style="51" customWidth="1"/>
    <col min="9219" max="9219" width="7.109375" style="51" customWidth="1"/>
    <col min="9220" max="9220" width="8.44140625" style="51" customWidth="1"/>
    <col min="9221" max="9221" width="12.88671875" style="51" customWidth="1"/>
    <col min="9222" max="9222" width="8.88671875" style="51"/>
    <col min="9223" max="9223" width="7.44140625" style="51" customWidth="1"/>
    <col min="9224" max="9224" width="14.88671875" style="51" customWidth="1"/>
    <col min="9225" max="9225" width="3" style="51" customWidth="1"/>
    <col min="9226" max="9472" width="8.88671875" style="51"/>
    <col min="9473" max="9473" width="16.44140625" style="51" customWidth="1"/>
    <col min="9474" max="9474" width="12.5546875" style="51" customWidth="1"/>
    <col min="9475" max="9475" width="7.109375" style="51" customWidth="1"/>
    <col min="9476" max="9476" width="8.44140625" style="51" customWidth="1"/>
    <col min="9477" max="9477" width="12.88671875" style="51" customWidth="1"/>
    <col min="9478" max="9478" width="8.88671875" style="51"/>
    <col min="9479" max="9479" width="7.44140625" style="51" customWidth="1"/>
    <col min="9480" max="9480" width="14.88671875" style="51" customWidth="1"/>
    <col min="9481" max="9481" width="3" style="51" customWidth="1"/>
    <col min="9482" max="9728" width="8.88671875" style="51"/>
    <col min="9729" max="9729" width="16.44140625" style="51" customWidth="1"/>
    <col min="9730" max="9730" width="12.5546875" style="51" customWidth="1"/>
    <col min="9731" max="9731" width="7.109375" style="51" customWidth="1"/>
    <col min="9732" max="9732" width="8.44140625" style="51" customWidth="1"/>
    <col min="9733" max="9733" width="12.88671875" style="51" customWidth="1"/>
    <col min="9734" max="9734" width="8.88671875" style="51"/>
    <col min="9735" max="9735" width="7.44140625" style="51" customWidth="1"/>
    <col min="9736" max="9736" width="14.88671875" style="51" customWidth="1"/>
    <col min="9737" max="9737" width="3" style="51" customWidth="1"/>
    <col min="9738" max="9984" width="8.88671875" style="51"/>
    <col min="9985" max="9985" width="16.44140625" style="51" customWidth="1"/>
    <col min="9986" max="9986" width="12.5546875" style="51" customWidth="1"/>
    <col min="9987" max="9987" width="7.109375" style="51" customWidth="1"/>
    <col min="9988" max="9988" width="8.44140625" style="51" customWidth="1"/>
    <col min="9989" max="9989" width="12.88671875" style="51" customWidth="1"/>
    <col min="9990" max="9990" width="8.88671875" style="51"/>
    <col min="9991" max="9991" width="7.44140625" style="51" customWidth="1"/>
    <col min="9992" max="9992" width="14.88671875" style="51" customWidth="1"/>
    <col min="9993" max="9993" width="3" style="51" customWidth="1"/>
    <col min="9994" max="10240" width="8.88671875" style="51"/>
    <col min="10241" max="10241" width="16.44140625" style="51" customWidth="1"/>
    <col min="10242" max="10242" width="12.5546875" style="51" customWidth="1"/>
    <col min="10243" max="10243" width="7.109375" style="51" customWidth="1"/>
    <col min="10244" max="10244" width="8.44140625" style="51" customWidth="1"/>
    <col min="10245" max="10245" width="12.88671875" style="51" customWidth="1"/>
    <col min="10246" max="10246" width="8.88671875" style="51"/>
    <col min="10247" max="10247" width="7.44140625" style="51" customWidth="1"/>
    <col min="10248" max="10248" width="14.88671875" style="51" customWidth="1"/>
    <col min="10249" max="10249" width="3" style="51" customWidth="1"/>
    <col min="10250" max="10496" width="8.88671875" style="51"/>
    <col min="10497" max="10497" width="16.44140625" style="51" customWidth="1"/>
    <col min="10498" max="10498" width="12.5546875" style="51" customWidth="1"/>
    <col min="10499" max="10499" width="7.109375" style="51" customWidth="1"/>
    <col min="10500" max="10500" width="8.44140625" style="51" customWidth="1"/>
    <col min="10501" max="10501" width="12.88671875" style="51" customWidth="1"/>
    <col min="10502" max="10502" width="8.88671875" style="51"/>
    <col min="10503" max="10503" width="7.44140625" style="51" customWidth="1"/>
    <col min="10504" max="10504" width="14.88671875" style="51" customWidth="1"/>
    <col min="10505" max="10505" width="3" style="51" customWidth="1"/>
    <col min="10506" max="10752" width="8.88671875" style="51"/>
    <col min="10753" max="10753" width="16.44140625" style="51" customWidth="1"/>
    <col min="10754" max="10754" width="12.5546875" style="51" customWidth="1"/>
    <col min="10755" max="10755" width="7.109375" style="51" customWidth="1"/>
    <col min="10756" max="10756" width="8.44140625" style="51" customWidth="1"/>
    <col min="10757" max="10757" width="12.88671875" style="51" customWidth="1"/>
    <col min="10758" max="10758" width="8.88671875" style="51"/>
    <col min="10759" max="10759" width="7.44140625" style="51" customWidth="1"/>
    <col min="10760" max="10760" width="14.88671875" style="51" customWidth="1"/>
    <col min="10761" max="10761" width="3" style="51" customWidth="1"/>
    <col min="10762" max="11008" width="8.88671875" style="51"/>
    <col min="11009" max="11009" width="16.44140625" style="51" customWidth="1"/>
    <col min="11010" max="11010" width="12.5546875" style="51" customWidth="1"/>
    <col min="11011" max="11011" width="7.109375" style="51" customWidth="1"/>
    <col min="11012" max="11012" width="8.44140625" style="51" customWidth="1"/>
    <col min="11013" max="11013" width="12.88671875" style="51" customWidth="1"/>
    <col min="11014" max="11014" width="8.88671875" style="51"/>
    <col min="11015" max="11015" width="7.44140625" style="51" customWidth="1"/>
    <col min="11016" max="11016" width="14.88671875" style="51" customWidth="1"/>
    <col min="11017" max="11017" width="3" style="51" customWidth="1"/>
    <col min="11018" max="11264" width="8.88671875" style="51"/>
    <col min="11265" max="11265" width="16.44140625" style="51" customWidth="1"/>
    <col min="11266" max="11266" width="12.5546875" style="51" customWidth="1"/>
    <col min="11267" max="11267" width="7.109375" style="51" customWidth="1"/>
    <col min="11268" max="11268" width="8.44140625" style="51" customWidth="1"/>
    <col min="11269" max="11269" width="12.88671875" style="51" customWidth="1"/>
    <col min="11270" max="11270" width="8.88671875" style="51"/>
    <col min="11271" max="11271" width="7.44140625" style="51" customWidth="1"/>
    <col min="11272" max="11272" width="14.88671875" style="51" customWidth="1"/>
    <col min="11273" max="11273" width="3" style="51" customWidth="1"/>
    <col min="11274" max="11520" width="8.88671875" style="51"/>
    <col min="11521" max="11521" width="16.44140625" style="51" customWidth="1"/>
    <col min="11522" max="11522" width="12.5546875" style="51" customWidth="1"/>
    <col min="11523" max="11523" width="7.109375" style="51" customWidth="1"/>
    <col min="11524" max="11524" width="8.44140625" style="51" customWidth="1"/>
    <col min="11525" max="11525" width="12.88671875" style="51" customWidth="1"/>
    <col min="11526" max="11526" width="8.88671875" style="51"/>
    <col min="11527" max="11527" width="7.44140625" style="51" customWidth="1"/>
    <col min="11528" max="11528" width="14.88671875" style="51" customWidth="1"/>
    <col min="11529" max="11529" width="3" style="51" customWidth="1"/>
    <col min="11530" max="11776" width="8.88671875" style="51"/>
    <col min="11777" max="11777" width="16.44140625" style="51" customWidth="1"/>
    <col min="11778" max="11778" width="12.5546875" style="51" customWidth="1"/>
    <col min="11779" max="11779" width="7.109375" style="51" customWidth="1"/>
    <col min="11780" max="11780" width="8.44140625" style="51" customWidth="1"/>
    <col min="11781" max="11781" width="12.88671875" style="51" customWidth="1"/>
    <col min="11782" max="11782" width="8.88671875" style="51"/>
    <col min="11783" max="11783" width="7.44140625" style="51" customWidth="1"/>
    <col min="11784" max="11784" width="14.88671875" style="51" customWidth="1"/>
    <col min="11785" max="11785" width="3" style="51" customWidth="1"/>
    <col min="11786" max="12032" width="8.88671875" style="51"/>
    <col min="12033" max="12033" width="16.44140625" style="51" customWidth="1"/>
    <col min="12034" max="12034" width="12.5546875" style="51" customWidth="1"/>
    <col min="12035" max="12035" width="7.109375" style="51" customWidth="1"/>
    <col min="12036" max="12036" width="8.44140625" style="51" customWidth="1"/>
    <col min="12037" max="12037" width="12.88671875" style="51" customWidth="1"/>
    <col min="12038" max="12038" width="8.88671875" style="51"/>
    <col min="12039" max="12039" width="7.44140625" style="51" customWidth="1"/>
    <col min="12040" max="12040" width="14.88671875" style="51" customWidth="1"/>
    <col min="12041" max="12041" width="3" style="51" customWidth="1"/>
    <col min="12042" max="12288" width="8.88671875" style="51"/>
    <col min="12289" max="12289" width="16.44140625" style="51" customWidth="1"/>
    <col min="12290" max="12290" width="12.5546875" style="51" customWidth="1"/>
    <col min="12291" max="12291" width="7.109375" style="51" customWidth="1"/>
    <col min="12292" max="12292" width="8.44140625" style="51" customWidth="1"/>
    <col min="12293" max="12293" width="12.88671875" style="51" customWidth="1"/>
    <col min="12294" max="12294" width="8.88671875" style="51"/>
    <col min="12295" max="12295" width="7.44140625" style="51" customWidth="1"/>
    <col min="12296" max="12296" width="14.88671875" style="51" customWidth="1"/>
    <col min="12297" max="12297" width="3" style="51" customWidth="1"/>
    <col min="12298" max="12544" width="8.88671875" style="51"/>
    <col min="12545" max="12545" width="16.44140625" style="51" customWidth="1"/>
    <col min="12546" max="12546" width="12.5546875" style="51" customWidth="1"/>
    <col min="12547" max="12547" width="7.109375" style="51" customWidth="1"/>
    <col min="12548" max="12548" width="8.44140625" style="51" customWidth="1"/>
    <col min="12549" max="12549" width="12.88671875" style="51" customWidth="1"/>
    <col min="12550" max="12550" width="8.88671875" style="51"/>
    <col min="12551" max="12551" width="7.44140625" style="51" customWidth="1"/>
    <col min="12552" max="12552" width="14.88671875" style="51" customWidth="1"/>
    <col min="12553" max="12553" width="3" style="51" customWidth="1"/>
    <col min="12554" max="12800" width="8.88671875" style="51"/>
    <col min="12801" max="12801" width="16.44140625" style="51" customWidth="1"/>
    <col min="12802" max="12802" width="12.5546875" style="51" customWidth="1"/>
    <col min="12803" max="12803" width="7.109375" style="51" customWidth="1"/>
    <col min="12804" max="12804" width="8.44140625" style="51" customWidth="1"/>
    <col min="12805" max="12805" width="12.88671875" style="51" customWidth="1"/>
    <col min="12806" max="12806" width="8.88671875" style="51"/>
    <col min="12807" max="12807" width="7.44140625" style="51" customWidth="1"/>
    <col min="12808" max="12808" width="14.88671875" style="51" customWidth="1"/>
    <col min="12809" max="12809" width="3" style="51" customWidth="1"/>
    <col min="12810" max="13056" width="8.88671875" style="51"/>
    <col min="13057" max="13057" width="16.44140625" style="51" customWidth="1"/>
    <col min="13058" max="13058" width="12.5546875" style="51" customWidth="1"/>
    <col min="13059" max="13059" width="7.109375" style="51" customWidth="1"/>
    <col min="13060" max="13060" width="8.44140625" style="51" customWidth="1"/>
    <col min="13061" max="13061" width="12.88671875" style="51" customWidth="1"/>
    <col min="13062" max="13062" width="8.88671875" style="51"/>
    <col min="13063" max="13063" width="7.44140625" style="51" customWidth="1"/>
    <col min="13064" max="13064" width="14.88671875" style="51" customWidth="1"/>
    <col min="13065" max="13065" width="3" style="51" customWidth="1"/>
    <col min="13066" max="13312" width="8.88671875" style="51"/>
    <col min="13313" max="13313" width="16.44140625" style="51" customWidth="1"/>
    <col min="13314" max="13314" width="12.5546875" style="51" customWidth="1"/>
    <col min="13315" max="13315" width="7.109375" style="51" customWidth="1"/>
    <col min="13316" max="13316" width="8.44140625" style="51" customWidth="1"/>
    <col min="13317" max="13317" width="12.88671875" style="51" customWidth="1"/>
    <col min="13318" max="13318" width="8.88671875" style="51"/>
    <col min="13319" max="13319" width="7.44140625" style="51" customWidth="1"/>
    <col min="13320" max="13320" width="14.88671875" style="51" customWidth="1"/>
    <col min="13321" max="13321" width="3" style="51" customWidth="1"/>
    <col min="13322" max="13568" width="8.88671875" style="51"/>
    <col min="13569" max="13569" width="16.44140625" style="51" customWidth="1"/>
    <col min="13570" max="13570" width="12.5546875" style="51" customWidth="1"/>
    <col min="13571" max="13571" width="7.109375" style="51" customWidth="1"/>
    <col min="13572" max="13572" width="8.44140625" style="51" customWidth="1"/>
    <col min="13573" max="13573" width="12.88671875" style="51" customWidth="1"/>
    <col min="13574" max="13574" width="8.88671875" style="51"/>
    <col min="13575" max="13575" width="7.44140625" style="51" customWidth="1"/>
    <col min="13576" max="13576" width="14.88671875" style="51" customWidth="1"/>
    <col min="13577" max="13577" width="3" style="51" customWidth="1"/>
    <col min="13578" max="13824" width="8.88671875" style="51"/>
    <col min="13825" max="13825" width="16.44140625" style="51" customWidth="1"/>
    <col min="13826" max="13826" width="12.5546875" style="51" customWidth="1"/>
    <col min="13827" max="13827" width="7.109375" style="51" customWidth="1"/>
    <col min="13828" max="13828" width="8.44140625" style="51" customWidth="1"/>
    <col min="13829" max="13829" width="12.88671875" style="51" customWidth="1"/>
    <col min="13830" max="13830" width="8.88671875" style="51"/>
    <col min="13831" max="13831" width="7.44140625" style="51" customWidth="1"/>
    <col min="13832" max="13832" width="14.88671875" style="51" customWidth="1"/>
    <col min="13833" max="13833" width="3" style="51" customWidth="1"/>
    <col min="13834" max="14080" width="8.88671875" style="51"/>
    <col min="14081" max="14081" width="16.44140625" style="51" customWidth="1"/>
    <col min="14082" max="14082" width="12.5546875" style="51" customWidth="1"/>
    <col min="14083" max="14083" width="7.109375" style="51" customWidth="1"/>
    <col min="14084" max="14084" width="8.44140625" style="51" customWidth="1"/>
    <col min="14085" max="14085" width="12.88671875" style="51" customWidth="1"/>
    <col min="14086" max="14086" width="8.88671875" style="51"/>
    <col min="14087" max="14087" width="7.44140625" style="51" customWidth="1"/>
    <col min="14088" max="14088" width="14.88671875" style="51" customWidth="1"/>
    <col min="14089" max="14089" width="3" style="51" customWidth="1"/>
    <col min="14090" max="14336" width="8.88671875" style="51"/>
    <col min="14337" max="14337" width="16.44140625" style="51" customWidth="1"/>
    <col min="14338" max="14338" width="12.5546875" style="51" customWidth="1"/>
    <col min="14339" max="14339" width="7.109375" style="51" customWidth="1"/>
    <col min="14340" max="14340" width="8.44140625" style="51" customWidth="1"/>
    <col min="14341" max="14341" width="12.88671875" style="51" customWidth="1"/>
    <col min="14342" max="14342" width="8.88671875" style="51"/>
    <col min="14343" max="14343" width="7.44140625" style="51" customWidth="1"/>
    <col min="14344" max="14344" width="14.88671875" style="51" customWidth="1"/>
    <col min="14345" max="14345" width="3" style="51" customWidth="1"/>
    <col min="14346" max="14592" width="8.88671875" style="51"/>
    <col min="14593" max="14593" width="16.44140625" style="51" customWidth="1"/>
    <col min="14594" max="14594" width="12.5546875" style="51" customWidth="1"/>
    <col min="14595" max="14595" width="7.109375" style="51" customWidth="1"/>
    <col min="14596" max="14596" width="8.44140625" style="51" customWidth="1"/>
    <col min="14597" max="14597" width="12.88671875" style="51" customWidth="1"/>
    <col min="14598" max="14598" width="8.88671875" style="51"/>
    <col min="14599" max="14599" width="7.44140625" style="51" customWidth="1"/>
    <col min="14600" max="14600" width="14.88671875" style="51" customWidth="1"/>
    <col min="14601" max="14601" width="3" style="51" customWidth="1"/>
    <col min="14602" max="14848" width="8.88671875" style="51"/>
    <col min="14849" max="14849" width="16.44140625" style="51" customWidth="1"/>
    <col min="14850" max="14850" width="12.5546875" style="51" customWidth="1"/>
    <col min="14851" max="14851" width="7.109375" style="51" customWidth="1"/>
    <col min="14852" max="14852" width="8.44140625" style="51" customWidth="1"/>
    <col min="14853" max="14853" width="12.88671875" style="51" customWidth="1"/>
    <col min="14854" max="14854" width="8.88671875" style="51"/>
    <col min="14855" max="14855" width="7.44140625" style="51" customWidth="1"/>
    <col min="14856" max="14856" width="14.88671875" style="51" customWidth="1"/>
    <col min="14857" max="14857" width="3" style="51" customWidth="1"/>
    <col min="14858" max="15104" width="8.88671875" style="51"/>
    <col min="15105" max="15105" width="16.44140625" style="51" customWidth="1"/>
    <col min="15106" max="15106" width="12.5546875" style="51" customWidth="1"/>
    <col min="15107" max="15107" width="7.109375" style="51" customWidth="1"/>
    <col min="15108" max="15108" width="8.44140625" style="51" customWidth="1"/>
    <col min="15109" max="15109" width="12.88671875" style="51" customWidth="1"/>
    <col min="15110" max="15110" width="8.88671875" style="51"/>
    <col min="15111" max="15111" width="7.44140625" style="51" customWidth="1"/>
    <col min="15112" max="15112" width="14.88671875" style="51" customWidth="1"/>
    <col min="15113" max="15113" width="3" style="51" customWidth="1"/>
    <col min="15114" max="15360" width="8.88671875" style="51"/>
    <col min="15361" max="15361" width="16.44140625" style="51" customWidth="1"/>
    <col min="15362" max="15362" width="12.5546875" style="51" customWidth="1"/>
    <col min="15363" max="15363" width="7.109375" style="51" customWidth="1"/>
    <col min="15364" max="15364" width="8.44140625" style="51" customWidth="1"/>
    <col min="15365" max="15365" width="12.88671875" style="51" customWidth="1"/>
    <col min="15366" max="15366" width="8.88671875" style="51"/>
    <col min="15367" max="15367" width="7.44140625" style="51" customWidth="1"/>
    <col min="15368" max="15368" width="14.88671875" style="51" customWidth="1"/>
    <col min="15369" max="15369" width="3" style="51" customWidth="1"/>
    <col min="15370" max="15616" width="8.88671875" style="51"/>
    <col min="15617" max="15617" width="16.44140625" style="51" customWidth="1"/>
    <col min="15618" max="15618" width="12.5546875" style="51" customWidth="1"/>
    <col min="15619" max="15619" width="7.109375" style="51" customWidth="1"/>
    <col min="15620" max="15620" width="8.44140625" style="51" customWidth="1"/>
    <col min="15621" max="15621" width="12.88671875" style="51" customWidth="1"/>
    <col min="15622" max="15622" width="8.88671875" style="51"/>
    <col min="15623" max="15623" width="7.44140625" style="51" customWidth="1"/>
    <col min="15624" max="15624" width="14.88671875" style="51" customWidth="1"/>
    <col min="15625" max="15625" width="3" style="51" customWidth="1"/>
    <col min="15626" max="15872" width="8.88671875" style="51"/>
    <col min="15873" max="15873" width="16.44140625" style="51" customWidth="1"/>
    <col min="15874" max="15874" width="12.5546875" style="51" customWidth="1"/>
    <col min="15875" max="15875" width="7.109375" style="51" customWidth="1"/>
    <col min="15876" max="15876" width="8.44140625" style="51" customWidth="1"/>
    <col min="15877" max="15877" width="12.88671875" style="51" customWidth="1"/>
    <col min="15878" max="15878" width="8.88671875" style="51"/>
    <col min="15879" max="15879" width="7.44140625" style="51" customWidth="1"/>
    <col min="15880" max="15880" width="14.88671875" style="51" customWidth="1"/>
    <col min="15881" max="15881" width="3" style="51" customWidth="1"/>
    <col min="15882" max="16128" width="8.88671875" style="51"/>
    <col min="16129" max="16129" width="16.44140625" style="51" customWidth="1"/>
    <col min="16130" max="16130" width="12.5546875" style="51" customWidth="1"/>
    <col min="16131" max="16131" width="7.109375" style="51" customWidth="1"/>
    <col min="16132" max="16132" width="8.44140625" style="51" customWidth="1"/>
    <col min="16133" max="16133" width="12.88671875" style="51" customWidth="1"/>
    <col min="16134" max="16134" width="8.88671875" style="51"/>
    <col min="16135" max="16135" width="7.44140625" style="51" customWidth="1"/>
    <col min="16136" max="16136" width="14.88671875" style="51" customWidth="1"/>
    <col min="16137" max="16137" width="3" style="51" customWidth="1"/>
    <col min="16138" max="16384" width="8.88671875" style="51"/>
  </cols>
  <sheetData>
    <row r="3" spans="1:19" ht="21" customHeight="1" x14ac:dyDescent="0.25"/>
    <row r="4" spans="1:19" x14ac:dyDescent="0.25">
      <c r="A4" s="59" t="s">
        <v>103</v>
      </c>
      <c r="B4" s="60"/>
      <c r="C4" s="60"/>
      <c r="D4" s="60"/>
      <c r="E4" s="60"/>
    </row>
    <row r="5" spans="1:19" x14ac:dyDescent="0.25">
      <c r="A5" s="61" t="s">
        <v>104</v>
      </c>
      <c r="B5" s="60"/>
      <c r="C5" s="60"/>
      <c r="D5" s="60"/>
      <c r="E5" s="60"/>
    </row>
    <row r="6" spans="1:19" ht="13.2" customHeight="1" x14ac:dyDescent="0.25">
      <c r="A6" s="348" t="s">
        <v>105</v>
      </c>
      <c r="B6" s="349"/>
      <c r="C6" s="349"/>
      <c r="D6" s="350"/>
      <c r="E6" s="62"/>
    </row>
    <row r="7" spans="1:19" x14ac:dyDescent="0.25">
      <c r="A7" s="348" t="s">
        <v>106</v>
      </c>
      <c r="B7" s="349"/>
      <c r="C7" s="349"/>
      <c r="D7" s="350"/>
      <c r="E7" s="62"/>
    </row>
    <row r="9" spans="1:19" x14ac:dyDescent="0.25">
      <c r="A9" s="59" t="s">
        <v>107</v>
      </c>
      <c r="B9" s="59"/>
      <c r="C9" s="59"/>
      <c r="D9" s="59"/>
      <c r="E9" s="59"/>
      <c r="F9" s="59"/>
      <c r="G9" s="59"/>
      <c r="H9" s="59"/>
    </row>
    <row r="10" spans="1:19" x14ac:dyDescent="0.25">
      <c r="A10" s="61" t="s">
        <v>108</v>
      </c>
      <c r="B10" s="61"/>
      <c r="C10" s="61"/>
      <c r="D10" s="61"/>
      <c r="E10" s="61"/>
      <c r="F10" s="61"/>
      <c r="G10" s="61"/>
      <c r="H10" s="61"/>
    </row>
    <row r="11" spans="1:19" ht="21" customHeight="1" x14ac:dyDescent="0.25">
      <c r="A11" s="63"/>
      <c r="B11" s="64" t="s">
        <v>109</v>
      </c>
      <c r="C11" s="64" t="s">
        <v>110</v>
      </c>
      <c r="D11" s="64" t="s">
        <v>111</v>
      </c>
      <c r="E11" s="64" t="s">
        <v>112</v>
      </c>
      <c r="F11" s="64" t="s">
        <v>113</v>
      </c>
      <c r="G11" s="64" t="s">
        <v>114</v>
      </c>
      <c r="H11" s="64" t="s">
        <v>115</v>
      </c>
    </row>
    <row r="12" spans="1:19" ht="21.6" customHeight="1" x14ac:dyDescent="0.25">
      <c r="A12" s="65" t="s">
        <v>116</v>
      </c>
      <c r="B12" s="66"/>
      <c r="C12" s="66"/>
      <c r="D12" s="66"/>
      <c r="E12" s="66"/>
      <c r="F12" s="66"/>
      <c r="G12" s="66"/>
      <c r="H12" s="66"/>
    </row>
    <row r="13" spans="1:19" ht="21.6" customHeight="1" x14ac:dyDescent="0.25">
      <c r="A13" s="65" t="s">
        <v>117</v>
      </c>
      <c r="B13" s="62"/>
      <c r="C13" s="62"/>
      <c r="D13" s="66"/>
      <c r="E13" s="62"/>
      <c r="F13" s="62"/>
      <c r="G13" s="62"/>
      <c r="H13" s="62"/>
    </row>
    <row r="14" spans="1:19" ht="21.6" customHeight="1" x14ac:dyDescent="0.25">
      <c r="A14" s="65" t="s">
        <v>118</v>
      </c>
      <c r="B14" s="62"/>
      <c r="C14" s="62"/>
      <c r="D14" s="62"/>
      <c r="E14" s="62"/>
      <c r="F14" s="62"/>
      <c r="G14" s="62"/>
      <c r="H14" s="62"/>
    </row>
    <row r="15" spans="1:19" ht="21.6" customHeight="1" x14ac:dyDescent="0.25">
      <c r="A15" s="65" t="s">
        <v>119</v>
      </c>
      <c r="B15" s="62"/>
      <c r="C15" s="62"/>
      <c r="D15" s="62"/>
      <c r="E15" s="62"/>
      <c r="F15" s="62"/>
      <c r="G15" s="62"/>
      <c r="H15" s="62"/>
    </row>
    <row r="16" spans="1:19" ht="21.6" customHeight="1" x14ac:dyDescent="0.3">
      <c r="A16" s="65" t="s">
        <v>120</v>
      </c>
      <c r="B16" s="62"/>
      <c r="C16" s="62"/>
      <c r="D16" s="62"/>
      <c r="E16" s="62"/>
      <c r="F16" s="62"/>
      <c r="G16" s="62"/>
      <c r="H16" s="62"/>
      <c r="J16"/>
      <c r="K16"/>
      <c r="L16"/>
      <c r="M16"/>
      <c r="N16"/>
      <c r="O16"/>
      <c r="P16"/>
      <c r="Q16"/>
      <c r="R16"/>
      <c r="S16"/>
    </row>
    <row r="17" spans="1:19" ht="21.6" customHeight="1" x14ac:dyDescent="0.3">
      <c r="A17" s="65" t="s">
        <v>121</v>
      </c>
      <c r="B17" s="62"/>
      <c r="C17" s="62"/>
      <c r="D17" s="62"/>
      <c r="E17" s="62"/>
      <c r="F17" s="62"/>
      <c r="G17" s="62"/>
      <c r="H17" s="62"/>
      <c r="J17"/>
      <c r="K17"/>
      <c r="L17"/>
      <c r="M17"/>
      <c r="N17"/>
      <c r="O17"/>
      <c r="P17"/>
      <c r="Q17"/>
      <c r="R17"/>
      <c r="S17"/>
    </row>
    <row r="18" spans="1:19" ht="21.6" customHeight="1" x14ac:dyDescent="0.3">
      <c r="A18" s="65" t="s">
        <v>122</v>
      </c>
      <c r="B18" s="62"/>
      <c r="C18" s="62"/>
      <c r="D18" s="62"/>
      <c r="E18" s="62"/>
      <c r="F18" s="62"/>
      <c r="G18" s="62"/>
      <c r="H18" s="62"/>
      <c r="J18"/>
      <c r="K18"/>
      <c r="L18"/>
      <c r="M18"/>
      <c r="N18"/>
      <c r="O18"/>
      <c r="P18"/>
      <c r="Q18"/>
      <c r="R18"/>
      <c r="S18"/>
    </row>
    <row r="19" spans="1:19" ht="21.6" customHeight="1" x14ac:dyDescent="0.3">
      <c r="A19" s="65" t="s">
        <v>123</v>
      </c>
      <c r="B19" s="62"/>
      <c r="C19" s="62"/>
      <c r="D19" s="62"/>
      <c r="E19" s="62"/>
      <c r="F19" s="62"/>
      <c r="G19" s="62"/>
      <c r="H19" s="62"/>
      <c r="J19"/>
      <c r="K19"/>
      <c r="L19"/>
      <c r="M19"/>
      <c r="N19"/>
      <c r="O19"/>
      <c r="P19"/>
      <c r="Q19"/>
      <c r="R19"/>
      <c r="S19"/>
    </row>
    <row r="20" spans="1:19" ht="21.6" customHeight="1" x14ac:dyDescent="0.3">
      <c r="A20" s="65" t="s">
        <v>124</v>
      </c>
      <c r="B20" s="62"/>
      <c r="C20" s="62"/>
      <c r="D20" s="62"/>
      <c r="E20" s="62"/>
      <c r="F20" s="62"/>
      <c r="G20" s="62"/>
      <c r="H20" s="62"/>
      <c r="J20"/>
      <c r="K20"/>
      <c r="L20"/>
      <c r="M20"/>
      <c r="N20"/>
      <c r="O20"/>
      <c r="P20"/>
      <c r="Q20"/>
      <c r="R20"/>
      <c r="S20"/>
    </row>
    <row r="21" spans="1:19" ht="21.6" customHeight="1" x14ac:dyDescent="0.3">
      <c r="A21" s="65" t="s">
        <v>125</v>
      </c>
      <c r="B21" s="62"/>
      <c r="C21" s="62"/>
      <c r="D21" s="62"/>
      <c r="E21" s="62"/>
      <c r="F21" s="62"/>
      <c r="G21" s="62"/>
      <c r="H21" s="62"/>
      <c r="J21"/>
      <c r="K21"/>
      <c r="L21"/>
      <c r="M21"/>
      <c r="N21"/>
      <c r="O21"/>
      <c r="P21"/>
      <c r="Q21"/>
      <c r="R21"/>
      <c r="S21"/>
    </row>
    <row r="22" spans="1:19" ht="21.6" customHeight="1" x14ac:dyDescent="0.3">
      <c r="A22" s="65" t="s">
        <v>126</v>
      </c>
      <c r="B22" s="62"/>
      <c r="C22" s="62"/>
      <c r="D22" s="62"/>
      <c r="E22" s="62"/>
      <c r="F22" s="62"/>
      <c r="G22" s="62"/>
      <c r="H22" s="62"/>
      <c r="J22"/>
      <c r="K22"/>
      <c r="L22"/>
      <c r="M22"/>
      <c r="N22"/>
      <c r="O22"/>
      <c r="P22"/>
      <c r="Q22"/>
      <c r="R22"/>
      <c r="S22"/>
    </row>
    <row r="23" spans="1:19" ht="15.6" customHeight="1" x14ac:dyDescent="0.3">
      <c r="J23"/>
      <c r="K23"/>
      <c r="L23"/>
      <c r="M23"/>
      <c r="N23"/>
      <c r="O23"/>
      <c r="P23"/>
      <c r="Q23"/>
      <c r="R23"/>
      <c r="S23"/>
    </row>
    <row r="25" spans="1:19" ht="18" customHeight="1" x14ac:dyDescent="0.25">
      <c r="A25" s="59" t="s">
        <v>127</v>
      </c>
      <c r="B25" s="60"/>
      <c r="C25" s="60"/>
      <c r="D25" s="60"/>
      <c r="E25" s="60"/>
      <c r="F25" s="60"/>
      <c r="G25" s="60"/>
      <c r="H25" s="60"/>
    </row>
    <row r="26" spans="1:19" ht="18" customHeight="1" x14ac:dyDescent="0.25">
      <c r="A26" s="61" t="s">
        <v>128</v>
      </c>
      <c r="B26" s="60"/>
      <c r="C26" s="60"/>
      <c r="D26" s="60"/>
      <c r="E26" s="60"/>
      <c r="F26" s="60"/>
      <c r="G26" s="60"/>
      <c r="H26" s="60"/>
    </row>
    <row r="27" spans="1:19" ht="18" customHeight="1" x14ac:dyDescent="0.25">
      <c r="A27" s="63"/>
      <c r="B27" s="67" t="s">
        <v>129</v>
      </c>
      <c r="C27" s="67" t="s">
        <v>130</v>
      </c>
      <c r="D27" s="67" t="s">
        <v>131</v>
      </c>
      <c r="E27" s="67" t="s">
        <v>132</v>
      </c>
      <c r="F27" s="67" t="s">
        <v>133</v>
      </c>
      <c r="G27" s="67" t="s">
        <v>134</v>
      </c>
      <c r="H27" s="67" t="s">
        <v>135</v>
      </c>
    </row>
    <row r="28" spans="1:19" ht="18" customHeight="1" x14ac:dyDescent="0.25">
      <c r="A28" s="65" t="s">
        <v>136</v>
      </c>
      <c r="B28" s="63"/>
      <c r="C28" s="63"/>
      <c r="D28" s="63"/>
      <c r="E28" s="63"/>
      <c r="F28" s="63"/>
      <c r="G28" s="63"/>
      <c r="H28" s="63"/>
    </row>
    <row r="29" spans="1:19" ht="18" customHeight="1" x14ac:dyDescent="0.25"/>
    <row r="30" spans="1:19" ht="18" customHeight="1" x14ac:dyDescent="0.25">
      <c r="A30" s="348" t="s">
        <v>137</v>
      </c>
      <c r="B30" s="349"/>
      <c r="C30" s="349"/>
      <c r="D30" s="349"/>
      <c r="E30" s="349"/>
      <c r="F30" s="350"/>
      <c r="G30" s="63"/>
    </row>
    <row r="31" spans="1:19" ht="18" customHeight="1" x14ac:dyDescent="0.25"/>
    <row r="32" spans="1:19" ht="18" customHeight="1" x14ac:dyDescent="0.25"/>
    <row r="33" spans="1:8" ht="18" customHeight="1" x14ac:dyDescent="0.25">
      <c r="A33" s="344" t="s">
        <v>138</v>
      </c>
      <c r="B33" s="344"/>
      <c r="C33" s="344"/>
      <c r="D33" s="67" t="s">
        <v>1</v>
      </c>
      <c r="E33" s="67" t="s">
        <v>3</v>
      </c>
    </row>
    <row r="34" spans="1:8" ht="18" customHeight="1" x14ac:dyDescent="0.25">
      <c r="A34" s="344"/>
      <c r="B34" s="344"/>
      <c r="C34" s="344"/>
      <c r="D34" s="62"/>
      <c r="E34" s="62"/>
    </row>
    <row r="35" spans="1:8" ht="18" customHeight="1" x14ac:dyDescent="0.25"/>
    <row r="36" spans="1:8" x14ac:dyDescent="0.25">
      <c r="A36" s="344" t="s">
        <v>139</v>
      </c>
      <c r="B36" s="344"/>
      <c r="C36" s="344"/>
      <c r="D36" s="67" t="s">
        <v>1</v>
      </c>
      <c r="E36" s="67" t="s">
        <v>3</v>
      </c>
      <c r="F36" s="342" t="s">
        <v>414</v>
      </c>
      <c r="G36" s="342"/>
      <c r="H36" s="342"/>
    </row>
    <row r="37" spans="1:8" x14ac:dyDescent="0.25">
      <c r="A37" s="344"/>
      <c r="B37" s="344"/>
      <c r="C37" s="344"/>
      <c r="D37" s="62"/>
      <c r="E37" s="62"/>
      <c r="F37" s="343"/>
      <c r="G37" s="343"/>
      <c r="H37" s="343"/>
    </row>
    <row r="38" spans="1:8" ht="14.4" x14ac:dyDescent="0.3">
      <c r="A38"/>
      <c r="B38"/>
      <c r="C38"/>
      <c r="D38"/>
      <c r="E38"/>
      <c r="F38"/>
      <c r="G38"/>
      <c r="H38"/>
    </row>
    <row r="39" spans="1:8" ht="14.4" x14ac:dyDescent="0.3">
      <c r="A39"/>
      <c r="B39"/>
      <c r="C39"/>
      <c r="D39"/>
      <c r="E39"/>
      <c r="F39"/>
      <c r="G39"/>
      <c r="H39"/>
    </row>
    <row r="41" spans="1:8" x14ac:dyDescent="0.25">
      <c r="A41" s="345" t="s">
        <v>140</v>
      </c>
      <c r="B41" s="345"/>
      <c r="C41" s="345"/>
      <c r="D41" s="345"/>
      <c r="E41" s="345"/>
      <c r="F41" s="345"/>
      <c r="G41" s="345"/>
    </row>
    <row r="42" spans="1:8" x14ac:dyDescent="0.25">
      <c r="A42" s="65" t="s">
        <v>141</v>
      </c>
      <c r="B42" s="346" t="s">
        <v>142</v>
      </c>
      <c r="C42" s="347"/>
      <c r="D42" s="346" t="s">
        <v>143</v>
      </c>
      <c r="E42" s="347"/>
      <c r="F42" s="346" t="s">
        <v>144</v>
      </c>
      <c r="G42" s="347"/>
    </row>
    <row r="43" spans="1:8" x14ac:dyDescent="0.25">
      <c r="A43" s="63"/>
      <c r="B43" s="339"/>
      <c r="C43" s="340"/>
      <c r="D43" s="339"/>
      <c r="E43" s="340"/>
      <c r="F43" s="339"/>
      <c r="G43" s="340"/>
    </row>
    <row r="44" spans="1:8" x14ac:dyDescent="0.25">
      <c r="A44" s="63"/>
      <c r="B44" s="339"/>
      <c r="C44" s="340"/>
      <c r="D44" s="339"/>
      <c r="E44" s="340"/>
      <c r="F44" s="339"/>
      <c r="G44" s="340"/>
    </row>
    <row r="45" spans="1:8" ht="12.75" customHeight="1" x14ac:dyDescent="0.25">
      <c r="A45" s="63"/>
      <c r="B45" s="339"/>
      <c r="C45" s="340"/>
      <c r="D45" s="339"/>
      <c r="E45" s="340"/>
      <c r="F45" s="339"/>
      <c r="G45" s="340"/>
    </row>
    <row r="46" spans="1:8" x14ac:dyDescent="0.25">
      <c r="A46" s="63"/>
      <c r="B46" s="339"/>
      <c r="C46" s="340"/>
      <c r="D46" s="339"/>
      <c r="E46" s="340"/>
      <c r="F46" s="339"/>
      <c r="G46" s="340"/>
    </row>
    <row r="47" spans="1:8" ht="17.25" customHeight="1" x14ac:dyDescent="0.25">
      <c r="A47" s="63"/>
      <c r="B47" s="339"/>
      <c r="C47" s="340"/>
      <c r="D47" s="339"/>
      <c r="E47" s="340"/>
      <c r="F47" s="339"/>
      <c r="G47" s="340"/>
    </row>
    <row r="48" spans="1:8" ht="15" customHeight="1" x14ac:dyDescent="0.25">
      <c r="A48" s="63"/>
      <c r="B48" s="339"/>
      <c r="C48" s="340"/>
      <c r="D48" s="339"/>
      <c r="E48" s="340"/>
      <c r="F48" s="339"/>
      <c r="G48" s="340"/>
    </row>
    <row r="49" spans="1:7" ht="15.6" customHeight="1" x14ac:dyDescent="0.25">
      <c r="A49" s="63"/>
      <c r="B49" s="339"/>
      <c r="C49" s="340"/>
      <c r="D49" s="339"/>
      <c r="E49" s="340"/>
      <c r="F49" s="339"/>
      <c r="G49" s="340"/>
    </row>
    <row r="50" spans="1:7" x14ac:dyDescent="0.25">
      <c r="A50" s="63"/>
      <c r="B50" s="339"/>
      <c r="C50" s="340"/>
      <c r="D50" s="339"/>
      <c r="E50" s="340"/>
      <c r="F50" s="339"/>
      <c r="G50" s="340"/>
    </row>
    <row r="51" spans="1:7" ht="15.75" customHeight="1" x14ac:dyDescent="0.25">
      <c r="A51" s="63"/>
      <c r="B51" s="339"/>
      <c r="C51" s="340"/>
      <c r="D51" s="339"/>
      <c r="E51" s="340"/>
      <c r="F51" s="339"/>
      <c r="G51" s="340"/>
    </row>
    <row r="52" spans="1:7" x14ac:dyDescent="0.25">
      <c r="A52" s="63"/>
      <c r="B52" s="339"/>
      <c r="C52" s="340"/>
      <c r="D52" s="339"/>
      <c r="E52" s="340"/>
      <c r="F52" s="339"/>
      <c r="G52" s="340"/>
    </row>
    <row r="53" spans="1:7" x14ac:dyDescent="0.25">
      <c r="A53" s="63"/>
      <c r="B53" s="339"/>
      <c r="C53" s="340"/>
      <c r="D53" s="339"/>
      <c r="E53" s="340"/>
      <c r="F53" s="339"/>
      <c r="G53" s="340"/>
    </row>
    <row r="54" spans="1:7" x14ac:dyDescent="0.25">
      <c r="A54" s="63"/>
      <c r="B54" s="339"/>
      <c r="C54" s="340"/>
      <c r="D54" s="339"/>
      <c r="E54" s="340"/>
      <c r="F54" s="339"/>
      <c r="G54" s="340"/>
    </row>
    <row r="55" spans="1:7" x14ac:dyDescent="0.25">
      <c r="A55" s="63"/>
      <c r="B55" s="339"/>
      <c r="C55" s="340"/>
      <c r="D55" s="339"/>
      <c r="E55" s="340"/>
      <c r="F55" s="339"/>
      <c r="G55" s="340"/>
    </row>
    <row r="56" spans="1:7" x14ac:dyDescent="0.25">
      <c r="A56" s="63"/>
      <c r="B56" s="339"/>
      <c r="C56" s="340"/>
      <c r="D56" s="339"/>
      <c r="E56" s="340"/>
      <c r="F56" s="339"/>
      <c r="G56" s="340"/>
    </row>
    <row r="57" spans="1:7" x14ac:dyDescent="0.25">
      <c r="A57" s="63"/>
      <c r="B57" s="339"/>
      <c r="C57" s="340"/>
      <c r="D57" s="339"/>
      <c r="E57" s="340"/>
      <c r="F57" s="339"/>
      <c r="G57" s="340"/>
    </row>
    <row r="58" spans="1:7" x14ac:dyDescent="0.25">
      <c r="A58" s="63"/>
      <c r="B58" s="339"/>
      <c r="C58" s="340"/>
      <c r="D58" s="339"/>
      <c r="E58" s="340"/>
      <c r="F58" s="339"/>
      <c r="G58" s="340"/>
    </row>
    <row r="59" spans="1:7" x14ac:dyDescent="0.25">
      <c r="A59" s="63"/>
      <c r="B59" s="339"/>
      <c r="C59" s="340"/>
      <c r="D59" s="339"/>
      <c r="E59" s="340"/>
      <c r="F59" s="339"/>
      <c r="G59" s="340"/>
    </row>
    <row r="61" spans="1:7" x14ac:dyDescent="0.25">
      <c r="A61" s="341" t="s">
        <v>145</v>
      </c>
      <c r="B61" s="341"/>
      <c r="C61" s="341"/>
      <c r="D61" s="67" t="s">
        <v>1</v>
      </c>
      <c r="E61" s="67" t="s">
        <v>3</v>
      </c>
    </row>
    <row r="62" spans="1:7" x14ac:dyDescent="0.25">
      <c r="A62" s="341"/>
      <c r="B62" s="341"/>
      <c r="C62" s="341"/>
      <c r="D62" s="62"/>
      <c r="E62" s="62"/>
    </row>
    <row r="64" spans="1:7" x14ac:dyDescent="0.25">
      <c r="A64" s="341" t="s">
        <v>415</v>
      </c>
      <c r="B64" s="341"/>
      <c r="C64" s="341"/>
      <c r="D64" s="67" t="s">
        <v>1</v>
      </c>
      <c r="E64" s="67" t="s">
        <v>3</v>
      </c>
    </row>
    <row r="65" spans="1:8" x14ac:dyDescent="0.25">
      <c r="A65" s="341"/>
      <c r="B65" s="341"/>
      <c r="C65" s="341"/>
      <c r="D65" s="62"/>
      <c r="E65" s="62"/>
    </row>
    <row r="68" spans="1:8" x14ac:dyDescent="0.25">
      <c r="A68" s="336" t="s">
        <v>416</v>
      </c>
      <c r="B68" s="337"/>
      <c r="C68" s="337"/>
      <c r="D68" s="337"/>
      <c r="E68" s="337"/>
      <c r="F68" s="338"/>
      <c r="G68" s="57"/>
    </row>
    <row r="71" spans="1:8" ht="34.200000000000003" customHeight="1" x14ac:dyDescent="0.3">
      <c r="B71" s="333" t="s">
        <v>423</v>
      </c>
      <c r="C71" s="333"/>
      <c r="D71" s="333" t="s">
        <v>424</v>
      </c>
      <c r="E71" s="333"/>
      <c r="F71"/>
      <c r="G71"/>
      <c r="H71"/>
    </row>
    <row r="72" spans="1:8" ht="21.6" customHeight="1" x14ac:dyDescent="0.3">
      <c r="A72" s="327" t="s">
        <v>417</v>
      </c>
      <c r="B72" s="331"/>
      <c r="C72" s="332"/>
      <c r="D72" s="330">
        <f t="shared" ref="D72:D77" si="0">B72*$G$68</f>
        <v>0</v>
      </c>
      <c r="E72" s="330"/>
      <c r="F72"/>
      <c r="G72"/>
      <c r="H72"/>
    </row>
    <row r="73" spans="1:8" ht="21.6" customHeight="1" x14ac:dyDescent="0.3">
      <c r="A73" s="327" t="s">
        <v>418</v>
      </c>
      <c r="B73" s="331"/>
      <c r="C73" s="332"/>
      <c r="D73" s="330">
        <f t="shared" si="0"/>
        <v>0</v>
      </c>
      <c r="E73" s="330"/>
      <c r="F73"/>
      <c r="G73"/>
      <c r="H73"/>
    </row>
    <row r="74" spans="1:8" ht="21.6" customHeight="1" x14ac:dyDescent="0.3">
      <c r="A74" s="327" t="s">
        <v>419</v>
      </c>
      <c r="B74" s="331"/>
      <c r="C74" s="332"/>
      <c r="D74" s="330">
        <f t="shared" si="0"/>
        <v>0</v>
      </c>
      <c r="E74" s="330"/>
      <c r="F74"/>
      <c r="G74"/>
      <c r="H74"/>
    </row>
    <row r="75" spans="1:8" ht="21.6" customHeight="1" x14ac:dyDescent="0.3">
      <c r="A75" s="327" t="s">
        <v>420</v>
      </c>
      <c r="B75" s="331"/>
      <c r="C75" s="332"/>
      <c r="D75" s="330">
        <f t="shared" si="0"/>
        <v>0</v>
      </c>
      <c r="E75" s="330"/>
      <c r="F75"/>
      <c r="G75"/>
      <c r="H75"/>
    </row>
    <row r="76" spans="1:8" ht="21.6" customHeight="1" x14ac:dyDescent="0.3">
      <c r="A76" s="327" t="s">
        <v>421</v>
      </c>
      <c r="B76" s="331"/>
      <c r="C76" s="332"/>
      <c r="D76" s="330">
        <f t="shared" si="0"/>
        <v>0</v>
      </c>
      <c r="E76" s="330"/>
      <c r="F76"/>
      <c r="G76"/>
      <c r="H76"/>
    </row>
    <row r="77" spans="1:8" ht="30" customHeight="1" x14ac:dyDescent="0.3">
      <c r="A77" s="327" t="s">
        <v>422</v>
      </c>
      <c r="B77" s="331"/>
      <c r="C77" s="332"/>
      <c r="D77" s="330">
        <f t="shared" si="0"/>
        <v>0</v>
      </c>
      <c r="E77" s="330"/>
      <c r="F77"/>
      <c r="G77"/>
      <c r="H77"/>
    </row>
    <row r="78" spans="1:8" ht="21.6" customHeight="1" x14ac:dyDescent="0.3">
      <c r="A78" s="328" t="s">
        <v>425</v>
      </c>
      <c r="B78" s="335">
        <f>SUM(B72:D77)</f>
        <v>0</v>
      </c>
      <c r="C78" s="335"/>
      <c r="D78" s="334">
        <f>SUM(D72:H77)</f>
        <v>0</v>
      </c>
      <c r="E78" s="334"/>
      <c r="F78"/>
      <c r="G78"/>
      <c r="H78"/>
    </row>
  </sheetData>
  <mergeCells count="81">
    <mergeCell ref="A6:D6"/>
    <mergeCell ref="A7:D7"/>
    <mergeCell ref="A30:F30"/>
    <mergeCell ref="A33:C34"/>
    <mergeCell ref="A36:C37"/>
    <mergeCell ref="A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 ref="B47:C47"/>
    <mergeCell ref="D47:E47"/>
    <mergeCell ref="F47:G47"/>
    <mergeCell ref="B48:C48"/>
    <mergeCell ref="D48:E48"/>
    <mergeCell ref="F48:G48"/>
    <mergeCell ref="F52:G52"/>
    <mergeCell ref="B49:C49"/>
    <mergeCell ref="D49:E49"/>
    <mergeCell ref="F49:G49"/>
    <mergeCell ref="B50:C50"/>
    <mergeCell ref="D50:E50"/>
    <mergeCell ref="F50:G50"/>
    <mergeCell ref="B58:C58"/>
    <mergeCell ref="D58:E58"/>
    <mergeCell ref="F58:G58"/>
    <mergeCell ref="B55:C55"/>
    <mergeCell ref="D55:E55"/>
    <mergeCell ref="F55:G55"/>
    <mergeCell ref="B56:C56"/>
    <mergeCell ref="D56:E56"/>
    <mergeCell ref="F56:G56"/>
    <mergeCell ref="F36:H36"/>
    <mergeCell ref="F37:H37"/>
    <mergeCell ref="B57:C57"/>
    <mergeCell ref="D57:E57"/>
    <mergeCell ref="F57:G57"/>
    <mergeCell ref="B53:C53"/>
    <mergeCell ref="D53:E53"/>
    <mergeCell ref="F53:G53"/>
    <mergeCell ref="B54:C54"/>
    <mergeCell ref="D54:E54"/>
    <mergeCell ref="F54:G54"/>
    <mergeCell ref="B51:C51"/>
    <mergeCell ref="D51:E51"/>
    <mergeCell ref="F51:G51"/>
    <mergeCell ref="B52:C52"/>
    <mergeCell ref="D52:E52"/>
    <mergeCell ref="D78:E78"/>
    <mergeCell ref="B78:C78"/>
    <mergeCell ref="A68:F68"/>
    <mergeCell ref="B59:C59"/>
    <mergeCell ref="D59:E59"/>
    <mergeCell ref="F59:G59"/>
    <mergeCell ref="A61:C62"/>
    <mergeCell ref="A64:C65"/>
    <mergeCell ref="B71:C71"/>
    <mergeCell ref="D71:E71"/>
    <mergeCell ref="D72:E72"/>
    <mergeCell ref="D73:E73"/>
    <mergeCell ref="D74:E74"/>
    <mergeCell ref="D76:E76"/>
    <mergeCell ref="D77:E77"/>
    <mergeCell ref="B72:C72"/>
    <mergeCell ref="B73:C73"/>
    <mergeCell ref="B74:C74"/>
    <mergeCell ref="B75:C75"/>
    <mergeCell ref="B76:C76"/>
    <mergeCell ref="B77:C77"/>
    <mergeCell ref="D75:E75"/>
  </mergeCells>
  <dataValidations disablePrompts="1" count="1">
    <dataValidation type="list" errorStyle="warning" allowBlank="1" showInputMessage="1" showErrorMessage="1" errorTitle="Input invalid" error="Please put an &quot;x&quot; to mark or leave blank." sqref="B12:H22 IX24:JD34 ST24:SZ34 ACP24:ACV34 AML24:AMR34 AWH24:AWN34 BGD24:BGJ34 BPZ24:BQF34 BZV24:CAB34 CJR24:CJX34 CTN24:CTT34 DDJ24:DDP34 DNF24:DNL34 DXB24:DXH34 EGX24:EHD34 EQT24:EQZ34 FAP24:FAV34 FKL24:FKR34 FUH24:FUN34 GED24:GEJ34 GNZ24:GOF34 GXV24:GYB34 HHR24:HHX34 HRN24:HRT34 IBJ24:IBP34 ILF24:ILL34 IVB24:IVH34 JEX24:JFD34 JOT24:JOZ34 JYP24:JYV34 KIL24:KIR34 KSH24:KSN34 LCD24:LCJ34 LLZ24:LMF34 LVV24:LWB34 MFR24:MFX34 MPN24:MPT34 MZJ24:MZP34 NJF24:NJL34 NTB24:NTH34 OCX24:ODD34 OMT24:OMZ34 OWP24:OWV34 PGL24:PGR34 PQH24:PQN34 QAD24:QAJ34 QJZ24:QKF34 QTV24:QUB34 RDR24:RDX34 RNN24:RNT34 RXJ24:RXP34 SHF24:SHL34 SRB24:SRH34 TAX24:TBD34 TKT24:TKZ34 TUP24:TUV34 UEL24:UER34 UOH24:UON34 UYD24:UYJ34 VHZ24:VIF34 VRV24:VSB34 WBR24:WBX34 WLN24:WLT34 WVJ24:WVP34 B65483:H65493 IX65542:JD65552 ST65542:SZ65552 ACP65542:ACV65552 AML65542:AMR65552 AWH65542:AWN65552 BGD65542:BGJ65552 BPZ65542:BQF65552 BZV65542:CAB65552 CJR65542:CJX65552 CTN65542:CTT65552 DDJ65542:DDP65552 DNF65542:DNL65552 DXB65542:DXH65552 EGX65542:EHD65552 EQT65542:EQZ65552 FAP65542:FAV65552 FKL65542:FKR65552 FUH65542:FUN65552 GED65542:GEJ65552 GNZ65542:GOF65552 GXV65542:GYB65552 HHR65542:HHX65552 HRN65542:HRT65552 IBJ65542:IBP65552 ILF65542:ILL65552 IVB65542:IVH65552 JEX65542:JFD65552 JOT65542:JOZ65552 JYP65542:JYV65552 KIL65542:KIR65552 KSH65542:KSN65552 LCD65542:LCJ65552 LLZ65542:LMF65552 LVV65542:LWB65552 MFR65542:MFX65552 MPN65542:MPT65552 MZJ65542:MZP65552 NJF65542:NJL65552 NTB65542:NTH65552 OCX65542:ODD65552 OMT65542:OMZ65552 OWP65542:OWV65552 PGL65542:PGR65552 PQH65542:PQN65552 QAD65542:QAJ65552 QJZ65542:QKF65552 QTV65542:QUB65552 RDR65542:RDX65552 RNN65542:RNT65552 RXJ65542:RXP65552 SHF65542:SHL65552 SRB65542:SRH65552 TAX65542:TBD65552 TKT65542:TKZ65552 TUP65542:TUV65552 UEL65542:UER65552 UOH65542:UON65552 UYD65542:UYJ65552 VHZ65542:VIF65552 VRV65542:VSB65552 WBR65542:WBX65552 WLN65542:WLT65552 WVJ65542:WVP65552 B131019:H131029 IX131078:JD131088 ST131078:SZ131088 ACP131078:ACV131088 AML131078:AMR131088 AWH131078:AWN131088 BGD131078:BGJ131088 BPZ131078:BQF131088 BZV131078:CAB131088 CJR131078:CJX131088 CTN131078:CTT131088 DDJ131078:DDP131088 DNF131078:DNL131088 DXB131078:DXH131088 EGX131078:EHD131088 EQT131078:EQZ131088 FAP131078:FAV131088 FKL131078:FKR131088 FUH131078:FUN131088 GED131078:GEJ131088 GNZ131078:GOF131088 GXV131078:GYB131088 HHR131078:HHX131088 HRN131078:HRT131088 IBJ131078:IBP131088 ILF131078:ILL131088 IVB131078:IVH131088 JEX131078:JFD131088 JOT131078:JOZ131088 JYP131078:JYV131088 KIL131078:KIR131088 KSH131078:KSN131088 LCD131078:LCJ131088 LLZ131078:LMF131088 LVV131078:LWB131088 MFR131078:MFX131088 MPN131078:MPT131088 MZJ131078:MZP131088 NJF131078:NJL131088 NTB131078:NTH131088 OCX131078:ODD131088 OMT131078:OMZ131088 OWP131078:OWV131088 PGL131078:PGR131088 PQH131078:PQN131088 QAD131078:QAJ131088 QJZ131078:QKF131088 QTV131078:QUB131088 RDR131078:RDX131088 RNN131078:RNT131088 RXJ131078:RXP131088 SHF131078:SHL131088 SRB131078:SRH131088 TAX131078:TBD131088 TKT131078:TKZ131088 TUP131078:TUV131088 UEL131078:UER131088 UOH131078:UON131088 UYD131078:UYJ131088 VHZ131078:VIF131088 VRV131078:VSB131088 WBR131078:WBX131088 WLN131078:WLT131088 WVJ131078:WVP131088 B196555:H196565 IX196614:JD196624 ST196614:SZ196624 ACP196614:ACV196624 AML196614:AMR196624 AWH196614:AWN196624 BGD196614:BGJ196624 BPZ196614:BQF196624 BZV196614:CAB196624 CJR196614:CJX196624 CTN196614:CTT196624 DDJ196614:DDP196624 DNF196614:DNL196624 DXB196614:DXH196624 EGX196614:EHD196624 EQT196614:EQZ196624 FAP196614:FAV196624 FKL196614:FKR196624 FUH196614:FUN196624 GED196614:GEJ196624 GNZ196614:GOF196624 GXV196614:GYB196624 HHR196614:HHX196624 HRN196614:HRT196624 IBJ196614:IBP196624 ILF196614:ILL196624 IVB196614:IVH196624 JEX196614:JFD196624 JOT196614:JOZ196624 JYP196614:JYV196624 KIL196614:KIR196624 KSH196614:KSN196624 LCD196614:LCJ196624 LLZ196614:LMF196624 LVV196614:LWB196624 MFR196614:MFX196624 MPN196614:MPT196624 MZJ196614:MZP196624 NJF196614:NJL196624 NTB196614:NTH196624 OCX196614:ODD196624 OMT196614:OMZ196624 OWP196614:OWV196624 PGL196614:PGR196624 PQH196614:PQN196624 QAD196614:QAJ196624 QJZ196614:QKF196624 QTV196614:QUB196624 RDR196614:RDX196624 RNN196614:RNT196624 RXJ196614:RXP196624 SHF196614:SHL196624 SRB196614:SRH196624 TAX196614:TBD196624 TKT196614:TKZ196624 TUP196614:TUV196624 UEL196614:UER196624 UOH196614:UON196624 UYD196614:UYJ196624 VHZ196614:VIF196624 VRV196614:VSB196624 WBR196614:WBX196624 WLN196614:WLT196624 WVJ196614:WVP196624 B262091:H262101 IX262150:JD262160 ST262150:SZ262160 ACP262150:ACV262160 AML262150:AMR262160 AWH262150:AWN262160 BGD262150:BGJ262160 BPZ262150:BQF262160 BZV262150:CAB262160 CJR262150:CJX262160 CTN262150:CTT262160 DDJ262150:DDP262160 DNF262150:DNL262160 DXB262150:DXH262160 EGX262150:EHD262160 EQT262150:EQZ262160 FAP262150:FAV262160 FKL262150:FKR262160 FUH262150:FUN262160 GED262150:GEJ262160 GNZ262150:GOF262160 GXV262150:GYB262160 HHR262150:HHX262160 HRN262150:HRT262160 IBJ262150:IBP262160 ILF262150:ILL262160 IVB262150:IVH262160 JEX262150:JFD262160 JOT262150:JOZ262160 JYP262150:JYV262160 KIL262150:KIR262160 KSH262150:KSN262160 LCD262150:LCJ262160 LLZ262150:LMF262160 LVV262150:LWB262160 MFR262150:MFX262160 MPN262150:MPT262160 MZJ262150:MZP262160 NJF262150:NJL262160 NTB262150:NTH262160 OCX262150:ODD262160 OMT262150:OMZ262160 OWP262150:OWV262160 PGL262150:PGR262160 PQH262150:PQN262160 QAD262150:QAJ262160 QJZ262150:QKF262160 QTV262150:QUB262160 RDR262150:RDX262160 RNN262150:RNT262160 RXJ262150:RXP262160 SHF262150:SHL262160 SRB262150:SRH262160 TAX262150:TBD262160 TKT262150:TKZ262160 TUP262150:TUV262160 UEL262150:UER262160 UOH262150:UON262160 UYD262150:UYJ262160 VHZ262150:VIF262160 VRV262150:VSB262160 WBR262150:WBX262160 WLN262150:WLT262160 WVJ262150:WVP262160 B327627:H327637 IX327686:JD327696 ST327686:SZ327696 ACP327686:ACV327696 AML327686:AMR327696 AWH327686:AWN327696 BGD327686:BGJ327696 BPZ327686:BQF327696 BZV327686:CAB327696 CJR327686:CJX327696 CTN327686:CTT327696 DDJ327686:DDP327696 DNF327686:DNL327696 DXB327686:DXH327696 EGX327686:EHD327696 EQT327686:EQZ327696 FAP327686:FAV327696 FKL327686:FKR327696 FUH327686:FUN327696 GED327686:GEJ327696 GNZ327686:GOF327696 GXV327686:GYB327696 HHR327686:HHX327696 HRN327686:HRT327696 IBJ327686:IBP327696 ILF327686:ILL327696 IVB327686:IVH327696 JEX327686:JFD327696 JOT327686:JOZ327696 JYP327686:JYV327696 KIL327686:KIR327696 KSH327686:KSN327696 LCD327686:LCJ327696 LLZ327686:LMF327696 LVV327686:LWB327696 MFR327686:MFX327696 MPN327686:MPT327696 MZJ327686:MZP327696 NJF327686:NJL327696 NTB327686:NTH327696 OCX327686:ODD327696 OMT327686:OMZ327696 OWP327686:OWV327696 PGL327686:PGR327696 PQH327686:PQN327696 QAD327686:QAJ327696 QJZ327686:QKF327696 QTV327686:QUB327696 RDR327686:RDX327696 RNN327686:RNT327696 RXJ327686:RXP327696 SHF327686:SHL327696 SRB327686:SRH327696 TAX327686:TBD327696 TKT327686:TKZ327696 TUP327686:TUV327696 UEL327686:UER327696 UOH327686:UON327696 UYD327686:UYJ327696 VHZ327686:VIF327696 VRV327686:VSB327696 WBR327686:WBX327696 WLN327686:WLT327696 WVJ327686:WVP327696 B393163:H393173 IX393222:JD393232 ST393222:SZ393232 ACP393222:ACV393232 AML393222:AMR393232 AWH393222:AWN393232 BGD393222:BGJ393232 BPZ393222:BQF393232 BZV393222:CAB393232 CJR393222:CJX393232 CTN393222:CTT393232 DDJ393222:DDP393232 DNF393222:DNL393232 DXB393222:DXH393232 EGX393222:EHD393232 EQT393222:EQZ393232 FAP393222:FAV393232 FKL393222:FKR393232 FUH393222:FUN393232 GED393222:GEJ393232 GNZ393222:GOF393232 GXV393222:GYB393232 HHR393222:HHX393232 HRN393222:HRT393232 IBJ393222:IBP393232 ILF393222:ILL393232 IVB393222:IVH393232 JEX393222:JFD393232 JOT393222:JOZ393232 JYP393222:JYV393232 KIL393222:KIR393232 KSH393222:KSN393232 LCD393222:LCJ393232 LLZ393222:LMF393232 LVV393222:LWB393232 MFR393222:MFX393232 MPN393222:MPT393232 MZJ393222:MZP393232 NJF393222:NJL393232 NTB393222:NTH393232 OCX393222:ODD393232 OMT393222:OMZ393232 OWP393222:OWV393232 PGL393222:PGR393232 PQH393222:PQN393232 QAD393222:QAJ393232 QJZ393222:QKF393232 QTV393222:QUB393232 RDR393222:RDX393232 RNN393222:RNT393232 RXJ393222:RXP393232 SHF393222:SHL393232 SRB393222:SRH393232 TAX393222:TBD393232 TKT393222:TKZ393232 TUP393222:TUV393232 UEL393222:UER393232 UOH393222:UON393232 UYD393222:UYJ393232 VHZ393222:VIF393232 VRV393222:VSB393232 WBR393222:WBX393232 WLN393222:WLT393232 WVJ393222:WVP393232 B458699:H458709 IX458758:JD458768 ST458758:SZ458768 ACP458758:ACV458768 AML458758:AMR458768 AWH458758:AWN458768 BGD458758:BGJ458768 BPZ458758:BQF458768 BZV458758:CAB458768 CJR458758:CJX458768 CTN458758:CTT458768 DDJ458758:DDP458768 DNF458758:DNL458768 DXB458758:DXH458768 EGX458758:EHD458768 EQT458758:EQZ458768 FAP458758:FAV458768 FKL458758:FKR458768 FUH458758:FUN458768 GED458758:GEJ458768 GNZ458758:GOF458768 GXV458758:GYB458768 HHR458758:HHX458768 HRN458758:HRT458768 IBJ458758:IBP458768 ILF458758:ILL458768 IVB458758:IVH458768 JEX458758:JFD458768 JOT458758:JOZ458768 JYP458758:JYV458768 KIL458758:KIR458768 KSH458758:KSN458768 LCD458758:LCJ458768 LLZ458758:LMF458768 LVV458758:LWB458768 MFR458758:MFX458768 MPN458758:MPT458768 MZJ458758:MZP458768 NJF458758:NJL458768 NTB458758:NTH458768 OCX458758:ODD458768 OMT458758:OMZ458768 OWP458758:OWV458768 PGL458758:PGR458768 PQH458758:PQN458768 QAD458758:QAJ458768 QJZ458758:QKF458768 QTV458758:QUB458768 RDR458758:RDX458768 RNN458758:RNT458768 RXJ458758:RXP458768 SHF458758:SHL458768 SRB458758:SRH458768 TAX458758:TBD458768 TKT458758:TKZ458768 TUP458758:TUV458768 UEL458758:UER458768 UOH458758:UON458768 UYD458758:UYJ458768 VHZ458758:VIF458768 VRV458758:VSB458768 WBR458758:WBX458768 WLN458758:WLT458768 WVJ458758:WVP458768 B524235:H524245 IX524294:JD524304 ST524294:SZ524304 ACP524294:ACV524304 AML524294:AMR524304 AWH524294:AWN524304 BGD524294:BGJ524304 BPZ524294:BQF524304 BZV524294:CAB524304 CJR524294:CJX524304 CTN524294:CTT524304 DDJ524294:DDP524304 DNF524294:DNL524304 DXB524294:DXH524304 EGX524294:EHD524304 EQT524294:EQZ524304 FAP524294:FAV524304 FKL524294:FKR524304 FUH524294:FUN524304 GED524294:GEJ524304 GNZ524294:GOF524304 GXV524294:GYB524304 HHR524294:HHX524304 HRN524294:HRT524304 IBJ524294:IBP524304 ILF524294:ILL524304 IVB524294:IVH524304 JEX524294:JFD524304 JOT524294:JOZ524304 JYP524294:JYV524304 KIL524294:KIR524304 KSH524294:KSN524304 LCD524294:LCJ524304 LLZ524294:LMF524304 LVV524294:LWB524304 MFR524294:MFX524304 MPN524294:MPT524304 MZJ524294:MZP524304 NJF524294:NJL524304 NTB524294:NTH524304 OCX524294:ODD524304 OMT524294:OMZ524304 OWP524294:OWV524304 PGL524294:PGR524304 PQH524294:PQN524304 QAD524294:QAJ524304 QJZ524294:QKF524304 QTV524294:QUB524304 RDR524294:RDX524304 RNN524294:RNT524304 RXJ524294:RXP524304 SHF524294:SHL524304 SRB524294:SRH524304 TAX524294:TBD524304 TKT524294:TKZ524304 TUP524294:TUV524304 UEL524294:UER524304 UOH524294:UON524304 UYD524294:UYJ524304 VHZ524294:VIF524304 VRV524294:VSB524304 WBR524294:WBX524304 WLN524294:WLT524304 WVJ524294:WVP524304 B589771:H589781 IX589830:JD589840 ST589830:SZ589840 ACP589830:ACV589840 AML589830:AMR589840 AWH589830:AWN589840 BGD589830:BGJ589840 BPZ589830:BQF589840 BZV589830:CAB589840 CJR589830:CJX589840 CTN589830:CTT589840 DDJ589830:DDP589840 DNF589830:DNL589840 DXB589830:DXH589840 EGX589830:EHD589840 EQT589830:EQZ589840 FAP589830:FAV589840 FKL589830:FKR589840 FUH589830:FUN589840 GED589830:GEJ589840 GNZ589830:GOF589840 GXV589830:GYB589840 HHR589830:HHX589840 HRN589830:HRT589840 IBJ589830:IBP589840 ILF589830:ILL589840 IVB589830:IVH589840 JEX589830:JFD589840 JOT589830:JOZ589840 JYP589830:JYV589840 KIL589830:KIR589840 KSH589830:KSN589840 LCD589830:LCJ589840 LLZ589830:LMF589840 LVV589830:LWB589840 MFR589830:MFX589840 MPN589830:MPT589840 MZJ589830:MZP589840 NJF589830:NJL589840 NTB589830:NTH589840 OCX589830:ODD589840 OMT589830:OMZ589840 OWP589830:OWV589840 PGL589830:PGR589840 PQH589830:PQN589840 QAD589830:QAJ589840 QJZ589830:QKF589840 QTV589830:QUB589840 RDR589830:RDX589840 RNN589830:RNT589840 RXJ589830:RXP589840 SHF589830:SHL589840 SRB589830:SRH589840 TAX589830:TBD589840 TKT589830:TKZ589840 TUP589830:TUV589840 UEL589830:UER589840 UOH589830:UON589840 UYD589830:UYJ589840 VHZ589830:VIF589840 VRV589830:VSB589840 WBR589830:WBX589840 WLN589830:WLT589840 WVJ589830:WVP589840 B655307:H655317 IX655366:JD655376 ST655366:SZ655376 ACP655366:ACV655376 AML655366:AMR655376 AWH655366:AWN655376 BGD655366:BGJ655376 BPZ655366:BQF655376 BZV655366:CAB655376 CJR655366:CJX655376 CTN655366:CTT655376 DDJ655366:DDP655376 DNF655366:DNL655376 DXB655366:DXH655376 EGX655366:EHD655376 EQT655366:EQZ655376 FAP655366:FAV655376 FKL655366:FKR655376 FUH655366:FUN655376 GED655366:GEJ655376 GNZ655366:GOF655376 GXV655366:GYB655376 HHR655366:HHX655376 HRN655366:HRT655376 IBJ655366:IBP655376 ILF655366:ILL655376 IVB655366:IVH655376 JEX655366:JFD655376 JOT655366:JOZ655376 JYP655366:JYV655376 KIL655366:KIR655376 KSH655366:KSN655376 LCD655366:LCJ655376 LLZ655366:LMF655376 LVV655366:LWB655376 MFR655366:MFX655376 MPN655366:MPT655376 MZJ655366:MZP655376 NJF655366:NJL655376 NTB655366:NTH655376 OCX655366:ODD655376 OMT655366:OMZ655376 OWP655366:OWV655376 PGL655366:PGR655376 PQH655366:PQN655376 QAD655366:QAJ655376 QJZ655366:QKF655376 QTV655366:QUB655376 RDR655366:RDX655376 RNN655366:RNT655376 RXJ655366:RXP655376 SHF655366:SHL655376 SRB655366:SRH655376 TAX655366:TBD655376 TKT655366:TKZ655376 TUP655366:TUV655376 UEL655366:UER655376 UOH655366:UON655376 UYD655366:UYJ655376 VHZ655366:VIF655376 VRV655366:VSB655376 WBR655366:WBX655376 WLN655366:WLT655376 WVJ655366:WVP655376 B720843:H720853 IX720902:JD720912 ST720902:SZ720912 ACP720902:ACV720912 AML720902:AMR720912 AWH720902:AWN720912 BGD720902:BGJ720912 BPZ720902:BQF720912 BZV720902:CAB720912 CJR720902:CJX720912 CTN720902:CTT720912 DDJ720902:DDP720912 DNF720902:DNL720912 DXB720902:DXH720912 EGX720902:EHD720912 EQT720902:EQZ720912 FAP720902:FAV720912 FKL720902:FKR720912 FUH720902:FUN720912 GED720902:GEJ720912 GNZ720902:GOF720912 GXV720902:GYB720912 HHR720902:HHX720912 HRN720902:HRT720912 IBJ720902:IBP720912 ILF720902:ILL720912 IVB720902:IVH720912 JEX720902:JFD720912 JOT720902:JOZ720912 JYP720902:JYV720912 KIL720902:KIR720912 KSH720902:KSN720912 LCD720902:LCJ720912 LLZ720902:LMF720912 LVV720902:LWB720912 MFR720902:MFX720912 MPN720902:MPT720912 MZJ720902:MZP720912 NJF720902:NJL720912 NTB720902:NTH720912 OCX720902:ODD720912 OMT720902:OMZ720912 OWP720902:OWV720912 PGL720902:PGR720912 PQH720902:PQN720912 QAD720902:QAJ720912 QJZ720902:QKF720912 QTV720902:QUB720912 RDR720902:RDX720912 RNN720902:RNT720912 RXJ720902:RXP720912 SHF720902:SHL720912 SRB720902:SRH720912 TAX720902:TBD720912 TKT720902:TKZ720912 TUP720902:TUV720912 UEL720902:UER720912 UOH720902:UON720912 UYD720902:UYJ720912 VHZ720902:VIF720912 VRV720902:VSB720912 WBR720902:WBX720912 WLN720902:WLT720912 WVJ720902:WVP720912 B786379:H786389 IX786438:JD786448 ST786438:SZ786448 ACP786438:ACV786448 AML786438:AMR786448 AWH786438:AWN786448 BGD786438:BGJ786448 BPZ786438:BQF786448 BZV786438:CAB786448 CJR786438:CJX786448 CTN786438:CTT786448 DDJ786438:DDP786448 DNF786438:DNL786448 DXB786438:DXH786448 EGX786438:EHD786448 EQT786438:EQZ786448 FAP786438:FAV786448 FKL786438:FKR786448 FUH786438:FUN786448 GED786438:GEJ786448 GNZ786438:GOF786448 GXV786438:GYB786448 HHR786438:HHX786448 HRN786438:HRT786448 IBJ786438:IBP786448 ILF786438:ILL786448 IVB786438:IVH786448 JEX786438:JFD786448 JOT786438:JOZ786448 JYP786438:JYV786448 KIL786438:KIR786448 KSH786438:KSN786448 LCD786438:LCJ786448 LLZ786438:LMF786448 LVV786438:LWB786448 MFR786438:MFX786448 MPN786438:MPT786448 MZJ786438:MZP786448 NJF786438:NJL786448 NTB786438:NTH786448 OCX786438:ODD786448 OMT786438:OMZ786448 OWP786438:OWV786448 PGL786438:PGR786448 PQH786438:PQN786448 QAD786438:QAJ786448 QJZ786438:QKF786448 QTV786438:QUB786448 RDR786438:RDX786448 RNN786438:RNT786448 RXJ786438:RXP786448 SHF786438:SHL786448 SRB786438:SRH786448 TAX786438:TBD786448 TKT786438:TKZ786448 TUP786438:TUV786448 UEL786438:UER786448 UOH786438:UON786448 UYD786438:UYJ786448 VHZ786438:VIF786448 VRV786438:VSB786448 WBR786438:WBX786448 WLN786438:WLT786448 WVJ786438:WVP786448 B851915:H851925 IX851974:JD851984 ST851974:SZ851984 ACP851974:ACV851984 AML851974:AMR851984 AWH851974:AWN851984 BGD851974:BGJ851984 BPZ851974:BQF851984 BZV851974:CAB851984 CJR851974:CJX851984 CTN851974:CTT851984 DDJ851974:DDP851984 DNF851974:DNL851984 DXB851974:DXH851984 EGX851974:EHD851984 EQT851974:EQZ851984 FAP851974:FAV851984 FKL851974:FKR851984 FUH851974:FUN851984 GED851974:GEJ851984 GNZ851974:GOF851984 GXV851974:GYB851984 HHR851974:HHX851984 HRN851974:HRT851984 IBJ851974:IBP851984 ILF851974:ILL851984 IVB851974:IVH851984 JEX851974:JFD851984 JOT851974:JOZ851984 JYP851974:JYV851984 KIL851974:KIR851984 KSH851974:KSN851984 LCD851974:LCJ851984 LLZ851974:LMF851984 LVV851974:LWB851984 MFR851974:MFX851984 MPN851974:MPT851984 MZJ851974:MZP851984 NJF851974:NJL851984 NTB851974:NTH851984 OCX851974:ODD851984 OMT851974:OMZ851984 OWP851974:OWV851984 PGL851974:PGR851984 PQH851974:PQN851984 QAD851974:QAJ851984 QJZ851974:QKF851984 QTV851974:QUB851984 RDR851974:RDX851984 RNN851974:RNT851984 RXJ851974:RXP851984 SHF851974:SHL851984 SRB851974:SRH851984 TAX851974:TBD851984 TKT851974:TKZ851984 TUP851974:TUV851984 UEL851974:UER851984 UOH851974:UON851984 UYD851974:UYJ851984 VHZ851974:VIF851984 VRV851974:VSB851984 WBR851974:WBX851984 WLN851974:WLT851984 WVJ851974:WVP851984 B917451:H917461 IX917510:JD917520 ST917510:SZ917520 ACP917510:ACV917520 AML917510:AMR917520 AWH917510:AWN917520 BGD917510:BGJ917520 BPZ917510:BQF917520 BZV917510:CAB917520 CJR917510:CJX917520 CTN917510:CTT917520 DDJ917510:DDP917520 DNF917510:DNL917520 DXB917510:DXH917520 EGX917510:EHD917520 EQT917510:EQZ917520 FAP917510:FAV917520 FKL917510:FKR917520 FUH917510:FUN917520 GED917510:GEJ917520 GNZ917510:GOF917520 GXV917510:GYB917520 HHR917510:HHX917520 HRN917510:HRT917520 IBJ917510:IBP917520 ILF917510:ILL917520 IVB917510:IVH917520 JEX917510:JFD917520 JOT917510:JOZ917520 JYP917510:JYV917520 KIL917510:KIR917520 KSH917510:KSN917520 LCD917510:LCJ917520 LLZ917510:LMF917520 LVV917510:LWB917520 MFR917510:MFX917520 MPN917510:MPT917520 MZJ917510:MZP917520 NJF917510:NJL917520 NTB917510:NTH917520 OCX917510:ODD917520 OMT917510:OMZ917520 OWP917510:OWV917520 PGL917510:PGR917520 PQH917510:PQN917520 QAD917510:QAJ917520 QJZ917510:QKF917520 QTV917510:QUB917520 RDR917510:RDX917520 RNN917510:RNT917520 RXJ917510:RXP917520 SHF917510:SHL917520 SRB917510:SRH917520 TAX917510:TBD917520 TKT917510:TKZ917520 TUP917510:TUV917520 UEL917510:UER917520 UOH917510:UON917520 UYD917510:UYJ917520 VHZ917510:VIF917520 VRV917510:VSB917520 WBR917510:WBX917520 WLN917510:WLT917520 WVJ917510:WVP917520 B982987:H982997 IX983046:JD983056 ST983046:SZ983056 ACP983046:ACV983056 AML983046:AMR983056 AWH983046:AWN983056 BGD983046:BGJ983056 BPZ983046:BQF983056 BZV983046:CAB983056 CJR983046:CJX983056 CTN983046:CTT983056 DDJ983046:DDP983056 DNF983046:DNL983056 DXB983046:DXH983056 EGX983046:EHD983056 EQT983046:EQZ983056 FAP983046:FAV983056 FKL983046:FKR983056 FUH983046:FUN983056 GED983046:GEJ983056 GNZ983046:GOF983056 GXV983046:GYB983056 HHR983046:HHX983056 HRN983046:HRT983056 IBJ983046:IBP983056 ILF983046:ILL983056 IVB983046:IVH983056 JEX983046:JFD983056 JOT983046:JOZ983056 JYP983046:JYV983056 KIL983046:KIR983056 KSH983046:KSN983056 LCD983046:LCJ983056 LLZ983046:LMF983056 LVV983046:LWB983056 MFR983046:MFX983056 MPN983046:MPT983056 MZJ983046:MZP983056 NJF983046:NJL983056 NTB983046:NTH983056 OCX983046:ODD983056 OMT983046:OMZ983056 OWP983046:OWV983056 PGL983046:PGR983056 PQH983046:PQN983056 QAD983046:QAJ983056 QJZ983046:QKF983056 QTV983046:QUB983056 RDR983046:RDX983056 RNN983046:RNT983056 RXJ983046:RXP983056 SHF983046:SHL983056 SRB983046:SRH983056 TAX983046:TBD983056 TKT983046:TKZ983056 TUP983046:TUV983056 UEL983046:UER983056 UOH983046:UON983056 UYD983046:UYJ983056 VHZ983046:VIF983056 VRV983046:VSB983056 WBR983046:WBX983056 WLN983046:WLT983056 WVJ983046:WVP983056 E6:E7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477:E65478 JA65536:JA65537 SW65536:SW65537 ACS65536:ACS65537 AMO65536:AMO65537 AWK65536:AWK65537 BGG65536:BGG65537 BQC65536:BQC65537 BZY65536:BZY65537 CJU65536:CJU65537 CTQ65536:CTQ65537 DDM65536:DDM65537 DNI65536:DNI65537 DXE65536:DXE65537 EHA65536:EHA65537 EQW65536:EQW65537 FAS65536:FAS65537 FKO65536:FKO65537 FUK65536:FUK65537 GEG65536:GEG65537 GOC65536:GOC65537 GXY65536:GXY65537 HHU65536:HHU65537 HRQ65536:HRQ65537 IBM65536:IBM65537 ILI65536:ILI65537 IVE65536:IVE65537 JFA65536:JFA65537 JOW65536:JOW65537 JYS65536:JYS65537 KIO65536:KIO65537 KSK65536:KSK65537 LCG65536:LCG65537 LMC65536:LMC65537 LVY65536:LVY65537 MFU65536:MFU65537 MPQ65536:MPQ65537 MZM65536:MZM65537 NJI65536:NJI65537 NTE65536:NTE65537 ODA65536:ODA65537 OMW65536:OMW65537 OWS65536:OWS65537 PGO65536:PGO65537 PQK65536:PQK65537 QAG65536:QAG65537 QKC65536:QKC65537 QTY65536:QTY65537 RDU65536:RDU65537 RNQ65536:RNQ65537 RXM65536:RXM65537 SHI65536:SHI65537 SRE65536:SRE65537 TBA65536:TBA65537 TKW65536:TKW65537 TUS65536:TUS65537 UEO65536:UEO65537 UOK65536:UOK65537 UYG65536:UYG65537 VIC65536:VIC65537 VRY65536:VRY65537 WBU65536:WBU65537 WLQ65536:WLQ65537 WVM65536:WVM65537 E131013:E131014 JA131072:JA131073 SW131072:SW131073 ACS131072:ACS131073 AMO131072:AMO131073 AWK131072:AWK131073 BGG131072:BGG131073 BQC131072:BQC131073 BZY131072:BZY131073 CJU131072:CJU131073 CTQ131072:CTQ131073 DDM131072:DDM131073 DNI131072:DNI131073 DXE131072:DXE131073 EHA131072:EHA131073 EQW131072:EQW131073 FAS131072:FAS131073 FKO131072:FKO131073 FUK131072:FUK131073 GEG131072:GEG131073 GOC131072:GOC131073 GXY131072:GXY131073 HHU131072:HHU131073 HRQ131072:HRQ131073 IBM131072:IBM131073 ILI131072:ILI131073 IVE131072:IVE131073 JFA131072:JFA131073 JOW131072:JOW131073 JYS131072:JYS131073 KIO131072:KIO131073 KSK131072:KSK131073 LCG131072:LCG131073 LMC131072:LMC131073 LVY131072:LVY131073 MFU131072:MFU131073 MPQ131072:MPQ131073 MZM131072:MZM131073 NJI131072:NJI131073 NTE131072:NTE131073 ODA131072:ODA131073 OMW131072:OMW131073 OWS131072:OWS131073 PGO131072:PGO131073 PQK131072:PQK131073 QAG131072:QAG131073 QKC131072:QKC131073 QTY131072:QTY131073 RDU131072:RDU131073 RNQ131072:RNQ131073 RXM131072:RXM131073 SHI131072:SHI131073 SRE131072:SRE131073 TBA131072:TBA131073 TKW131072:TKW131073 TUS131072:TUS131073 UEO131072:UEO131073 UOK131072:UOK131073 UYG131072:UYG131073 VIC131072:VIC131073 VRY131072:VRY131073 WBU131072:WBU131073 WLQ131072:WLQ131073 WVM131072:WVM131073 E196549:E196550 JA196608:JA196609 SW196608:SW196609 ACS196608:ACS196609 AMO196608:AMO196609 AWK196608:AWK196609 BGG196608:BGG196609 BQC196608:BQC196609 BZY196608:BZY196609 CJU196608:CJU196609 CTQ196608:CTQ196609 DDM196608:DDM196609 DNI196608:DNI196609 DXE196608:DXE196609 EHA196608:EHA196609 EQW196608:EQW196609 FAS196608:FAS196609 FKO196608:FKO196609 FUK196608:FUK196609 GEG196608:GEG196609 GOC196608:GOC196609 GXY196608:GXY196609 HHU196608:HHU196609 HRQ196608:HRQ196609 IBM196608:IBM196609 ILI196608:ILI196609 IVE196608:IVE196609 JFA196608:JFA196609 JOW196608:JOW196609 JYS196608:JYS196609 KIO196608:KIO196609 KSK196608:KSK196609 LCG196608:LCG196609 LMC196608:LMC196609 LVY196608:LVY196609 MFU196608:MFU196609 MPQ196608:MPQ196609 MZM196608:MZM196609 NJI196608:NJI196609 NTE196608:NTE196609 ODA196608:ODA196609 OMW196608:OMW196609 OWS196608:OWS196609 PGO196608:PGO196609 PQK196608:PQK196609 QAG196608:QAG196609 QKC196608:QKC196609 QTY196608:QTY196609 RDU196608:RDU196609 RNQ196608:RNQ196609 RXM196608:RXM196609 SHI196608:SHI196609 SRE196608:SRE196609 TBA196608:TBA196609 TKW196608:TKW196609 TUS196608:TUS196609 UEO196608:UEO196609 UOK196608:UOK196609 UYG196608:UYG196609 VIC196608:VIC196609 VRY196608:VRY196609 WBU196608:WBU196609 WLQ196608:WLQ196609 WVM196608:WVM196609 E262085:E262086 JA262144:JA262145 SW262144:SW262145 ACS262144:ACS262145 AMO262144:AMO262145 AWK262144:AWK262145 BGG262144:BGG262145 BQC262144:BQC262145 BZY262144:BZY262145 CJU262144:CJU262145 CTQ262144:CTQ262145 DDM262144:DDM262145 DNI262144:DNI262145 DXE262144:DXE262145 EHA262144:EHA262145 EQW262144:EQW262145 FAS262144:FAS262145 FKO262144:FKO262145 FUK262144:FUK262145 GEG262144:GEG262145 GOC262144:GOC262145 GXY262144:GXY262145 HHU262144:HHU262145 HRQ262144:HRQ262145 IBM262144:IBM262145 ILI262144:ILI262145 IVE262144:IVE262145 JFA262144:JFA262145 JOW262144:JOW262145 JYS262144:JYS262145 KIO262144:KIO262145 KSK262144:KSK262145 LCG262144:LCG262145 LMC262144:LMC262145 LVY262144:LVY262145 MFU262144:MFU262145 MPQ262144:MPQ262145 MZM262144:MZM262145 NJI262144:NJI262145 NTE262144:NTE262145 ODA262144:ODA262145 OMW262144:OMW262145 OWS262144:OWS262145 PGO262144:PGO262145 PQK262144:PQK262145 QAG262144:QAG262145 QKC262144:QKC262145 QTY262144:QTY262145 RDU262144:RDU262145 RNQ262144:RNQ262145 RXM262144:RXM262145 SHI262144:SHI262145 SRE262144:SRE262145 TBA262144:TBA262145 TKW262144:TKW262145 TUS262144:TUS262145 UEO262144:UEO262145 UOK262144:UOK262145 UYG262144:UYG262145 VIC262144:VIC262145 VRY262144:VRY262145 WBU262144:WBU262145 WLQ262144:WLQ262145 WVM262144:WVM262145 E327621:E327622 JA327680:JA327681 SW327680:SW327681 ACS327680:ACS327681 AMO327680:AMO327681 AWK327680:AWK327681 BGG327680:BGG327681 BQC327680:BQC327681 BZY327680:BZY327681 CJU327680:CJU327681 CTQ327680:CTQ327681 DDM327680:DDM327681 DNI327680:DNI327681 DXE327680:DXE327681 EHA327680:EHA327681 EQW327680:EQW327681 FAS327680:FAS327681 FKO327680:FKO327681 FUK327680:FUK327681 GEG327680:GEG327681 GOC327680:GOC327681 GXY327680:GXY327681 HHU327680:HHU327681 HRQ327680:HRQ327681 IBM327680:IBM327681 ILI327680:ILI327681 IVE327680:IVE327681 JFA327680:JFA327681 JOW327680:JOW327681 JYS327680:JYS327681 KIO327680:KIO327681 KSK327680:KSK327681 LCG327680:LCG327681 LMC327680:LMC327681 LVY327680:LVY327681 MFU327680:MFU327681 MPQ327680:MPQ327681 MZM327680:MZM327681 NJI327680:NJI327681 NTE327680:NTE327681 ODA327680:ODA327681 OMW327680:OMW327681 OWS327680:OWS327681 PGO327680:PGO327681 PQK327680:PQK327681 QAG327680:QAG327681 QKC327680:QKC327681 QTY327680:QTY327681 RDU327680:RDU327681 RNQ327680:RNQ327681 RXM327680:RXM327681 SHI327680:SHI327681 SRE327680:SRE327681 TBA327680:TBA327681 TKW327680:TKW327681 TUS327680:TUS327681 UEO327680:UEO327681 UOK327680:UOK327681 UYG327680:UYG327681 VIC327680:VIC327681 VRY327680:VRY327681 WBU327680:WBU327681 WLQ327680:WLQ327681 WVM327680:WVM327681 E393157:E393158 JA393216:JA393217 SW393216:SW393217 ACS393216:ACS393217 AMO393216:AMO393217 AWK393216:AWK393217 BGG393216:BGG393217 BQC393216:BQC393217 BZY393216:BZY393217 CJU393216:CJU393217 CTQ393216:CTQ393217 DDM393216:DDM393217 DNI393216:DNI393217 DXE393216:DXE393217 EHA393216:EHA393217 EQW393216:EQW393217 FAS393216:FAS393217 FKO393216:FKO393217 FUK393216:FUK393217 GEG393216:GEG393217 GOC393216:GOC393217 GXY393216:GXY393217 HHU393216:HHU393217 HRQ393216:HRQ393217 IBM393216:IBM393217 ILI393216:ILI393217 IVE393216:IVE393217 JFA393216:JFA393217 JOW393216:JOW393217 JYS393216:JYS393217 KIO393216:KIO393217 KSK393216:KSK393217 LCG393216:LCG393217 LMC393216:LMC393217 LVY393216:LVY393217 MFU393216:MFU393217 MPQ393216:MPQ393217 MZM393216:MZM393217 NJI393216:NJI393217 NTE393216:NTE393217 ODA393216:ODA393217 OMW393216:OMW393217 OWS393216:OWS393217 PGO393216:PGO393217 PQK393216:PQK393217 QAG393216:QAG393217 QKC393216:QKC393217 QTY393216:QTY393217 RDU393216:RDU393217 RNQ393216:RNQ393217 RXM393216:RXM393217 SHI393216:SHI393217 SRE393216:SRE393217 TBA393216:TBA393217 TKW393216:TKW393217 TUS393216:TUS393217 UEO393216:UEO393217 UOK393216:UOK393217 UYG393216:UYG393217 VIC393216:VIC393217 VRY393216:VRY393217 WBU393216:WBU393217 WLQ393216:WLQ393217 WVM393216:WVM393217 E458693:E458694 JA458752:JA458753 SW458752:SW458753 ACS458752:ACS458753 AMO458752:AMO458753 AWK458752:AWK458753 BGG458752:BGG458753 BQC458752:BQC458753 BZY458752:BZY458753 CJU458752:CJU458753 CTQ458752:CTQ458753 DDM458752:DDM458753 DNI458752:DNI458753 DXE458752:DXE458753 EHA458752:EHA458753 EQW458752:EQW458753 FAS458752:FAS458753 FKO458752:FKO458753 FUK458752:FUK458753 GEG458752:GEG458753 GOC458752:GOC458753 GXY458752:GXY458753 HHU458752:HHU458753 HRQ458752:HRQ458753 IBM458752:IBM458753 ILI458752:ILI458753 IVE458752:IVE458753 JFA458752:JFA458753 JOW458752:JOW458753 JYS458752:JYS458753 KIO458752:KIO458753 KSK458752:KSK458753 LCG458752:LCG458753 LMC458752:LMC458753 LVY458752:LVY458753 MFU458752:MFU458753 MPQ458752:MPQ458753 MZM458752:MZM458753 NJI458752:NJI458753 NTE458752:NTE458753 ODA458752:ODA458753 OMW458752:OMW458753 OWS458752:OWS458753 PGO458752:PGO458753 PQK458752:PQK458753 QAG458752:QAG458753 QKC458752:QKC458753 QTY458752:QTY458753 RDU458752:RDU458753 RNQ458752:RNQ458753 RXM458752:RXM458753 SHI458752:SHI458753 SRE458752:SRE458753 TBA458752:TBA458753 TKW458752:TKW458753 TUS458752:TUS458753 UEO458752:UEO458753 UOK458752:UOK458753 UYG458752:UYG458753 VIC458752:VIC458753 VRY458752:VRY458753 WBU458752:WBU458753 WLQ458752:WLQ458753 WVM458752:WVM458753 E524229:E524230 JA524288:JA524289 SW524288:SW524289 ACS524288:ACS524289 AMO524288:AMO524289 AWK524288:AWK524289 BGG524288:BGG524289 BQC524288:BQC524289 BZY524288:BZY524289 CJU524288:CJU524289 CTQ524288:CTQ524289 DDM524288:DDM524289 DNI524288:DNI524289 DXE524288:DXE524289 EHA524288:EHA524289 EQW524288:EQW524289 FAS524288:FAS524289 FKO524288:FKO524289 FUK524288:FUK524289 GEG524288:GEG524289 GOC524288:GOC524289 GXY524288:GXY524289 HHU524288:HHU524289 HRQ524288:HRQ524289 IBM524288:IBM524289 ILI524288:ILI524289 IVE524288:IVE524289 JFA524288:JFA524289 JOW524288:JOW524289 JYS524288:JYS524289 KIO524288:KIO524289 KSK524288:KSK524289 LCG524288:LCG524289 LMC524288:LMC524289 LVY524288:LVY524289 MFU524288:MFU524289 MPQ524288:MPQ524289 MZM524288:MZM524289 NJI524288:NJI524289 NTE524288:NTE524289 ODA524288:ODA524289 OMW524288:OMW524289 OWS524288:OWS524289 PGO524288:PGO524289 PQK524288:PQK524289 QAG524288:QAG524289 QKC524288:QKC524289 QTY524288:QTY524289 RDU524288:RDU524289 RNQ524288:RNQ524289 RXM524288:RXM524289 SHI524288:SHI524289 SRE524288:SRE524289 TBA524288:TBA524289 TKW524288:TKW524289 TUS524288:TUS524289 UEO524288:UEO524289 UOK524288:UOK524289 UYG524288:UYG524289 VIC524288:VIC524289 VRY524288:VRY524289 WBU524288:WBU524289 WLQ524288:WLQ524289 WVM524288:WVM524289 E589765:E589766 JA589824:JA589825 SW589824:SW589825 ACS589824:ACS589825 AMO589824:AMO589825 AWK589824:AWK589825 BGG589824:BGG589825 BQC589824:BQC589825 BZY589824:BZY589825 CJU589824:CJU589825 CTQ589824:CTQ589825 DDM589824:DDM589825 DNI589824:DNI589825 DXE589824:DXE589825 EHA589824:EHA589825 EQW589824:EQW589825 FAS589824:FAS589825 FKO589824:FKO589825 FUK589824:FUK589825 GEG589824:GEG589825 GOC589824:GOC589825 GXY589824:GXY589825 HHU589824:HHU589825 HRQ589824:HRQ589825 IBM589824:IBM589825 ILI589824:ILI589825 IVE589824:IVE589825 JFA589824:JFA589825 JOW589824:JOW589825 JYS589824:JYS589825 KIO589824:KIO589825 KSK589824:KSK589825 LCG589824:LCG589825 LMC589824:LMC589825 LVY589824:LVY589825 MFU589824:MFU589825 MPQ589824:MPQ589825 MZM589824:MZM589825 NJI589824:NJI589825 NTE589824:NTE589825 ODA589824:ODA589825 OMW589824:OMW589825 OWS589824:OWS589825 PGO589824:PGO589825 PQK589824:PQK589825 QAG589824:QAG589825 QKC589824:QKC589825 QTY589824:QTY589825 RDU589824:RDU589825 RNQ589824:RNQ589825 RXM589824:RXM589825 SHI589824:SHI589825 SRE589824:SRE589825 TBA589824:TBA589825 TKW589824:TKW589825 TUS589824:TUS589825 UEO589824:UEO589825 UOK589824:UOK589825 UYG589824:UYG589825 VIC589824:VIC589825 VRY589824:VRY589825 WBU589824:WBU589825 WLQ589824:WLQ589825 WVM589824:WVM589825 E655301:E655302 JA655360:JA655361 SW655360:SW655361 ACS655360:ACS655361 AMO655360:AMO655361 AWK655360:AWK655361 BGG655360:BGG655361 BQC655360:BQC655361 BZY655360:BZY655361 CJU655360:CJU655361 CTQ655360:CTQ655361 DDM655360:DDM655361 DNI655360:DNI655361 DXE655360:DXE655361 EHA655360:EHA655361 EQW655360:EQW655361 FAS655360:FAS655361 FKO655360:FKO655361 FUK655360:FUK655361 GEG655360:GEG655361 GOC655360:GOC655361 GXY655360:GXY655361 HHU655360:HHU655361 HRQ655360:HRQ655361 IBM655360:IBM655361 ILI655360:ILI655361 IVE655360:IVE655361 JFA655360:JFA655361 JOW655360:JOW655361 JYS655360:JYS655361 KIO655360:KIO655361 KSK655360:KSK655361 LCG655360:LCG655361 LMC655360:LMC655361 LVY655360:LVY655361 MFU655360:MFU655361 MPQ655360:MPQ655361 MZM655360:MZM655361 NJI655360:NJI655361 NTE655360:NTE655361 ODA655360:ODA655361 OMW655360:OMW655361 OWS655360:OWS655361 PGO655360:PGO655361 PQK655360:PQK655361 QAG655360:QAG655361 QKC655360:QKC655361 QTY655360:QTY655361 RDU655360:RDU655361 RNQ655360:RNQ655361 RXM655360:RXM655361 SHI655360:SHI655361 SRE655360:SRE655361 TBA655360:TBA655361 TKW655360:TKW655361 TUS655360:TUS655361 UEO655360:UEO655361 UOK655360:UOK655361 UYG655360:UYG655361 VIC655360:VIC655361 VRY655360:VRY655361 WBU655360:WBU655361 WLQ655360:WLQ655361 WVM655360:WVM655361 E720837:E720838 JA720896:JA720897 SW720896:SW720897 ACS720896:ACS720897 AMO720896:AMO720897 AWK720896:AWK720897 BGG720896:BGG720897 BQC720896:BQC720897 BZY720896:BZY720897 CJU720896:CJU720897 CTQ720896:CTQ720897 DDM720896:DDM720897 DNI720896:DNI720897 DXE720896:DXE720897 EHA720896:EHA720897 EQW720896:EQW720897 FAS720896:FAS720897 FKO720896:FKO720897 FUK720896:FUK720897 GEG720896:GEG720897 GOC720896:GOC720897 GXY720896:GXY720897 HHU720896:HHU720897 HRQ720896:HRQ720897 IBM720896:IBM720897 ILI720896:ILI720897 IVE720896:IVE720897 JFA720896:JFA720897 JOW720896:JOW720897 JYS720896:JYS720897 KIO720896:KIO720897 KSK720896:KSK720897 LCG720896:LCG720897 LMC720896:LMC720897 LVY720896:LVY720897 MFU720896:MFU720897 MPQ720896:MPQ720897 MZM720896:MZM720897 NJI720896:NJI720897 NTE720896:NTE720897 ODA720896:ODA720897 OMW720896:OMW720897 OWS720896:OWS720897 PGO720896:PGO720897 PQK720896:PQK720897 QAG720896:QAG720897 QKC720896:QKC720897 QTY720896:QTY720897 RDU720896:RDU720897 RNQ720896:RNQ720897 RXM720896:RXM720897 SHI720896:SHI720897 SRE720896:SRE720897 TBA720896:TBA720897 TKW720896:TKW720897 TUS720896:TUS720897 UEO720896:UEO720897 UOK720896:UOK720897 UYG720896:UYG720897 VIC720896:VIC720897 VRY720896:VRY720897 WBU720896:WBU720897 WLQ720896:WLQ720897 WVM720896:WVM720897 E786373:E786374 JA786432:JA786433 SW786432:SW786433 ACS786432:ACS786433 AMO786432:AMO786433 AWK786432:AWK786433 BGG786432:BGG786433 BQC786432:BQC786433 BZY786432:BZY786433 CJU786432:CJU786433 CTQ786432:CTQ786433 DDM786432:DDM786433 DNI786432:DNI786433 DXE786432:DXE786433 EHA786432:EHA786433 EQW786432:EQW786433 FAS786432:FAS786433 FKO786432:FKO786433 FUK786432:FUK786433 GEG786432:GEG786433 GOC786432:GOC786433 GXY786432:GXY786433 HHU786432:HHU786433 HRQ786432:HRQ786433 IBM786432:IBM786433 ILI786432:ILI786433 IVE786432:IVE786433 JFA786432:JFA786433 JOW786432:JOW786433 JYS786432:JYS786433 KIO786432:KIO786433 KSK786432:KSK786433 LCG786432:LCG786433 LMC786432:LMC786433 LVY786432:LVY786433 MFU786432:MFU786433 MPQ786432:MPQ786433 MZM786432:MZM786433 NJI786432:NJI786433 NTE786432:NTE786433 ODA786432:ODA786433 OMW786432:OMW786433 OWS786432:OWS786433 PGO786432:PGO786433 PQK786432:PQK786433 QAG786432:QAG786433 QKC786432:QKC786433 QTY786432:QTY786433 RDU786432:RDU786433 RNQ786432:RNQ786433 RXM786432:RXM786433 SHI786432:SHI786433 SRE786432:SRE786433 TBA786432:TBA786433 TKW786432:TKW786433 TUS786432:TUS786433 UEO786432:UEO786433 UOK786432:UOK786433 UYG786432:UYG786433 VIC786432:VIC786433 VRY786432:VRY786433 WBU786432:WBU786433 WLQ786432:WLQ786433 WVM786432:WVM786433 E851909:E851910 JA851968:JA851969 SW851968:SW851969 ACS851968:ACS851969 AMO851968:AMO851969 AWK851968:AWK851969 BGG851968:BGG851969 BQC851968:BQC851969 BZY851968:BZY851969 CJU851968:CJU851969 CTQ851968:CTQ851969 DDM851968:DDM851969 DNI851968:DNI851969 DXE851968:DXE851969 EHA851968:EHA851969 EQW851968:EQW851969 FAS851968:FAS851969 FKO851968:FKO851969 FUK851968:FUK851969 GEG851968:GEG851969 GOC851968:GOC851969 GXY851968:GXY851969 HHU851968:HHU851969 HRQ851968:HRQ851969 IBM851968:IBM851969 ILI851968:ILI851969 IVE851968:IVE851969 JFA851968:JFA851969 JOW851968:JOW851969 JYS851968:JYS851969 KIO851968:KIO851969 KSK851968:KSK851969 LCG851968:LCG851969 LMC851968:LMC851969 LVY851968:LVY851969 MFU851968:MFU851969 MPQ851968:MPQ851969 MZM851968:MZM851969 NJI851968:NJI851969 NTE851968:NTE851969 ODA851968:ODA851969 OMW851968:OMW851969 OWS851968:OWS851969 PGO851968:PGO851969 PQK851968:PQK851969 QAG851968:QAG851969 QKC851968:QKC851969 QTY851968:QTY851969 RDU851968:RDU851969 RNQ851968:RNQ851969 RXM851968:RXM851969 SHI851968:SHI851969 SRE851968:SRE851969 TBA851968:TBA851969 TKW851968:TKW851969 TUS851968:TUS851969 UEO851968:UEO851969 UOK851968:UOK851969 UYG851968:UYG851969 VIC851968:VIC851969 VRY851968:VRY851969 WBU851968:WBU851969 WLQ851968:WLQ851969 WVM851968:WVM851969 E917445:E917446 JA917504:JA917505 SW917504:SW917505 ACS917504:ACS917505 AMO917504:AMO917505 AWK917504:AWK917505 BGG917504:BGG917505 BQC917504:BQC917505 BZY917504:BZY917505 CJU917504:CJU917505 CTQ917504:CTQ917505 DDM917504:DDM917505 DNI917504:DNI917505 DXE917504:DXE917505 EHA917504:EHA917505 EQW917504:EQW917505 FAS917504:FAS917505 FKO917504:FKO917505 FUK917504:FUK917505 GEG917504:GEG917505 GOC917504:GOC917505 GXY917504:GXY917505 HHU917504:HHU917505 HRQ917504:HRQ917505 IBM917504:IBM917505 ILI917504:ILI917505 IVE917504:IVE917505 JFA917504:JFA917505 JOW917504:JOW917505 JYS917504:JYS917505 KIO917504:KIO917505 KSK917504:KSK917505 LCG917504:LCG917505 LMC917504:LMC917505 LVY917504:LVY917505 MFU917504:MFU917505 MPQ917504:MPQ917505 MZM917504:MZM917505 NJI917504:NJI917505 NTE917504:NTE917505 ODA917504:ODA917505 OMW917504:OMW917505 OWS917504:OWS917505 PGO917504:PGO917505 PQK917504:PQK917505 QAG917504:QAG917505 QKC917504:QKC917505 QTY917504:QTY917505 RDU917504:RDU917505 RNQ917504:RNQ917505 RXM917504:RXM917505 SHI917504:SHI917505 SRE917504:SRE917505 TBA917504:TBA917505 TKW917504:TKW917505 TUS917504:TUS917505 UEO917504:UEO917505 UOK917504:UOK917505 UYG917504:UYG917505 VIC917504:VIC917505 VRY917504:VRY917505 WBU917504:WBU917505 WLQ917504:WLQ917505 WVM917504:WVM917505 E982981:E982982 JA983040:JA983041 SW983040:SW983041 ACS983040:ACS983041 AMO983040:AMO983041 AWK983040:AWK983041 BGG983040:BGG983041 BQC983040:BQC983041 BZY983040:BZY983041 CJU983040:CJU983041 CTQ983040:CTQ983041 DDM983040:DDM983041 DNI983040:DNI983041 DXE983040:DXE983041 EHA983040:EHA983041 EQW983040:EQW983041 FAS983040:FAS983041 FKO983040:FKO983041 FUK983040:FUK983041 GEG983040:GEG983041 GOC983040:GOC983041 GXY983040:GXY983041 HHU983040:HHU983041 HRQ983040:HRQ983041 IBM983040:IBM983041 ILI983040:ILI983041 IVE983040:IVE983041 JFA983040:JFA983041 JOW983040:JOW983041 JYS983040:JYS983041 KIO983040:KIO983041 KSK983040:KSK983041 LCG983040:LCG983041 LMC983040:LMC983041 LVY983040:LVY983041 MFU983040:MFU983041 MPQ983040:MPQ983041 MZM983040:MZM983041 NJI983040:NJI983041 NTE983040:NTE983041 ODA983040:ODA983041 OMW983040:OMW983041 OWS983040:OWS983041 PGO983040:PGO983041 PQK983040:PQK983041 QAG983040:QAG983041 QKC983040:QKC983041 QTY983040:QTY983041 RDU983040:RDU983041 RNQ983040:RNQ983041 RXM983040:RXM983041 SHI983040:SHI983041 SRE983040:SRE983041 TBA983040:TBA983041 TKW983040:TKW983041 TUS983040:TUS983041 UEO983040:UEO983041 UOK983040:UOK983041 UYG983040:UYG983041 VIC983040:VIC983041 VRY983040:VRY983041 WBU983040:WBU983041 WLQ983040:WLQ983041 WVM983040:WVM983041 WVL983073:WVM983073 IZ56:JA56 SV56:SW56 ACR56:ACS56 AMN56:AMO56 AWJ56:AWK56 BGF56:BGG56 BQB56:BQC56 BZX56:BZY56 CJT56:CJU56 CTP56:CTQ56 DDL56:DDM56 DNH56:DNI56 DXD56:DXE56 EGZ56:EHA56 EQV56:EQW56 FAR56:FAS56 FKN56:FKO56 FUJ56:FUK56 GEF56:GEG56 GOB56:GOC56 GXX56:GXY56 HHT56:HHU56 HRP56:HRQ56 IBL56:IBM56 ILH56:ILI56 IVD56:IVE56 JEZ56:JFA56 JOV56:JOW56 JYR56:JYS56 KIN56:KIO56 KSJ56:KSK56 LCF56:LCG56 LMB56:LMC56 LVX56:LVY56 MFT56:MFU56 MPP56:MPQ56 MZL56:MZM56 NJH56:NJI56 NTD56:NTE56 OCZ56:ODA56 OMV56:OMW56 OWR56:OWS56 PGN56:PGO56 PQJ56:PQK56 QAF56:QAG56 QKB56:QKC56 QTX56:QTY56 RDT56:RDU56 RNP56:RNQ56 RXL56:RXM56 SHH56:SHI56 SRD56:SRE56 TAZ56:TBA56 TKV56:TKW56 TUR56:TUS56 UEN56:UEO56 UOJ56:UOK56 UYF56:UYG56 VIB56:VIC56 VRX56:VRY56 WBT56:WBU56 WLP56:WLQ56 WVL56:WVM56 D65513:E65513 IZ65572:JA65572 SV65572:SW65572 ACR65572:ACS65572 AMN65572:AMO65572 AWJ65572:AWK65572 BGF65572:BGG65572 BQB65572:BQC65572 BZX65572:BZY65572 CJT65572:CJU65572 CTP65572:CTQ65572 DDL65572:DDM65572 DNH65572:DNI65572 DXD65572:DXE65572 EGZ65572:EHA65572 EQV65572:EQW65572 FAR65572:FAS65572 FKN65572:FKO65572 FUJ65572:FUK65572 GEF65572:GEG65572 GOB65572:GOC65572 GXX65572:GXY65572 HHT65572:HHU65572 HRP65572:HRQ65572 IBL65572:IBM65572 ILH65572:ILI65572 IVD65572:IVE65572 JEZ65572:JFA65572 JOV65572:JOW65572 JYR65572:JYS65572 KIN65572:KIO65572 KSJ65572:KSK65572 LCF65572:LCG65572 LMB65572:LMC65572 LVX65572:LVY65572 MFT65572:MFU65572 MPP65572:MPQ65572 MZL65572:MZM65572 NJH65572:NJI65572 NTD65572:NTE65572 OCZ65572:ODA65572 OMV65572:OMW65572 OWR65572:OWS65572 PGN65572:PGO65572 PQJ65572:PQK65572 QAF65572:QAG65572 QKB65572:QKC65572 QTX65572:QTY65572 RDT65572:RDU65572 RNP65572:RNQ65572 RXL65572:RXM65572 SHH65572:SHI65572 SRD65572:SRE65572 TAZ65572:TBA65572 TKV65572:TKW65572 TUR65572:TUS65572 UEN65572:UEO65572 UOJ65572:UOK65572 UYF65572:UYG65572 VIB65572:VIC65572 VRX65572:VRY65572 WBT65572:WBU65572 WLP65572:WLQ65572 WVL65572:WVM65572 D131049:E131049 IZ131108:JA131108 SV131108:SW131108 ACR131108:ACS131108 AMN131108:AMO131108 AWJ131108:AWK131108 BGF131108:BGG131108 BQB131108:BQC131108 BZX131108:BZY131108 CJT131108:CJU131108 CTP131108:CTQ131108 DDL131108:DDM131108 DNH131108:DNI131108 DXD131108:DXE131108 EGZ131108:EHA131108 EQV131108:EQW131108 FAR131108:FAS131108 FKN131108:FKO131108 FUJ131108:FUK131108 GEF131108:GEG131108 GOB131108:GOC131108 GXX131108:GXY131108 HHT131108:HHU131108 HRP131108:HRQ131108 IBL131108:IBM131108 ILH131108:ILI131108 IVD131108:IVE131108 JEZ131108:JFA131108 JOV131108:JOW131108 JYR131108:JYS131108 KIN131108:KIO131108 KSJ131108:KSK131108 LCF131108:LCG131108 LMB131108:LMC131108 LVX131108:LVY131108 MFT131108:MFU131108 MPP131108:MPQ131108 MZL131108:MZM131108 NJH131108:NJI131108 NTD131108:NTE131108 OCZ131108:ODA131108 OMV131108:OMW131108 OWR131108:OWS131108 PGN131108:PGO131108 PQJ131108:PQK131108 QAF131108:QAG131108 QKB131108:QKC131108 QTX131108:QTY131108 RDT131108:RDU131108 RNP131108:RNQ131108 RXL131108:RXM131108 SHH131108:SHI131108 SRD131108:SRE131108 TAZ131108:TBA131108 TKV131108:TKW131108 TUR131108:TUS131108 UEN131108:UEO131108 UOJ131108:UOK131108 UYF131108:UYG131108 VIB131108:VIC131108 VRX131108:VRY131108 WBT131108:WBU131108 WLP131108:WLQ131108 WVL131108:WVM131108 D196585:E196585 IZ196644:JA196644 SV196644:SW196644 ACR196644:ACS196644 AMN196644:AMO196644 AWJ196644:AWK196644 BGF196644:BGG196644 BQB196644:BQC196644 BZX196644:BZY196644 CJT196644:CJU196644 CTP196644:CTQ196644 DDL196644:DDM196644 DNH196644:DNI196644 DXD196644:DXE196644 EGZ196644:EHA196644 EQV196644:EQW196644 FAR196644:FAS196644 FKN196644:FKO196644 FUJ196644:FUK196644 GEF196644:GEG196644 GOB196644:GOC196644 GXX196644:GXY196644 HHT196644:HHU196644 HRP196644:HRQ196644 IBL196644:IBM196644 ILH196644:ILI196644 IVD196644:IVE196644 JEZ196644:JFA196644 JOV196644:JOW196644 JYR196644:JYS196644 KIN196644:KIO196644 KSJ196644:KSK196644 LCF196644:LCG196644 LMB196644:LMC196644 LVX196644:LVY196644 MFT196644:MFU196644 MPP196644:MPQ196644 MZL196644:MZM196644 NJH196644:NJI196644 NTD196644:NTE196644 OCZ196644:ODA196644 OMV196644:OMW196644 OWR196644:OWS196644 PGN196644:PGO196644 PQJ196644:PQK196644 QAF196644:QAG196644 QKB196644:QKC196644 QTX196644:QTY196644 RDT196644:RDU196644 RNP196644:RNQ196644 RXL196644:RXM196644 SHH196644:SHI196644 SRD196644:SRE196644 TAZ196644:TBA196644 TKV196644:TKW196644 TUR196644:TUS196644 UEN196644:UEO196644 UOJ196644:UOK196644 UYF196644:UYG196644 VIB196644:VIC196644 VRX196644:VRY196644 WBT196644:WBU196644 WLP196644:WLQ196644 WVL196644:WVM196644 D262121:E262121 IZ262180:JA262180 SV262180:SW262180 ACR262180:ACS262180 AMN262180:AMO262180 AWJ262180:AWK262180 BGF262180:BGG262180 BQB262180:BQC262180 BZX262180:BZY262180 CJT262180:CJU262180 CTP262180:CTQ262180 DDL262180:DDM262180 DNH262180:DNI262180 DXD262180:DXE262180 EGZ262180:EHA262180 EQV262180:EQW262180 FAR262180:FAS262180 FKN262180:FKO262180 FUJ262180:FUK262180 GEF262180:GEG262180 GOB262180:GOC262180 GXX262180:GXY262180 HHT262180:HHU262180 HRP262180:HRQ262180 IBL262180:IBM262180 ILH262180:ILI262180 IVD262180:IVE262180 JEZ262180:JFA262180 JOV262180:JOW262180 JYR262180:JYS262180 KIN262180:KIO262180 KSJ262180:KSK262180 LCF262180:LCG262180 LMB262180:LMC262180 LVX262180:LVY262180 MFT262180:MFU262180 MPP262180:MPQ262180 MZL262180:MZM262180 NJH262180:NJI262180 NTD262180:NTE262180 OCZ262180:ODA262180 OMV262180:OMW262180 OWR262180:OWS262180 PGN262180:PGO262180 PQJ262180:PQK262180 QAF262180:QAG262180 QKB262180:QKC262180 QTX262180:QTY262180 RDT262180:RDU262180 RNP262180:RNQ262180 RXL262180:RXM262180 SHH262180:SHI262180 SRD262180:SRE262180 TAZ262180:TBA262180 TKV262180:TKW262180 TUR262180:TUS262180 UEN262180:UEO262180 UOJ262180:UOK262180 UYF262180:UYG262180 VIB262180:VIC262180 VRX262180:VRY262180 WBT262180:WBU262180 WLP262180:WLQ262180 WVL262180:WVM262180 D327657:E327657 IZ327716:JA327716 SV327716:SW327716 ACR327716:ACS327716 AMN327716:AMO327716 AWJ327716:AWK327716 BGF327716:BGG327716 BQB327716:BQC327716 BZX327716:BZY327716 CJT327716:CJU327716 CTP327716:CTQ327716 DDL327716:DDM327716 DNH327716:DNI327716 DXD327716:DXE327716 EGZ327716:EHA327716 EQV327716:EQW327716 FAR327716:FAS327716 FKN327716:FKO327716 FUJ327716:FUK327716 GEF327716:GEG327716 GOB327716:GOC327716 GXX327716:GXY327716 HHT327716:HHU327716 HRP327716:HRQ327716 IBL327716:IBM327716 ILH327716:ILI327716 IVD327716:IVE327716 JEZ327716:JFA327716 JOV327716:JOW327716 JYR327716:JYS327716 KIN327716:KIO327716 KSJ327716:KSK327716 LCF327716:LCG327716 LMB327716:LMC327716 LVX327716:LVY327716 MFT327716:MFU327716 MPP327716:MPQ327716 MZL327716:MZM327716 NJH327716:NJI327716 NTD327716:NTE327716 OCZ327716:ODA327716 OMV327716:OMW327716 OWR327716:OWS327716 PGN327716:PGO327716 PQJ327716:PQK327716 QAF327716:QAG327716 QKB327716:QKC327716 QTX327716:QTY327716 RDT327716:RDU327716 RNP327716:RNQ327716 RXL327716:RXM327716 SHH327716:SHI327716 SRD327716:SRE327716 TAZ327716:TBA327716 TKV327716:TKW327716 TUR327716:TUS327716 UEN327716:UEO327716 UOJ327716:UOK327716 UYF327716:UYG327716 VIB327716:VIC327716 VRX327716:VRY327716 WBT327716:WBU327716 WLP327716:WLQ327716 WVL327716:WVM327716 D393193:E393193 IZ393252:JA393252 SV393252:SW393252 ACR393252:ACS393252 AMN393252:AMO393252 AWJ393252:AWK393252 BGF393252:BGG393252 BQB393252:BQC393252 BZX393252:BZY393252 CJT393252:CJU393252 CTP393252:CTQ393252 DDL393252:DDM393252 DNH393252:DNI393252 DXD393252:DXE393252 EGZ393252:EHA393252 EQV393252:EQW393252 FAR393252:FAS393252 FKN393252:FKO393252 FUJ393252:FUK393252 GEF393252:GEG393252 GOB393252:GOC393252 GXX393252:GXY393252 HHT393252:HHU393252 HRP393252:HRQ393252 IBL393252:IBM393252 ILH393252:ILI393252 IVD393252:IVE393252 JEZ393252:JFA393252 JOV393252:JOW393252 JYR393252:JYS393252 KIN393252:KIO393252 KSJ393252:KSK393252 LCF393252:LCG393252 LMB393252:LMC393252 LVX393252:LVY393252 MFT393252:MFU393252 MPP393252:MPQ393252 MZL393252:MZM393252 NJH393252:NJI393252 NTD393252:NTE393252 OCZ393252:ODA393252 OMV393252:OMW393252 OWR393252:OWS393252 PGN393252:PGO393252 PQJ393252:PQK393252 QAF393252:QAG393252 QKB393252:QKC393252 QTX393252:QTY393252 RDT393252:RDU393252 RNP393252:RNQ393252 RXL393252:RXM393252 SHH393252:SHI393252 SRD393252:SRE393252 TAZ393252:TBA393252 TKV393252:TKW393252 TUR393252:TUS393252 UEN393252:UEO393252 UOJ393252:UOK393252 UYF393252:UYG393252 VIB393252:VIC393252 VRX393252:VRY393252 WBT393252:WBU393252 WLP393252:WLQ393252 WVL393252:WVM393252 D458729:E458729 IZ458788:JA458788 SV458788:SW458788 ACR458788:ACS458788 AMN458788:AMO458788 AWJ458788:AWK458788 BGF458788:BGG458788 BQB458788:BQC458788 BZX458788:BZY458788 CJT458788:CJU458788 CTP458788:CTQ458788 DDL458788:DDM458788 DNH458788:DNI458788 DXD458788:DXE458788 EGZ458788:EHA458788 EQV458788:EQW458788 FAR458788:FAS458788 FKN458788:FKO458788 FUJ458788:FUK458788 GEF458788:GEG458788 GOB458788:GOC458788 GXX458788:GXY458788 HHT458788:HHU458788 HRP458788:HRQ458788 IBL458788:IBM458788 ILH458788:ILI458788 IVD458788:IVE458788 JEZ458788:JFA458788 JOV458788:JOW458788 JYR458788:JYS458788 KIN458788:KIO458788 KSJ458788:KSK458788 LCF458788:LCG458788 LMB458788:LMC458788 LVX458788:LVY458788 MFT458788:MFU458788 MPP458788:MPQ458788 MZL458788:MZM458788 NJH458788:NJI458788 NTD458788:NTE458788 OCZ458788:ODA458788 OMV458788:OMW458788 OWR458788:OWS458788 PGN458788:PGO458788 PQJ458788:PQK458788 QAF458788:QAG458788 QKB458788:QKC458788 QTX458788:QTY458788 RDT458788:RDU458788 RNP458788:RNQ458788 RXL458788:RXM458788 SHH458788:SHI458788 SRD458788:SRE458788 TAZ458788:TBA458788 TKV458788:TKW458788 TUR458788:TUS458788 UEN458788:UEO458788 UOJ458788:UOK458788 UYF458788:UYG458788 VIB458788:VIC458788 VRX458788:VRY458788 WBT458788:WBU458788 WLP458788:WLQ458788 WVL458788:WVM458788 D524265:E524265 IZ524324:JA524324 SV524324:SW524324 ACR524324:ACS524324 AMN524324:AMO524324 AWJ524324:AWK524324 BGF524324:BGG524324 BQB524324:BQC524324 BZX524324:BZY524324 CJT524324:CJU524324 CTP524324:CTQ524324 DDL524324:DDM524324 DNH524324:DNI524324 DXD524324:DXE524324 EGZ524324:EHA524324 EQV524324:EQW524324 FAR524324:FAS524324 FKN524324:FKO524324 FUJ524324:FUK524324 GEF524324:GEG524324 GOB524324:GOC524324 GXX524324:GXY524324 HHT524324:HHU524324 HRP524324:HRQ524324 IBL524324:IBM524324 ILH524324:ILI524324 IVD524324:IVE524324 JEZ524324:JFA524324 JOV524324:JOW524324 JYR524324:JYS524324 KIN524324:KIO524324 KSJ524324:KSK524324 LCF524324:LCG524324 LMB524324:LMC524324 LVX524324:LVY524324 MFT524324:MFU524324 MPP524324:MPQ524324 MZL524324:MZM524324 NJH524324:NJI524324 NTD524324:NTE524324 OCZ524324:ODA524324 OMV524324:OMW524324 OWR524324:OWS524324 PGN524324:PGO524324 PQJ524324:PQK524324 QAF524324:QAG524324 QKB524324:QKC524324 QTX524324:QTY524324 RDT524324:RDU524324 RNP524324:RNQ524324 RXL524324:RXM524324 SHH524324:SHI524324 SRD524324:SRE524324 TAZ524324:TBA524324 TKV524324:TKW524324 TUR524324:TUS524324 UEN524324:UEO524324 UOJ524324:UOK524324 UYF524324:UYG524324 VIB524324:VIC524324 VRX524324:VRY524324 WBT524324:WBU524324 WLP524324:WLQ524324 WVL524324:WVM524324 D589801:E589801 IZ589860:JA589860 SV589860:SW589860 ACR589860:ACS589860 AMN589860:AMO589860 AWJ589860:AWK589860 BGF589860:BGG589860 BQB589860:BQC589860 BZX589860:BZY589860 CJT589860:CJU589860 CTP589860:CTQ589860 DDL589860:DDM589860 DNH589860:DNI589860 DXD589860:DXE589860 EGZ589860:EHA589860 EQV589860:EQW589860 FAR589860:FAS589860 FKN589860:FKO589860 FUJ589860:FUK589860 GEF589860:GEG589860 GOB589860:GOC589860 GXX589860:GXY589860 HHT589860:HHU589860 HRP589860:HRQ589860 IBL589860:IBM589860 ILH589860:ILI589860 IVD589860:IVE589860 JEZ589860:JFA589860 JOV589860:JOW589860 JYR589860:JYS589860 KIN589860:KIO589860 KSJ589860:KSK589860 LCF589860:LCG589860 LMB589860:LMC589860 LVX589860:LVY589860 MFT589860:MFU589860 MPP589860:MPQ589860 MZL589860:MZM589860 NJH589860:NJI589860 NTD589860:NTE589860 OCZ589860:ODA589860 OMV589860:OMW589860 OWR589860:OWS589860 PGN589860:PGO589860 PQJ589860:PQK589860 QAF589860:QAG589860 QKB589860:QKC589860 QTX589860:QTY589860 RDT589860:RDU589860 RNP589860:RNQ589860 RXL589860:RXM589860 SHH589860:SHI589860 SRD589860:SRE589860 TAZ589860:TBA589860 TKV589860:TKW589860 TUR589860:TUS589860 UEN589860:UEO589860 UOJ589860:UOK589860 UYF589860:UYG589860 VIB589860:VIC589860 VRX589860:VRY589860 WBT589860:WBU589860 WLP589860:WLQ589860 WVL589860:WVM589860 D655337:E655337 IZ655396:JA655396 SV655396:SW655396 ACR655396:ACS655396 AMN655396:AMO655396 AWJ655396:AWK655396 BGF655396:BGG655396 BQB655396:BQC655396 BZX655396:BZY655396 CJT655396:CJU655396 CTP655396:CTQ655396 DDL655396:DDM655396 DNH655396:DNI655396 DXD655396:DXE655396 EGZ655396:EHA655396 EQV655396:EQW655396 FAR655396:FAS655396 FKN655396:FKO655396 FUJ655396:FUK655396 GEF655396:GEG655396 GOB655396:GOC655396 GXX655396:GXY655396 HHT655396:HHU655396 HRP655396:HRQ655396 IBL655396:IBM655396 ILH655396:ILI655396 IVD655396:IVE655396 JEZ655396:JFA655396 JOV655396:JOW655396 JYR655396:JYS655396 KIN655396:KIO655396 KSJ655396:KSK655396 LCF655396:LCG655396 LMB655396:LMC655396 LVX655396:LVY655396 MFT655396:MFU655396 MPP655396:MPQ655396 MZL655396:MZM655396 NJH655396:NJI655396 NTD655396:NTE655396 OCZ655396:ODA655396 OMV655396:OMW655396 OWR655396:OWS655396 PGN655396:PGO655396 PQJ655396:PQK655396 QAF655396:QAG655396 QKB655396:QKC655396 QTX655396:QTY655396 RDT655396:RDU655396 RNP655396:RNQ655396 RXL655396:RXM655396 SHH655396:SHI655396 SRD655396:SRE655396 TAZ655396:TBA655396 TKV655396:TKW655396 TUR655396:TUS655396 UEN655396:UEO655396 UOJ655396:UOK655396 UYF655396:UYG655396 VIB655396:VIC655396 VRX655396:VRY655396 WBT655396:WBU655396 WLP655396:WLQ655396 WVL655396:WVM655396 D720873:E720873 IZ720932:JA720932 SV720932:SW720932 ACR720932:ACS720932 AMN720932:AMO720932 AWJ720932:AWK720932 BGF720932:BGG720932 BQB720932:BQC720932 BZX720932:BZY720932 CJT720932:CJU720932 CTP720932:CTQ720932 DDL720932:DDM720932 DNH720932:DNI720932 DXD720932:DXE720932 EGZ720932:EHA720932 EQV720932:EQW720932 FAR720932:FAS720932 FKN720932:FKO720932 FUJ720932:FUK720932 GEF720932:GEG720932 GOB720932:GOC720932 GXX720932:GXY720932 HHT720932:HHU720932 HRP720932:HRQ720932 IBL720932:IBM720932 ILH720932:ILI720932 IVD720932:IVE720932 JEZ720932:JFA720932 JOV720932:JOW720932 JYR720932:JYS720932 KIN720932:KIO720932 KSJ720932:KSK720932 LCF720932:LCG720932 LMB720932:LMC720932 LVX720932:LVY720932 MFT720932:MFU720932 MPP720932:MPQ720932 MZL720932:MZM720932 NJH720932:NJI720932 NTD720932:NTE720932 OCZ720932:ODA720932 OMV720932:OMW720932 OWR720932:OWS720932 PGN720932:PGO720932 PQJ720932:PQK720932 QAF720932:QAG720932 QKB720932:QKC720932 QTX720932:QTY720932 RDT720932:RDU720932 RNP720932:RNQ720932 RXL720932:RXM720932 SHH720932:SHI720932 SRD720932:SRE720932 TAZ720932:TBA720932 TKV720932:TKW720932 TUR720932:TUS720932 UEN720932:UEO720932 UOJ720932:UOK720932 UYF720932:UYG720932 VIB720932:VIC720932 VRX720932:VRY720932 WBT720932:WBU720932 WLP720932:WLQ720932 WVL720932:WVM720932 D786409:E786409 IZ786468:JA786468 SV786468:SW786468 ACR786468:ACS786468 AMN786468:AMO786468 AWJ786468:AWK786468 BGF786468:BGG786468 BQB786468:BQC786468 BZX786468:BZY786468 CJT786468:CJU786468 CTP786468:CTQ786468 DDL786468:DDM786468 DNH786468:DNI786468 DXD786468:DXE786468 EGZ786468:EHA786468 EQV786468:EQW786468 FAR786468:FAS786468 FKN786468:FKO786468 FUJ786468:FUK786468 GEF786468:GEG786468 GOB786468:GOC786468 GXX786468:GXY786468 HHT786468:HHU786468 HRP786468:HRQ786468 IBL786468:IBM786468 ILH786468:ILI786468 IVD786468:IVE786468 JEZ786468:JFA786468 JOV786468:JOW786468 JYR786468:JYS786468 KIN786468:KIO786468 KSJ786468:KSK786468 LCF786468:LCG786468 LMB786468:LMC786468 LVX786468:LVY786468 MFT786468:MFU786468 MPP786468:MPQ786468 MZL786468:MZM786468 NJH786468:NJI786468 NTD786468:NTE786468 OCZ786468:ODA786468 OMV786468:OMW786468 OWR786468:OWS786468 PGN786468:PGO786468 PQJ786468:PQK786468 QAF786468:QAG786468 QKB786468:QKC786468 QTX786468:QTY786468 RDT786468:RDU786468 RNP786468:RNQ786468 RXL786468:RXM786468 SHH786468:SHI786468 SRD786468:SRE786468 TAZ786468:TBA786468 TKV786468:TKW786468 TUR786468:TUS786468 UEN786468:UEO786468 UOJ786468:UOK786468 UYF786468:UYG786468 VIB786468:VIC786468 VRX786468:VRY786468 WBT786468:WBU786468 WLP786468:WLQ786468 WVL786468:WVM786468 D851945:E851945 IZ852004:JA852004 SV852004:SW852004 ACR852004:ACS852004 AMN852004:AMO852004 AWJ852004:AWK852004 BGF852004:BGG852004 BQB852004:BQC852004 BZX852004:BZY852004 CJT852004:CJU852004 CTP852004:CTQ852004 DDL852004:DDM852004 DNH852004:DNI852004 DXD852004:DXE852004 EGZ852004:EHA852004 EQV852004:EQW852004 FAR852004:FAS852004 FKN852004:FKO852004 FUJ852004:FUK852004 GEF852004:GEG852004 GOB852004:GOC852004 GXX852004:GXY852004 HHT852004:HHU852004 HRP852004:HRQ852004 IBL852004:IBM852004 ILH852004:ILI852004 IVD852004:IVE852004 JEZ852004:JFA852004 JOV852004:JOW852004 JYR852004:JYS852004 KIN852004:KIO852004 KSJ852004:KSK852004 LCF852004:LCG852004 LMB852004:LMC852004 LVX852004:LVY852004 MFT852004:MFU852004 MPP852004:MPQ852004 MZL852004:MZM852004 NJH852004:NJI852004 NTD852004:NTE852004 OCZ852004:ODA852004 OMV852004:OMW852004 OWR852004:OWS852004 PGN852004:PGO852004 PQJ852004:PQK852004 QAF852004:QAG852004 QKB852004:QKC852004 QTX852004:QTY852004 RDT852004:RDU852004 RNP852004:RNQ852004 RXL852004:RXM852004 SHH852004:SHI852004 SRD852004:SRE852004 TAZ852004:TBA852004 TKV852004:TKW852004 TUR852004:TUS852004 UEN852004:UEO852004 UOJ852004:UOK852004 UYF852004:UYG852004 VIB852004:VIC852004 VRX852004:VRY852004 WBT852004:WBU852004 WLP852004:WLQ852004 WVL852004:WVM852004 D917481:E917481 IZ917540:JA917540 SV917540:SW917540 ACR917540:ACS917540 AMN917540:AMO917540 AWJ917540:AWK917540 BGF917540:BGG917540 BQB917540:BQC917540 BZX917540:BZY917540 CJT917540:CJU917540 CTP917540:CTQ917540 DDL917540:DDM917540 DNH917540:DNI917540 DXD917540:DXE917540 EGZ917540:EHA917540 EQV917540:EQW917540 FAR917540:FAS917540 FKN917540:FKO917540 FUJ917540:FUK917540 GEF917540:GEG917540 GOB917540:GOC917540 GXX917540:GXY917540 HHT917540:HHU917540 HRP917540:HRQ917540 IBL917540:IBM917540 ILH917540:ILI917540 IVD917540:IVE917540 JEZ917540:JFA917540 JOV917540:JOW917540 JYR917540:JYS917540 KIN917540:KIO917540 KSJ917540:KSK917540 LCF917540:LCG917540 LMB917540:LMC917540 LVX917540:LVY917540 MFT917540:MFU917540 MPP917540:MPQ917540 MZL917540:MZM917540 NJH917540:NJI917540 NTD917540:NTE917540 OCZ917540:ODA917540 OMV917540:OMW917540 OWR917540:OWS917540 PGN917540:PGO917540 PQJ917540:PQK917540 QAF917540:QAG917540 QKB917540:QKC917540 QTX917540:QTY917540 RDT917540:RDU917540 RNP917540:RNQ917540 RXL917540:RXM917540 SHH917540:SHI917540 SRD917540:SRE917540 TAZ917540:TBA917540 TKV917540:TKW917540 TUR917540:TUS917540 UEN917540:UEO917540 UOJ917540:UOK917540 UYF917540:UYG917540 VIB917540:VIC917540 VRX917540:VRY917540 WBT917540:WBU917540 WLP917540:WLQ917540 WVL917540:WVM917540 D983017:E983017 IZ983076:JA983076 SV983076:SW983076 ACR983076:ACS983076 AMN983076:AMO983076 AWJ983076:AWK983076 BGF983076:BGG983076 BQB983076:BQC983076 BZX983076:BZY983076 CJT983076:CJU983076 CTP983076:CTQ983076 DDL983076:DDM983076 DNH983076:DNI983076 DXD983076:DXE983076 EGZ983076:EHA983076 EQV983076:EQW983076 FAR983076:FAS983076 FKN983076:FKO983076 FUJ983076:FUK983076 GEF983076:GEG983076 GOB983076:GOC983076 GXX983076:GXY983076 HHT983076:HHU983076 HRP983076:HRQ983076 IBL983076:IBM983076 ILH983076:ILI983076 IVD983076:IVE983076 JEZ983076:JFA983076 JOV983076:JOW983076 JYR983076:JYS983076 KIN983076:KIO983076 KSJ983076:KSK983076 LCF983076:LCG983076 LMB983076:LMC983076 LVX983076:LVY983076 MFT983076:MFU983076 MPP983076:MPQ983076 MZL983076:MZM983076 NJH983076:NJI983076 NTD983076:NTE983076 OCZ983076:ODA983076 OMV983076:OMW983076 OWR983076:OWS983076 PGN983076:PGO983076 PQJ983076:PQK983076 QAF983076:QAG983076 QKB983076:QKC983076 QTX983076:QTY983076 RDT983076:RDU983076 RNP983076:RNQ983076 RXL983076:RXM983076 SHH983076:SHI983076 SRD983076:SRE983076 TAZ983076:TBA983076 TKV983076:TKW983076 TUR983076:TUS983076 UEN983076:UEO983076 UOJ983076:UOK983076 UYF983076:UYG983076 VIB983076:VIC983076 VRX983076:VRY983076 WBT983076:WBU983076 WLP983076:WLQ983076 WVL983076:WVM983076 D62:E62 D65536:E65536 IZ65595:JA65595 SV65595:SW65595 ACR65595:ACS65595 AMN65595:AMO65595 AWJ65595:AWK65595 BGF65595:BGG65595 BQB65595:BQC65595 BZX65595:BZY65595 CJT65595:CJU65595 CTP65595:CTQ65595 DDL65595:DDM65595 DNH65595:DNI65595 DXD65595:DXE65595 EGZ65595:EHA65595 EQV65595:EQW65595 FAR65595:FAS65595 FKN65595:FKO65595 FUJ65595:FUK65595 GEF65595:GEG65595 GOB65595:GOC65595 GXX65595:GXY65595 HHT65595:HHU65595 HRP65595:HRQ65595 IBL65595:IBM65595 ILH65595:ILI65595 IVD65595:IVE65595 JEZ65595:JFA65595 JOV65595:JOW65595 JYR65595:JYS65595 KIN65595:KIO65595 KSJ65595:KSK65595 LCF65595:LCG65595 LMB65595:LMC65595 LVX65595:LVY65595 MFT65595:MFU65595 MPP65595:MPQ65595 MZL65595:MZM65595 NJH65595:NJI65595 NTD65595:NTE65595 OCZ65595:ODA65595 OMV65595:OMW65595 OWR65595:OWS65595 PGN65595:PGO65595 PQJ65595:PQK65595 QAF65595:QAG65595 QKB65595:QKC65595 QTX65595:QTY65595 RDT65595:RDU65595 RNP65595:RNQ65595 RXL65595:RXM65595 SHH65595:SHI65595 SRD65595:SRE65595 TAZ65595:TBA65595 TKV65595:TKW65595 TUR65595:TUS65595 UEN65595:UEO65595 UOJ65595:UOK65595 UYF65595:UYG65595 VIB65595:VIC65595 VRX65595:VRY65595 WBT65595:WBU65595 WLP65595:WLQ65595 WVL65595:WVM65595 D131072:E131072 IZ131131:JA131131 SV131131:SW131131 ACR131131:ACS131131 AMN131131:AMO131131 AWJ131131:AWK131131 BGF131131:BGG131131 BQB131131:BQC131131 BZX131131:BZY131131 CJT131131:CJU131131 CTP131131:CTQ131131 DDL131131:DDM131131 DNH131131:DNI131131 DXD131131:DXE131131 EGZ131131:EHA131131 EQV131131:EQW131131 FAR131131:FAS131131 FKN131131:FKO131131 FUJ131131:FUK131131 GEF131131:GEG131131 GOB131131:GOC131131 GXX131131:GXY131131 HHT131131:HHU131131 HRP131131:HRQ131131 IBL131131:IBM131131 ILH131131:ILI131131 IVD131131:IVE131131 JEZ131131:JFA131131 JOV131131:JOW131131 JYR131131:JYS131131 KIN131131:KIO131131 KSJ131131:KSK131131 LCF131131:LCG131131 LMB131131:LMC131131 LVX131131:LVY131131 MFT131131:MFU131131 MPP131131:MPQ131131 MZL131131:MZM131131 NJH131131:NJI131131 NTD131131:NTE131131 OCZ131131:ODA131131 OMV131131:OMW131131 OWR131131:OWS131131 PGN131131:PGO131131 PQJ131131:PQK131131 QAF131131:QAG131131 QKB131131:QKC131131 QTX131131:QTY131131 RDT131131:RDU131131 RNP131131:RNQ131131 RXL131131:RXM131131 SHH131131:SHI131131 SRD131131:SRE131131 TAZ131131:TBA131131 TKV131131:TKW131131 TUR131131:TUS131131 UEN131131:UEO131131 UOJ131131:UOK131131 UYF131131:UYG131131 VIB131131:VIC131131 VRX131131:VRY131131 WBT131131:WBU131131 WLP131131:WLQ131131 WVL131131:WVM131131 D196608:E196608 IZ196667:JA196667 SV196667:SW196667 ACR196667:ACS196667 AMN196667:AMO196667 AWJ196667:AWK196667 BGF196667:BGG196667 BQB196667:BQC196667 BZX196667:BZY196667 CJT196667:CJU196667 CTP196667:CTQ196667 DDL196667:DDM196667 DNH196667:DNI196667 DXD196667:DXE196667 EGZ196667:EHA196667 EQV196667:EQW196667 FAR196667:FAS196667 FKN196667:FKO196667 FUJ196667:FUK196667 GEF196667:GEG196667 GOB196667:GOC196667 GXX196667:GXY196667 HHT196667:HHU196667 HRP196667:HRQ196667 IBL196667:IBM196667 ILH196667:ILI196667 IVD196667:IVE196667 JEZ196667:JFA196667 JOV196667:JOW196667 JYR196667:JYS196667 KIN196667:KIO196667 KSJ196667:KSK196667 LCF196667:LCG196667 LMB196667:LMC196667 LVX196667:LVY196667 MFT196667:MFU196667 MPP196667:MPQ196667 MZL196667:MZM196667 NJH196667:NJI196667 NTD196667:NTE196667 OCZ196667:ODA196667 OMV196667:OMW196667 OWR196667:OWS196667 PGN196667:PGO196667 PQJ196667:PQK196667 QAF196667:QAG196667 QKB196667:QKC196667 QTX196667:QTY196667 RDT196667:RDU196667 RNP196667:RNQ196667 RXL196667:RXM196667 SHH196667:SHI196667 SRD196667:SRE196667 TAZ196667:TBA196667 TKV196667:TKW196667 TUR196667:TUS196667 UEN196667:UEO196667 UOJ196667:UOK196667 UYF196667:UYG196667 VIB196667:VIC196667 VRX196667:VRY196667 WBT196667:WBU196667 WLP196667:WLQ196667 WVL196667:WVM196667 D262144:E262144 IZ262203:JA262203 SV262203:SW262203 ACR262203:ACS262203 AMN262203:AMO262203 AWJ262203:AWK262203 BGF262203:BGG262203 BQB262203:BQC262203 BZX262203:BZY262203 CJT262203:CJU262203 CTP262203:CTQ262203 DDL262203:DDM262203 DNH262203:DNI262203 DXD262203:DXE262203 EGZ262203:EHA262203 EQV262203:EQW262203 FAR262203:FAS262203 FKN262203:FKO262203 FUJ262203:FUK262203 GEF262203:GEG262203 GOB262203:GOC262203 GXX262203:GXY262203 HHT262203:HHU262203 HRP262203:HRQ262203 IBL262203:IBM262203 ILH262203:ILI262203 IVD262203:IVE262203 JEZ262203:JFA262203 JOV262203:JOW262203 JYR262203:JYS262203 KIN262203:KIO262203 KSJ262203:KSK262203 LCF262203:LCG262203 LMB262203:LMC262203 LVX262203:LVY262203 MFT262203:MFU262203 MPP262203:MPQ262203 MZL262203:MZM262203 NJH262203:NJI262203 NTD262203:NTE262203 OCZ262203:ODA262203 OMV262203:OMW262203 OWR262203:OWS262203 PGN262203:PGO262203 PQJ262203:PQK262203 QAF262203:QAG262203 QKB262203:QKC262203 QTX262203:QTY262203 RDT262203:RDU262203 RNP262203:RNQ262203 RXL262203:RXM262203 SHH262203:SHI262203 SRD262203:SRE262203 TAZ262203:TBA262203 TKV262203:TKW262203 TUR262203:TUS262203 UEN262203:UEO262203 UOJ262203:UOK262203 UYF262203:UYG262203 VIB262203:VIC262203 VRX262203:VRY262203 WBT262203:WBU262203 WLP262203:WLQ262203 WVL262203:WVM262203 D327680:E327680 IZ327739:JA327739 SV327739:SW327739 ACR327739:ACS327739 AMN327739:AMO327739 AWJ327739:AWK327739 BGF327739:BGG327739 BQB327739:BQC327739 BZX327739:BZY327739 CJT327739:CJU327739 CTP327739:CTQ327739 DDL327739:DDM327739 DNH327739:DNI327739 DXD327739:DXE327739 EGZ327739:EHA327739 EQV327739:EQW327739 FAR327739:FAS327739 FKN327739:FKO327739 FUJ327739:FUK327739 GEF327739:GEG327739 GOB327739:GOC327739 GXX327739:GXY327739 HHT327739:HHU327739 HRP327739:HRQ327739 IBL327739:IBM327739 ILH327739:ILI327739 IVD327739:IVE327739 JEZ327739:JFA327739 JOV327739:JOW327739 JYR327739:JYS327739 KIN327739:KIO327739 KSJ327739:KSK327739 LCF327739:LCG327739 LMB327739:LMC327739 LVX327739:LVY327739 MFT327739:MFU327739 MPP327739:MPQ327739 MZL327739:MZM327739 NJH327739:NJI327739 NTD327739:NTE327739 OCZ327739:ODA327739 OMV327739:OMW327739 OWR327739:OWS327739 PGN327739:PGO327739 PQJ327739:PQK327739 QAF327739:QAG327739 QKB327739:QKC327739 QTX327739:QTY327739 RDT327739:RDU327739 RNP327739:RNQ327739 RXL327739:RXM327739 SHH327739:SHI327739 SRD327739:SRE327739 TAZ327739:TBA327739 TKV327739:TKW327739 TUR327739:TUS327739 UEN327739:UEO327739 UOJ327739:UOK327739 UYF327739:UYG327739 VIB327739:VIC327739 VRX327739:VRY327739 WBT327739:WBU327739 WLP327739:WLQ327739 WVL327739:WVM327739 D393216:E393216 IZ393275:JA393275 SV393275:SW393275 ACR393275:ACS393275 AMN393275:AMO393275 AWJ393275:AWK393275 BGF393275:BGG393275 BQB393275:BQC393275 BZX393275:BZY393275 CJT393275:CJU393275 CTP393275:CTQ393275 DDL393275:DDM393275 DNH393275:DNI393275 DXD393275:DXE393275 EGZ393275:EHA393275 EQV393275:EQW393275 FAR393275:FAS393275 FKN393275:FKO393275 FUJ393275:FUK393275 GEF393275:GEG393275 GOB393275:GOC393275 GXX393275:GXY393275 HHT393275:HHU393275 HRP393275:HRQ393275 IBL393275:IBM393275 ILH393275:ILI393275 IVD393275:IVE393275 JEZ393275:JFA393275 JOV393275:JOW393275 JYR393275:JYS393275 KIN393275:KIO393275 KSJ393275:KSK393275 LCF393275:LCG393275 LMB393275:LMC393275 LVX393275:LVY393275 MFT393275:MFU393275 MPP393275:MPQ393275 MZL393275:MZM393275 NJH393275:NJI393275 NTD393275:NTE393275 OCZ393275:ODA393275 OMV393275:OMW393275 OWR393275:OWS393275 PGN393275:PGO393275 PQJ393275:PQK393275 QAF393275:QAG393275 QKB393275:QKC393275 QTX393275:QTY393275 RDT393275:RDU393275 RNP393275:RNQ393275 RXL393275:RXM393275 SHH393275:SHI393275 SRD393275:SRE393275 TAZ393275:TBA393275 TKV393275:TKW393275 TUR393275:TUS393275 UEN393275:UEO393275 UOJ393275:UOK393275 UYF393275:UYG393275 VIB393275:VIC393275 VRX393275:VRY393275 WBT393275:WBU393275 WLP393275:WLQ393275 WVL393275:WVM393275 D458752:E458752 IZ458811:JA458811 SV458811:SW458811 ACR458811:ACS458811 AMN458811:AMO458811 AWJ458811:AWK458811 BGF458811:BGG458811 BQB458811:BQC458811 BZX458811:BZY458811 CJT458811:CJU458811 CTP458811:CTQ458811 DDL458811:DDM458811 DNH458811:DNI458811 DXD458811:DXE458811 EGZ458811:EHA458811 EQV458811:EQW458811 FAR458811:FAS458811 FKN458811:FKO458811 FUJ458811:FUK458811 GEF458811:GEG458811 GOB458811:GOC458811 GXX458811:GXY458811 HHT458811:HHU458811 HRP458811:HRQ458811 IBL458811:IBM458811 ILH458811:ILI458811 IVD458811:IVE458811 JEZ458811:JFA458811 JOV458811:JOW458811 JYR458811:JYS458811 KIN458811:KIO458811 KSJ458811:KSK458811 LCF458811:LCG458811 LMB458811:LMC458811 LVX458811:LVY458811 MFT458811:MFU458811 MPP458811:MPQ458811 MZL458811:MZM458811 NJH458811:NJI458811 NTD458811:NTE458811 OCZ458811:ODA458811 OMV458811:OMW458811 OWR458811:OWS458811 PGN458811:PGO458811 PQJ458811:PQK458811 QAF458811:QAG458811 QKB458811:QKC458811 QTX458811:QTY458811 RDT458811:RDU458811 RNP458811:RNQ458811 RXL458811:RXM458811 SHH458811:SHI458811 SRD458811:SRE458811 TAZ458811:TBA458811 TKV458811:TKW458811 TUR458811:TUS458811 UEN458811:UEO458811 UOJ458811:UOK458811 UYF458811:UYG458811 VIB458811:VIC458811 VRX458811:VRY458811 WBT458811:WBU458811 WLP458811:WLQ458811 WVL458811:WVM458811 D524288:E524288 IZ524347:JA524347 SV524347:SW524347 ACR524347:ACS524347 AMN524347:AMO524347 AWJ524347:AWK524347 BGF524347:BGG524347 BQB524347:BQC524347 BZX524347:BZY524347 CJT524347:CJU524347 CTP524347:CTQ524347 DDL524347:DDM524347 DNH524347:DNI524347 DXD524347:DXE524347 EGZ524347:EHA524347 EQV524347:EQW524347 FAR524347:FAS524347 FKN524347:FKO524347 FUJ524347:FUK524347 GEF524347:GEG524347 GOB524347:GOC524347 GXX524347:GXY524347 HHT524347:HHU524347 HRP524347:HRQ524347 IBL524347:IBM524347 ILH524347:ILI524347 IVD524347:IVE524347 JEZ524347:JFA524347 JOV524347:JOW524347 JYR524347:JYS524347 KIN524347:KIO524347 KSJ524347:KSK524347 LCF524347:LCG524347 LMB524347:LMC524347 LVX524347:LVY524347 MFT524347:MFU524347 MPP524347:MPQ524347 MZL524347:MZM524347 NJH524347:NJI524347 NTD524347:NTE524347 OCZ524347:ODA524347 OMV524347:OMW524347 OWR524347:OWS524347 PGN524347:PGO524347 PQJ524347:PQK524347 QAF524347:QAG524347 QKB524347:QKC524347 QTX524347:QTY524347 RDT524347:RDU524347 RNP524347:RNQ524347 RXL524347:RXM524347 SHH524347:SHI524347 SRD524347:SRE524347 TAZ524347:TBA524347 TKV524347:TKW524347 TUR524347:TUS524347 UEN524347:UEO524347 UOJ524347:UOK524347 UYF524347:UYG524347 VIB524347:VIC524347 VRX524347:VRY524347 WBT524347:WBU524347 WLP524347:WLQ524347 WVL524347:WVM524347 D589824:E589824 IZ589883:JA589883 SV589883:SW589883 ACR589883:ACS589883 AMN589883:AMO589883 AWJ589883:AWK589883 BGF589883:BGG589883 BQB589883:BQC589883 BZX589883:BZY589883 CJT589883:CJU589883 CTP589883:CTQ589883 DDL589883:DDM589883 DNH589883:DNI589883 DXD589883:DXE589883 EGZ589883:EHA589883 EQV589883:EQW589883 FAR589883:FAS589883 FKN589883:FKO589883 FUJ589883:FUK589883 GEF589883:GEG589883 GOB589883:GOC589883 GXX589883:GXY589883 HHT589883:HHU589883 HRP589883:HRQ589883 IBL589883:IBM589883 ILH589883:ILI589883 IVD589883:IVE589883 JEZ589883:JFA589883 JOV589883:JOW589883 JYR589883:JYS589883 KIN589883:KIO589883 KSJ589883:KSK589883 LCF589883:LCG589883 LMB589883:LMC589883 LVX589883:LVY589883 MFT589883:MFU589883 MPP589883:MPQ589883 MZL589883:MZM589883 NJH589883:NJI589883 NTD589883:NTE589883 OCZ589883:ODA589883 OMV589883:OMW589883 OWR589883:OWS589883 PGN589883:PGO589883 PQJ589883:PQK589883 QAF589883:QAG589883 QKB589883:QKC589883 QTX589883:QTY589883 RDT589883:RDU589883 RNP589883:RNQ589883 RXL589883:RXM589883 SHH589883:SHI589883 SRD589883:SRE589883 TAZ589883:TBA589883 TKV589883:TKW589883 TUR589883:TUS589883 UEN589883:UEO589883 UOJ589883:UOK589883 UYF589883:UYG589883 VIB589883:VIC589883 VRX589883:VRY589883 WBT589883:WBU589883 WLP589883:WLQ589883 WVL589883:WVM589883 D655360:E655360 IZ655419:JA655419 SV655419:SW655419 ACR655419:ACS655419 AMN655419:AMO655419 AWJ655419:AWK655419 BGF655419:BGG655419 BQB655419:BQC655419 BZX655419:BZY655419 CJT655419:CJU655419 CTP655419:CTQ655419 DDL655419:DDM655419 DNH655419:DNI655419 DXD655419:DXE655419 EGZ655419:EHA655419 EQV655419:EQW655419 FAR655419:FAS655419 FKN655419:FKO655419 FUJ655419:FUK655419 GEF655419:GEG655419 GOB655419:GOC655419 GXX655419:GXY655419 HHT655419:HHU655419 HRP655419:HRQ655419 IBL655419:IBM655419 ILH655419:ILI655419 IVD655419:IVE655419 JEZ655419:JFA655419 JOV655419:JOW655419 JYR655419:JYS655419 KIN655419:KIO655419 KSJ655419:KSK655419 LCF655419:LCG655419 LMB655419:LMC655419 LVX655419:LVY655419 MFT655419:MFU655419 MPP655419:MPQ655419 MZL655419:MZM655419 NJH655419:NJI655419 NTD655419:NTE655419 OCZ655419:ODA655419 OMV655419:OMW655419 OWR655419:OWS655419 PGN655419:PGO655419 PQJ655419:PQK655419 QAF655419:QAG655419 QKB655419:QKC655419 QTX655419:QTY655419 RDT655419:RDU655419 RNP655419:RNQ655419 RXL655419:RXM655419 SHH655419:SHI655419 SRD655419:SRE655419 TAZ655419:TBA655419 TKV655419:TKW655419 TUR655419:TUS655419 UEN655419:UEO655419 UOJ655419:UOK655419 UYF655419:UYG655419 VIB655419:VIC655419 VRX655419:VRY655419 WBT655419:WBU655419 WLP655419:WLQ655419 WVL655419:WVM655419 D720896:E720896 IZ720955:JA720955 SV720955:SW720955 ACR720955:ACS720955 AMN720955:AMO720955 AWJ720955:AWK720955 BGF720955:BGG720955 BQB720955:BQC720955 BZX720955:BZY720955 CJT720955:CJU720955 CTP720955:CTQ720955 DDL720955:DDM720955 DNH720955:DNI720955 DXD720955:DXE720955 EGZ720955:EHA720955 EQV720955:EQW720955 FAR720955:FAS720955 FKN720955:FKO720955 FUJ720955:FUK720955 GEF720955:GEG720955 GOB720955:GOC720955 GXX720955:GXY720955 HHT720955:HHU720955 HRP720955:HRQ720955 IBL720955:IBM720955 ILH720955:ILI720955 IVD720955:IVE720955 JEZ720955:JFA720955 JOV720955:JOW720955 JYR720955:JYS720955 KIN720955:KIO720955 KSJ720955:KSK720955 LCF720955:LCG720955 LMB720955:LMC720955 LVX720955:LVY720955 MFT720955:MFU720955 MPP720955:MPQ720955 MZL720955:MZM720955 NJH720955:NJI720955 NTD720955:NTE720955 OCZ720955:ODA720955 OMV720955:OMW720955 OWR720955:OWS720955 PGN720955:PGO720955 PQJ720955:PQK720955 QAF720955:QAG720955 QKB720955:QKC720955 QTX720955:QTY720955 RDT720955:RDU720955 RNP720955:RNQ720955 RXL720955:RXM720955 SHH720955:SHI720955 SRD720955:SRE720955 TAZ720955:TBA720955 TKV720955:TKW720955 TUR720955:TUS720955 UEN720955:UEO720955 UOJ720955:UOK720955 UYF720955:UYG720955 VIB720955:VIC720955 VRX720955:VRY720955 WBT720955:WBU720955 WLP720955:WLQ720955 WVL720955:WVM720955 D786432:E786432 IZ786491:JA786491 SV786491:SW786491 ACR786491:ACS786491 AMN786491:AMO786491 AWJ786491:AWK786491 BGF786491:BGG786491 BQB786491:BQC786491 BZX786491:BZY786491 CJT786491:CJU786491 CTP786491:CTQ786491 DDL786491:DDM786491 DNH786491:DNI786491 DXD786491:DXE786491 EGZ786491:EHA786491 EQV786491:EQW786491 FAR786491:FAS786491 FKN786491:FKO786491 FUJ786491:FUK786491 GEF786491:GEG786491 GOB786491:GOC786491 GXX786491:GXY786491 HHT786491:HHU786491 HRP786491:HRQ786491 IBL786491:IBM786491 ILH786491:ILI786491 IVD786491:IVE786491 JEZ786491:JFA786491 JOV786491:JOW786491 JYR786491:JYS786491 KIN786491:KIO786491 KSJ786491:KSK786491 LCF786491:LCG786491 LMB786491:LMC786491 LVX786491:LVY786491 MFT786491:MFU786491 MPP786491:MPQ786491 MZL786491:MZM786491 NJH786491:NJI786491 NTD786491:NTE786491 OCZ786491:ODA786491 OMV786491:OMW786491 OWR786491:OWS786491 PGN786491:PGO786491 PQJ786491:PQK786491 QAF786491:QAG786491 QKB786491:QKC786491 QTX786491:QTY786491 RDT786491:RDU786491 RNP786491:RNQ786491 RXL786491:RXM786491 SHH786491:SHI786491 SRD786491:SRE786491 TAZ786491:TBA786491 TKV786491:TKW786491 TUR786491:TUS786491 UEN786491:UEO786491 UOJ786491:UOK786491 UYF786491:UYG786491 VIB786491:VIC786491 VRX786491:VRY786491 WBT786491:WBU786491 WLP786491:WLQ786491 WVL786491:WVM786491 D851968:E851968 IZ852027:JA852027 SV852027:SW852027 ACR852027:ACS852027 AMN852027:AMO852027 AWJ852027:AWK852027 BGF852027:BGG852027 BQB852027:BQC852027 BZX852027:BZY852027 CJT852027:CJU852027 CTP852027:CTQ852027 DDL852027:DDM852027 DNH852027:DNI852027 DXD852027:DXE852027 EGZ852027:EHA852027 EQV852027:EQW852027 FAR852027:FAS852027 FKN852027:FKO852027 FUJ852027:FUK852027 GEF852027:GEG852027 GOB852027:GOC852027 GXX852027:GXY852027 HHT852027:HHU852027 HRP852027:HRQ852027 IBL852027:IBM852027 ILH852027:ILI852027 IVD852027:IVE852027 JEZ852027:JFA852027 JOV852027:JOW852027 JYR852027:JYS852027 KIN852027:KIO852027 KSJ852027:KSK852027 LCF852027:LCG852027 LMB852027:LMC852027 LVX852027:LVY852027 MFT852027:MFU852027 MPP852027:MPQ852027 MZL852027:MZM852027 NJH852027:NJI852027 NTD852027:NTE852027 OCZ852027:ODA852027 OMV852027:OMW852027 OWR852027:OWS852027 PGN852027:PGO852027 PQJ852027:PQK852027 QAF852027:QAG852027 QKB852027:QKC852027 QTX852027:QTY852027 RDT852027:RDU852027 RNP852027:RNQ852027 RXL852027:RXM852027 SHH852027:SHI852027 SRD852027:SRE852027 TAZ852027:TBA852027 TKV852027:TKW852027 TUR852027:TUS852027 UEN852027:UEO852027 UOJ852027:UOK852027 UYF852027:UYG852027 VIB852027:VIC852027 VRX852027:VRY852027 WBT852027:WBU852027 WLP852027:WLQ852027 WVL852027:WVM852027 D917504:E917504 IZ917563:JA917563 SV917563:SW917563 ACR917563:ACS917563 AMN917563:AMO917563 AWJ917563:AWK917563 BGF917563:BGG917563 BQB917563:BQC917563 BZX917563:BZY917563 CJT917563:CJU917563 CTP917563:CTQ917563 DDL917563:DDM917563 DNH917563:DNI917563 DXD917563:DXE917563 EGZ917563:EHA917563 EQV917563:EQW917563 FAR917563:FAS917563 FKN917563:FKO917563 FUJ917563:FUK917563 GEF917563:GEG917563 GOB917563:GOC917563 GXX917563:GXY917563 HHT917563:HHU917563 HRP917563:HRQ917563 IBL917563:IBM917563 ILH917563:ILI917563 IVD917563:IVE917563 JEZ917563:JFA917563 JOV917563:JOW917563 JYR917563:JYS917563 KIN917563:KIO917563 KSJ917563:KSK917563 LCF917563:LCG917563 LMB917563:LMC917563 LVX917563:LVY917563 MFT917563:MFU917563 MPP917563:MPQ917563 MZL917563:MZM917563 NJH917563:NJI917563 NTD917563:NTE917563 OCZ917563:ODA917563 OMV917563:OMW917563 OWR917563:OWS917563 PGN917563:PGO917563 PQJ917563:PQK917563 QAF917563:QAG917563 QKB917563:QKC917563 QTX917563:QTY917563 RDT917563:RDU917563 RNP917563:RNQ917563 RXL917563:RXM917563 SHH917563:SHI917563 SRD917563:SRE917563 TAZ917563:TBA917563 TKV917563:TKW917563 TUR917563:TUS917563 UEN917563:UEO917563 UOJ917563:UOK917563 UYF917563:UYG917563 VIB917563:VIC917563 VRX917563:VRY917563 WBT917563:WBU917563 WLP917563:WLQ917563 WVL917563:WVM917563 D983040:E983040 IZ983099:JA983099 SV983099:SW983099 ACR983099:ACS983099 AMN983099:AMO983099 AWJ983099:AWK983099 BGF983099:BGG983099 BQB983099:BQC983099 BZX983099:BZY983099 CJT983099:CJU983099 CTP983099:CTQ983099 DDL983099:DDM983099 DNH983099:DNI983099 DXD983099:DXE983099 EGZ983099:EHA983099 EQV983099:EQW983099 FAR983099:FAS983099 FKN983099:FKO983099 FUJ983099:FUK983099 GEF983099:GEG983099 GOB983099:GOC983099 GXX983099:GXY983099 HHT983099:HHU983099 HRP983099:HRQ983099 IBL983099:IBM983099 ILH983099:ILI983099 IVD983099:IVE983099 JEZ983099:JFA983099 JOV983099:JOW983099 JYR983099:JYS983099 KIN983099:KIO983099 KSJ983099:KSK983099 LCF983099:LCG983099 LMB983099:LMC983099 LVX983099:LVY983099 MFT983099:MFU983099 MPP983099:MPQ983099 MZL983099:MZM983099 NJH983099:NJI983099 NTD983099:NTE983099 OCZ983099:ODA983099 OMV983099:OMW983099 OWR983099:OWS983099 PGN983099:PGO983099 PQJ983099:PQK983099 QAF983099:QAG983099 QKB983099:QKC983099 QTX983099:QTY983099 RDT983099:RDU983099 RNP983099:RNQ983099 RXL983099:RXM983099 SHH983099:SHI983099 SRD983099:SRE983099 TAZ983099:TBA983099 TKV983099:TKW983099 TUR983099:TUS983099 UEN983099:UEO983099 UOJ983099:UOK983099 UYF983099:UYG983099 VIB983099:VIC983099 VRX983099:VRY983099 WBT983099:WBU983099 WLP983099:WLQ983099 WVL983099:WVM983099 D65:E65 D65539:E65539 IZ65598:JA65598 SV65598:SW65598 ACR65598:ACS65598 AMN65598:AMO65598 AWJ65598:AWK65598 BGF65598:BGG65598 BQB65598:BQC65598 BZX65598:BZY65598 CJT65598:CJU65598 CTP65598:CTQ65598 DDL65598:DDM65598 DNH65598:DNI65598 DXD65598:DXE65598 EGZ65598:EHA65598 EQV65598:EQW65598 FAR65598:FAS65598 FKN65598:FKO65598 FUJ65598:FUK65598 GEF65598:GEG65598 GOB65598:GOC65598 GXX65598:GXY65598 HHT65598:HHU65598 HRP65598:HRQ65598 IBL65598:IBM65598 ILH65598:ILI65598 IVD65598:IVE65598 JEZ65598:JFA65598 JOV65598:JOW65598 JYR65598:JYS65598 KIN65598:KIO65598 KSJ65598:KSK65598 LCF65598:LCG65598 LMB65598:LMC65598 LVX65598:LVY65598 MFT65598:MFU65598 MPP65598:MPQ65598 MZL65598:MZM65598 NJH65598:NJI65598 NTD65598:NTE65598 OCZ65598:ODA65598 OMV65598:OMW65598 OWR65598:OWS65598 PGN65598:PGO65598 PQJ65598:PQK65598 QAF65598:QAG65598 QKB65598:QKC65598 QTX65598:QTY65598 RDT65598:RDU65598 RNP65598:RNQ65598 RXL65598:RXM65598 SHH65598:SHI65598 SRD65598:SRE65598 TAZ65598:TBA65598 TKV65598:TKW65598 TUR65598:TUS65598 UEN65598:UEO65598 UOJ65598:UOK65598 UYF65598:UYG65598 VIB65598:VIC65598 VRX65598:VRY65598 WBT65598:WBU65598 WLP65598:WLQ65598 WVL65598:WVM65598 D131075:E131075 IZ131134:JA131134 SV131134:SW131134 ACR131134:ACS131134 AMN131134:AMO131134 AWJ131134:AWK131134 BGF131134:BGG131134 BQB131134:BQC131134 BZX131134:BZY131134 CJT131134:CJU131134 CTP131134:CTQ131134 DDL131134:DDM131134 DNH131134:DNI131134 DXD131134:DXE131134 EGZ131134:EHA131134 EQV131134:EQW131134 FAR131134:FAS131134 FKN131134:FKO131134 FUJ131134:FUK131134 GEF131134:GEG131134 GOB131134:GOC131134 GXX131134:GXY131134 HHT131134:HHU131134 HRP131134:HRQ131134 IBL131134:IBM131134 ILH131134:ILI131134 IVD131134:IVE131134 JEZ131134:JFA131134 JOV131134:JOW131134 JYR131134:JYS131134 KIN131134:KIO131134 KSJ131134:KSK131134 LCF131134:LCG131134 LMB131134:LMC131134 LVX131134:LVY131134 MFT131134:MFU131134 MPP131134:MPQ131134 MZL131134:MZM131134 NJH131134:NJI131134 NTD131134:NTE131134 OCZ131134:ODA131134 OMV131134:OMW131134 OWR131134:OWS131134 PGN131134:PGO131134 PQJ131134:PQK131134 QAF131134:QAG131134 QKB131134:QKC131134 QTX131134:QTY131134 RDT131134:RDU131134 RNP131134:RNQ131134 RXL131134:RXM131134 SHH131134:SHI131134 SRD131134:SRE131134 TAZ131134:TBA131134 TKV131134:TKW131134 TUR131134:TUS131134 UEN131134:UEO131134 UOJ131134:UOK131134 UYF131134:UYG131134 VIB131134:VIC131134 VRX131134:VRY131134 WBT131134:WBU131134 WLP131134:WLQ131134 WVL131134:WVM131134 D196611:E196611 IZ196670:JA196670 SV196670:SW196670 ACR196670:ACS196670 AMN196670:AMO196670 AWJ196670:AWK196670 BGF196670:BGG196670 BQB196670:BQC196670 BZX196670:BZY196670 CJT196670:CJU196670 CTP196670:CTQ196670 DDL196670:DDM196670 DNH196670:DNI196670 DXD196670:DXE196670 EGZ196670:EHA196670 EQV196670:EQW196670 FAR196670:FAS196670 FKN196670:FKO196670 FUJ196670:FUK196670 GEF196670:GEG196670 GOB196670:GOC196670 GXX196670:GXY196670 HHT196670:HHU196670 HRP196670:HRQ196670 IBL196670:IBM196670 ILH196670:ILI196670 IVD196670:IVE196670 JEZ196670:JFA196670 JOV196670:JOW196670 JYR196670:JYS196670 KIN196670:KIO196670 KSJ196670:KSK196670 LCF196670:LCG196670 LMB196670:LMC196670 LVX196670:LVY196670 MFT196670:MFU196670 MPP196670:MPQ196670 MZL196670:MZM196670 NJH196670:NJI196670 NTD196670:NTE196670 OCZ196670:ODA196670 OMV196670:OMW196670 OWR196670:OWS196670 PGN196670:PGO196670 PQJ196670:PQK196670 QAF196670:QAG196670 QKB196670:QKC196670 QTX196670:QTY196670 RDT196670:RDU196670 RNP196670:RNQ196670 RXL196670:RXM196670 SHH196670:SHI196670 SRD196670:SRE196670 TAZ196670:TBA196670 TKV196670:TKW196670 TUR196670:TUS196670 UEN196670:UEO196670 UOJ196670:UOK196670 UYF196670:UYG196670 VIB196670:VIC196670 VRX196670:VRY196670 WBT196670:WBU196670 WLP196670:WLQ196670 WVL196670:WVM196670 D262147:E262147 IZ262206:JA262206 SV262206:SW262206 ACR262206:ACS262206 AMN262206:AMO262206 AWJ262206:AWK262206 BGF262206:BGG262206 BQB262206:BQC262206 BZX262206:BZY262206 CJT262206:CJU262206 CTP262206:CTQ262206 DDL262206:DDM262206 DNH262206:DNI262206 DXD262206:DXE262206 EGZ262206:EHA262206 EQV262206:EQW262206 FAR262206:FAS262206 FKN262206:FKO262206 FUJ262206:FUK262206 GEF262206:GEG262206 GOB262206:GOC262206 GXX262206:GXY262206 HHT262206:HHU262206 HRP262206:HRQ262206 IBL262206:IBM262206 ILH262206:ILI262206 IVD262206:IVE262206 JEZ262206:JFA262206 JOV262206:JOW262206 JYR262206:JYS262206 KIN262206:KIO262206 KSJ262206:KSK262206 LCF262206:LCG262206 LMB262206:LMC262206 LVX262206:LVY262206 MFT262206:MFU262206 MPP262206:MPQ262206 MZL262206:MZM262206 NJH262206:NJI262206 NTD262206:NTE262206 OCZ262206:ODA262206 OMV262206:OMW262206 OWR262206:OWS262206 PGN262206:PGO262206 PQJ262206:PQK262206 QAF262206:QAG262206 QKB262206:QKC262206 QTX262206:QTY262206 RDT262206:RDU262206 RNP262206:RNQ262206 RXL262206:RXM262206 SHH262206:SHI262206 SRD262206:SRE262206 TAZ262206:TBA262206 TKV262206:TKW262206 TUR262206:TUS262206 UEN262206:UEO262206 UOJ262206:UOK262206 UYF262206:UYG262206 VIB262206:VIC262206 VRX262206:VRY262206 WBT262206:WBU262206 WLP262206:WLQ262206 WVL262206:WVM262206 D327683:E327683 IZ327742:JA327742 SV327742:SW327742 ACR327742:ACS327742 AMN327742:AMO327742 AWJ327742:AWK327742 BGF327742:BGG327742 BQB327742:BQC327742 BZX327742:BZY327742 CJT327742:CJU327742 CTP327742:CTQ327742 DDL327742:DDM327742 DNH327742:DNI327742 DXD327742:DXE327742 EGZ327742:EHA327742 EQV327742:EQW327742 FAR327742:FAS327742 FKN327742:FKO327742 FUJ327742:FUK327742 GEF327742:GEG327742 GOB327742:GOC327742 GXX327742:GXY327742 HHT327742:HHU327742 HRP327742:HRQ327742 IBL327742:IBM327742 ILH327742:ILI327742 IVD327742:IVE327742 JEZ327742:JFA327742 JOV327742:JOW327742 JYR327742:JYS327742 KIN327742:KIO327742 KSJ327742:KSK327742 LCF327742:LCG327742 LMB327742:LMC327742 LVX327742:LVY327742 MFT327742:MFU327742 MPP327742:MPQ327742 MZL327742:MZM327742 NJH327742:NJI327742 NTD327742:NTE327742 OCZ327742:ODA327742 OMV327742:OMW327742 OWR327742:OWS327742 PGN327742:PGO327742 PQJ327742:PQK327742 QAF327742:QAG327742 QKB327742:QKC327742 QTX327742:QTY327742 RDT327742:RDU327742 RNP327742:RNQ327742 RXL327742:RXM327742 SHH327742:SHI327742 SRD327742:SRE327742 TAZ327742:TBA327742 TKV327742:TKW327742 TUR327742:TUS327742 UEN327742:UEO327742 UOJ327742:UOK327742 UYF327742:UYG327742 VIB327742:VIC327742 VRX327742:VRY327742 WBT327742:WBU327742 WLP327742:WLQ327742 WVL327742:WVM327742 D393219:E393219 IZ393278:JA393278 SV393278:SW393278 ACR393278:ACS393278 AMN393278:AMO393278 AWJ393278:AWK393278 BGF393278:BGG393278 BQB393278:BQC393278 BZX393278:BZY393278 CJT393278:CJU393278 CTP393278:CTQ393278 DDL393278:DDM393278 DNH393278:DNI393278 DXD393278:DXE393278 EGZ393278:EHA393278 EQV393278:EQW393278 FAR393278:FAS393278 FKN393278:FKO393278 FUJ393278:FUK393278 GEF393278:GEG393278 GOB393278:GOC393278 GXX393278:GXY393278 HHT393278:HHU393278 HRP393278:HRQ393278 IBL393278:IBM393278 ILH393278:ILI393278 IVD393278:IVE393278 JEZ393278:JFA393278 JOV393278:JOW393278 JYR393278:JYS393278 KIN393278:KIO393278 KSJ393278:KSK393278 LCF393278:LCG393278 LMB393278:LMC393278 LVX393278:LVY393278 MFT393278:MFU393278 MPP393278:MPQ393278 MZL393278:MZM393278 NJH393278:NJI393278 NTD393278:NTE393278 OCZ393278:ODA393278 OMV393278:OMW393278 OWR393278:OWS393278 PGN393278:PGO393278 PQJ393278:PQK393278 QAF393278:QAG393278 QKB393278:QKC393278 QTX393278:QTY393278 RDT393278:RDU393278 RNP393278:RNQ393278 RXL393278:RXM393278 SHH393278:SHI393278 SRD393278:SRE393278 TAZ393278:TBA393278 TKV393278:TKW393278 TUR393278:TUS393278 UEN393278:UEO393278 UOJ393278:UOK393278 UYF393278:UYG393278 VIB393278:VIC393278 VRX393278:VRY393278 WBT393278:WBU393278 WLP393278:WLQ393278 WVL393278:WVM393278 D458755:E458755 IZ458814:JA458814 SV458814:SW458814 ACR458814:ACS458814 AMN458814:AMO458814 AWJ458814:AWK458814 BGF458814:BGG458814 BQB458814:BQC458814 BZX458814:BZY458814 CJT458814:CJU458814 CTP458814:CTQ458814 DDL458814:DDM458814 DNH458814:DNI458814 DXD458814:DXE458814 EGZ458814:EHA458814 EQV458814:EQW458814 FAR458814:FAS458814 FKN458814:FKO458814 FUJ458814:FUK458814 GEF458814:GEG458814 GOB458814:GOC458814 GXX458814:GXY458814 HHT458814:HHU458814 HRP458814:HRQ458814 IBL458814:IBM458814 ILH458814:ILI458814 IVD458814:IVE458814 JEZ458814:JFA458814 JOV458814:JOW458814 JYR458814:JYS458814 KIN458814:KIO458814 KSJ458814:KSK458814 LCF458814:LCG458814 LMB458814:LMC458814 LVX458814:LVY458814 MFT458814:MFU458814 MPP458814:MPQ458814 MZL458814:MZM458814 NJH458814:NJI458814 NTD458814:NTE458814 OCZ458814:ODA458814 OMV458814:OMW458814 OWR458814:OWS458814 PGN458814:PGO458814 PQJ458814:PQK458814 QAF458814:QAG458814 QKB458814:QKC458814 QTX458814:QTY458814 RDT458814:RDU458814 RNP458814:RNQ458814 RXL458814:RXM458814 SHH458814:SHI458814 SRD458814:SRE458814 TAZ458814:TBA458814 TKV458814:TKW458814 TUR458814:TUS458814 UEN458814:UEO458814 UOJ458814:UOK458814 UYF458814:UYG458814 VIB458814:VIC458814 VRX458814:VRY458814 WBT458814:WBU458814 WLP458814:WLQ458814 WVL458814:WVM458814 D524291:E524291 IZ524350:JA524350 SV524350:SW524350 ACR524350:ACS524350 AMN524350:AMO524350 AWJ524350:AWK524350 BGF524350:BGG524350 BQB524350:BQC524350 BZX524350:BZY524350 CJT524350:CJU524350 CTP524350:CTQ524350 DDL524350:DDM524350 DNH524350:DNI524350 DXD524350:DXE524350 EGZ524350:EHA524350 EQV524350:EQW524350 FAR524350:FAS524350 FKN524350:FKO524350 FUJ524350:FUK524350 GEF524350:GEG524350 GOB524350:GOC524350 GXX524350:GXY524350 HHT524350:HHU524350 HRP524350:HRQ524350 IBL524350:IBM524350 ILH524350:ILI524350 IVD524350:IVE524350 JEZ524350:JFA524350 JOV524350:JOW524350 JYR524350:JYS524350 KIN524350:KIO524350 KSJ524350:KSK524350 LCF524350:LCG524350 LMB524350:LMC524350 LVX524350:LVY524350 MFT524350:MFU524350 MPP524350:MPQ524350 MZL524350:MZM524350 NJH524350:NJI524350 NTD524350:NTE524350 OCZ524350:ODA524350 OMV524350:OMW524350 OWR524350:OWS524350 PGN524350:PGO524350 PQJ524350:PQK524350 QAF524350:QAG524350 QKB524350:QKC524350 QTX524350:QTY524350 RDT524350:RDU524350 RNP524350:RNQ524350 RXL524350:RXM524350 SHH524350:SHI524350 SRD524350:SRE524350 TAZ524350:TBA524350 TKV524350:TKW524350 TUR524350:TUS524350 UEN524350:UEO524350 UOJ524350:UOK524350 UYF524350:UYG524350 VIB524350:VIC524350 VRX524350:VRY524350 WBT524350:WBU524350 WLP524350:WLQ524350 WVL524350:WVM524350 D589827:E589827 IZ589886:JA589886 SV589886:SW589886 ACR589886:ACS589886 AMN589886:AMO589886 AWJ589886:AWK589886 BGF589886:BGG589886 BQB589886:BQC589886 BZX589886:BZY589886 CJT589886:CJU589886 CTP589886:CTQ589886 DDL589886:DDM589886 DNH589886:DNI589886 DXD589886:DXE589886 EGZ589886:EHA589886 EQV589886:EQW589886 FAR589886:FAS589886 FKN589886:FKO589886 FUJ589886:FUK589886 GEF589886:GEG589886 GOB589886:GOC589886 GXX589886:GXY589886 HHT589886:HHU589886 HRP589886:HRQ589886 IBL589886:IBM589886 ILH589886:ILI589886 IVD589886:IVE589886 JEZ589886:JFA589886 JOV589886:JOW589886 JYR589886:JYS589886 KIN589886:KIO589886 KSJ589886:KSK589886 LCF589886:LCG589886 LMB589886:LMC589886 LVX589886:LVY589886 MFT589886:MFU589886 MPP589886:MPQ589886 MZL589886:MZM589886 NJH589886:NJI589886 NTD589886:NTE589886 OCZ589886:ODA589886 OMV589886:OMW589886 OWR589886:OWS589886 PGN589886:PGO589886 PQJ589886:PQK589886 QAF589886:QAG589886 QKB589886:QKC589886 QTX589886:QTY589886 RDT589886:RDU589886 RNP589886:RNQ589886 RXL589886:RXM589886 SHH589886:SHI589886 SRD589886:SRE589886 TAZ589886:TBA589886 TKV589886:TKW589886 TUR589886:TUS589886 UEN589886:UEO589886 UOJ589886:UOK589886 UYF589886:UYG589886 VIB589886:VIC589886 VRX589886:VRY589886 WBT589886:WBU589886 WLP589886:WLQ589886 WVL589886:WVM589886 D655363:E655363 IZ655422:JA655422 SV655422:SW655422 ACR655422:ACS655422 AMN655422:AMO655422 AWJ655422:AWK655422 BGF655422:BGG655422 BQB655422:BQC655422 BZX655422:BZY655422 CJT655422:CJU655422 CTP655422:CTQ655422 DDL655422:DDM655422 DNH655422:DNI655422 DXD655422:DXE655422 EGZ655422:EHA655422 EQV655422:EQW655422 FAR655422:FAS655422 FKN655422:FKO655422 FUJ655422:FUK655422 GEF655422:GEG655422 GOB655422:GOC655422 GXX655422:GXY655422 HHT655422:HHU655422 HRP655422:HRQ655422 IBL655422:IBM655422 ILH655422:ILI655422 IVD655422:IVE655422 JEZ655422:JFA655422 JOV655422:JOW655422 JYR655422:JYS655422 KIN655422:KIO655422 KSJ655422:KSK655422 LCF655422:LCG655422 LMB655422:LMC655422 LVX655422:LVY655422 MFT655422:MFU655422 MPP655422:MPQ655422 MZL655422:MZM655422 NJH655422:NJI655422 NTD655422:NTE655422 OCZ655422:ODA655422 OMV655422:OMW655422 OWR655422:OWS655422 PGN655422:PGO655422 PQJ655422:PQK655422 QAF655422:QAG655422 QKB655422:QKC655422 QTX655422:QTY655422 RDT655422:RDU655422 RNP655422:RNQ655422 RXL655422:RXM655422 SHH655422:SHI655422 SRD655422:SRE655422 TAZ655422:TBA655422 TKV655422:TKW655422 TUR655422:TUS655422 UEN655422:UEO655422 UOJ655422:UOK655422 UYF655422:UYG655422 VIB655422:VIC655422 VRX655422:VRY655422 WBT655422:WBU655422 WLP655422:WLQ655422 WVL655422:WVM655422 D720899:E720899 IZ720958:JA720958 SV720958:SW720958 ACR720958:ACS720958 AMN720958:AMO720958 AWJ720958:AWK720958 BGF720958:BGG720958 BQB720958:BQC720958 BZX720958:BZY720958 CJT720958:CJU720958 CTP720958:CTQ720958 DDL720958:DDM720958 DNH720958:DNI720958 DXD720958:DXE720958 EGZ720958:EHA720958 EQV720958:EQW720958 FAR720958:FAS720958 FKN720958:FKO720958 FUJ720958:FUK720958 GEF720958:GEG720958 GOB720958:GOC720958 GXX720958:GXY720958 HHT720958:HHU720958 HRP720958:HRQ720958 IBL720958:IBM720958 ILH720958:ILI720958 IVD720958:IVE720958 JEZ720958:JFA720958 JOV720958:JOW720958 JYR720958:JYS720958 KIN720958:KIO720958 KSJ720958:KSK720958 LCF720958:LCG720958 LMB720958:LMC720958 LVX720958:LVY720958 MFT720958:MFU720958 MPP720958:MPQ720958 MZL720958:MZM720958 NJH720958:NJI720958 NTD720958:NTE720958 OCZ720958:ODA720958 OMV720958:OMW720958 OWR720958:OWS720958 PGN720958:PGO720958 PQJ720958:PQK720958 QAF720958:QAG720958 QKB720958:QKC720958 QTX720958:QTY720958 RDT720958:RDU720958 RNP720958:RNQ720958 RXL720958:RXM720958 SHH720958:SHI720958 SRD720958:SRE720958 TAZ720958:TBA720958 TKV720958:TKW720958 TUR720958:TUS720958 UEN720958:UEO720958 UOJ720958:UOK720958 UYF720958:UYG720958 VIB720958:VIC720958 VRX720958:VRY720958 WBT720958:WBU720958 WLP720958:WLQ720958 WVL720958:WVM720958 D786435:E786435 IZ786494:JA786494 SV786494:SW786494 ACR786494:ACS786494 AMN786494:AMO786494 AWJ786494:AWK786494 BGF786494:BGG786494 BQB786494:BQC786494 BZX786494:BZY786494 CJT786494:CJU786494 CTP786494:CTQ786494 DDL786494:DDM786494 DNH786494:DNI786494 DXD786494:DXE786494 EGZ786494:EHA786494 EQV786494:EQW786494 FAR786494:FAS786494 FKN786494:FKO786494 FUJ786494:FUK786494 GEF786494:GEG786494 GOB786494:GOC786494 GXX786494:GXY786494 HHT786494:HHU786494 HRP786494:HRQ786494 IBL786494:IBM786494 ILH786494:ILI786494 IVD786494:IVE786494 JEZ786494:JFA786494 JOV786494:JOW786494 JYR786494:JYS786494 KIN786494:KIO786494 KSJ786494:KSK786494 LCF786494:LCG786494 LMB786494:LMC786494 LVX786494:LVY786494 MFT786494:MFU786494 MPP786494:MPQ786494 MZL786494:MZM786494 NJH786494:NJI786494 NTD786494:NTE786494 OCZ786494:ODA786494 OMV786494:OMW786494 OWR786494:OWS786494 PGN786494:PGO786494 PQJ786494:PQK786494 QAF786494:QAG786494 QKB786494:QKC786494 QTX786494:QTY786494 RDT786494:RDU786494 RNP786494:RNQ786494 RXL786494:RXM786494 SHH786494:SHI786494 SRD786494:SRE786494 TAZ786494:TBA786494 TKV786494:TKW786494 TUR786494:TUS786494 UEN786494:UEO786494 UOJ786494:UOK786494 UYF786494:UYG786494 VIB786494:VIC786494 VRX786494:VRY786494 WBT786494:WBU786494 WLP786494:WLQ786494 WVL786494:WVM786494 D851971:E851971 IZ852030:JA852030 SV852030:SW852030 ACR852030:ACS852030 AMN852030:AMO852030 AWJ852030:AWK852030 BGF852030:BGG852030 BQB852030:BQC852030 BZX852030:BZY852030 CJT852030:CJU852030 CTP852030:CTQ852030 DDL852030:DDM852030 DNH852030:DNI852030 DXD852030:DXE852030 EGZ852030:EHA852030 EQV852030:EQW852030 FAR852030:FAS852030 FKN852030:FKO852030 FUJ852030:FUK852030 GEF852030:GEG852030 GOB852030:GOC852030 GXX852030:GXY852030 HHT852030:HHU852030 HRP852030:HRQ852030 IBL852030:IBM852030 ILH852030:ILI852030 IVD852030:IVE852030 JEZ852030:JFA852030 JOV852030:JOW852030 JYR852030:JYS852030 KIN852030:KIO852030 KSJ852030:KSK852030 LCF852030:LCG852030 LMB852030:LMC852030 LVX852030:LVY852030 MFT852030:MFU852030 MPP852030:MPQ852030 MZL852030:MZM852030 NJH852030:NJI852030 NTD852030:NTE852030 OCZ852030:ODA852030 OMV852030:OMW852030 OWR852030:OWS852030 PGN852030:PGO852030 PQJ852030:PQK852030 QAF852030:QAG852030 QKB852030:QKC852030 QTX852030:QTY852030 RDT852030:RDU852030 RNP852030:RNQ852030 RXL852030:RXM852030 SHH852030:SHI852030 SRD852030:SRE852030 TAZ852030:TBA852030 TKV852030:TKW852030 TUR852030:TUS852030 UEN852030:UEO852030 UOJ852030:UOK852030 UYF852030:UYG852030 VIB852030:VIC852030 VRX852030:VRY852030 WBT852030:WBU852030 WLP852030:WLQ852030 WVL852030:WVM852030 D917507:E917507 IZ917566:JA917566 SV917566:SW917566 ACR917566:ACS917566 AMN917566:AMO917566 AWJ917566:AWK917566 BGF917566:BGG917566 BQB917566:BQC917566 BZX917566:BZY917566 CJT917566:CJU917566 CTP917566:CTQ917566 DDL917566:DDM917566 DNH917566:DNI917566 DXD917566:DXE917566 EGZ917566:EHA917566 EQV917566:EQW917566 FAR917566:FAS917566 FKN917566:FKO917566 FUJ917566:FUK917566 GEF917566:GEG917566 GOB917566:GOC917566 GXX917566:GXY917566 HHT917566:HHU917566 HRP917566:HRQ917566 IBL917566:IBM917566 ILH917566:ILI917566 IVD917566:IVE917566 JEZ917566:JFA917566 JOV917566:JOW917566 JYR917566:JYS917566 KIN917566:KIO917566 KSJ917566:KSK917566 LCF917566:LCG917566 LMB917566:LMC917566 LVX917566:LVY917566 MFT917566:MFU917566 MPP917566:MPQ917566 MZL917566:MZM917566 NJH917566:NJI917566 NTD917566:NTE917566 OCZ917566:ODA917566 OMV917566:OMW917566 OWR917566:OWS917566 PGN917566:PGO917566 PQJ917566:PQK917566 QAF917566:QAG917566 QKB917566:QKC917566 QTX917566:QTY917566 RDT917566:RDU917566 RNP917566:RNQ917566 RXL917566:RXM917566 SHH917566:SHI917566 SRD917566:SRE917566 TAZ917566:TBA917566 TKV917566:TKW917566 TUR917566:TUS917566 UEN917566:UEO917566 UOJ917566:UOK917566 UYF917566:UYG917566 VIB917566:VIC917566 VRX917566:VRY917566 WBT917566:WBU917566 WLP917566:WLQ917566 WVL917566:WVM917566 D983043:E983043 IZ983102:JA983102 SV983102:SW983102 ACR983102:ACS983102 AMN983102:AMO983102 AWJ983102:AWK983102 BGF983102:BGG983102 BQB983102:BQC983102 BZX983102:BZY983102 CJT983102:CJU983102 CTP983102:CTQ983102 DDL983102:DDM983102 DNH983102:DNI983102 DXD983102:DXE983102 EGZ983102:EHA983102 EQV983102:EQW983102 FAR983102:FAS983102 FKN983102:FKO983102 FUJ983102:FUK983102 GEF983102:GEG983102 GOB983102:GOC983102 GXX983102:GXY983102 HHT983102:HHU983102 HRP983102:HRQ983102 IBL983102:IBM983102 ILH983102:ILI983102 IVD983102:IVE983102 JEZ983102:JFA983102 JOV983102:JOW983102 JYR983102:JYS983102 KIN983102:KIO983102 KSJ983102:KSK983102 LCF983102:LCG983102 LMB983102:LMC983102 LVX983102:LVY983102 MFT983102:MFU983102 MPP983102:MPQ983102 MZL983102:MZM983102 NJH983102:NJI983102 NTD983102:NTE983102 OCZ983102:ODA983102 OMV983102:OMW983102 OWR983102:OWS983102 PGN983102:PGO983102 PQJ983102:PQK983102 QAF983102:QAG983102 QKB983102:QKC983102 QTX983102:QTY983102 RDT983102:RDU983102 RNP983102:RNQ983102 RXL983102:RXM983102 SHH983102:SHI983102 SRD983102:SRE983102 TAZ983102:TBA983102 TKV983102:TKW983102 TUR983102:TUS983102 UEN983102:UEO983102 UOJ983102:UOK983102 UYF983102:UYG983102 VIB983102:VIC983102 VRX983102:VRY983102 WBT983102:WBU983102 WLP983102:WLQ983102 WVL983102:WVM983102 D34:E34 IZ53:JA53 SV53:SW53 ACR53:ACS53 AMN53:AMO53 AWJ53:AWK53 BGF53:BGG53 BQB53:BQC53 BZX53:BZY53 CJT53:CJU53 CTP53:CTQ53 DDL53:DDM53 DNH53:DNI53 DXD53:DXE53 EGZ53:EHA53 EQV53:EQW53 FAR53:FAS53 FKN53:FKO53 FUJ53:FUK53 GEF53:GEG53 GOB53:GOC53 GXX53:GXY53 HHT53:HHU53 HRP53:HRQ53 IBL53:IBM53 ILH53:ILI53 IVD53:IVE53 JEZ53:JFA53 JOV53:JOW53 JYR53:JYS53 KIN53:KIO53 KSJ53:KSK53 LCF53:LCG53 LMB53:LMC53 LVX53:LVY53 MFT53:MFU53 MPP53:MPQ53 MZL53:MZM53 NJH53:NJI53 NTD53:NTE53 OCZ53:ODA53 OMV53:OMW53 OWR53:OWS53 PGN53:PGO53 PQJ53:PQK53 QAF53:QAG53 QKB53:QKC53 QTX53:QTY53 RDT53:RDU53 RNP53:RNQ53 RXL53:RXM53 SHH53:SHI53 SRD53:SRE53 TAZ53:TBA53 TKV53:TKW53 TUR53:TUS53 UEN53:UEO53 UOJ53:UOK53 UYF53:UYG53 VIB53:VIC53 VRX53:VRY53 WBT53:WBU53 WLP53:WLQ53 WVL53:WVM53 D65510:E65510 IZ65569:JA65569 SV65569:SW65569 ACR65569:ACS65569 AMN65569:AMO65569 AWJ65569:AWK65569 BGF65569:BGG65569 BQB65569:BQC65569 BZX65569:BZY65569 CJT65569:CJU65569 CTP65569:CTQ65569 DDL65569:DDM65569 DNH65569:DNI65569 DXD65569:DXE65569 EGZ65569:EHA65569 EQV65569:EQW65569 FAR65569:FAS65569 FKN65569:FKO65569 FUJ65569:FUK65569 GEF65569:GEG65569 GOB65569:GOC65569 GXX65569:GXY65569 HHT65569:HHU65569 HRP65569:HRQ65569 IBL65569:IBM65569 ILH65569:ILI65569 IVD65569:IVE65569 JEZ65569:JFA65569 JOV65569:JOW65569 JYR65569:JYS65569 KIN65569:KIO65569 KSJ65569:KSK65569 LCF65569:LCG65569 LMB65569:LMC65569 LVX65569:LVY65569 MFT65569:MFU65569 MPP65569:MPQ65569 MZL65569:MZM65569 NJH65569:NJI65569 NTD65569:NTE65569 OCZ65569:ODA65569 OMV65569:OMW65569 OWR65569:OWS65569 PGN65569:PGO65569 PQJ65569:PQK65569 QAF65569:QAG65569 QKB65569:QKC65569 QTX65569:QTY65569 RDT65569:RDU65569 RNP65569:RNQ65569 RXL65569:RXM65569 SHH65569:SHI65569 SRD65569:SRE65569 TAZ65569:TBA65569 TKV65569:TKW65569 TUR65569:TUS65569 UEN65569:UEO65569 UOJ65569:UOK65569 UYF65569:UYG65569 VIB65569:VIC65569 VRX65569:VRY65569 WBT65569:WBU65569 WLP65569:WLQ65569 WVL65569:WVM65569 D131046:E131046 IZ131105:JA131105 SV131105:SW131105 ACR131105:ACS131105 AMN131105:AMO131105 AWJ131105:AWK131105 BGF131105:BGG131105 BQB131105:BQC131105 BZX131105:BZY131105 CJT131105:CJU131105 CTP131105:CTQ131105 DDL131105:DDM131105 DNH131105:DNI131105 DXD131105:DXE131105 EGZ131105:EHA131105 EQV131105:EQW131105 FAR131105:FAS131105 FKN131105:FKO131105 FUJ131105:FUK131105 GEF131105:GEG131105 GOB131105:GOC131105 GXX131105:GXY131105 HHT131105:HHU131105 HRP131105:HRQ131105 IBL131105:IBM131105 ILH131105:ILI131105 IVD131105:IVE131105 JEZ131105:JFA131105 JOV131105:JOW131105 JYR131105:JYS131105 KIN131105:KIO131105 KSJ131105:KSK131105 LCF131105:LCG131105 LMB131105:LMC131105 LVX131105:LVY131105 MFT131105:MFU131105 MPP131105:MPQ131105 MZL131105:MZM131105 NJH131105:NJI131105 NTD131105:NTE131105 OCZ131105:ODA131105 OMV131105:OMW131105 OWR131105:OWS131105 PGN131105:PGO131105 PQJ131105:PQK131105 QAF131105:QAG131105 QKB131105:QKC131105 QTX131105:QTY131105 RDT131105:RDU131105 RNP131105:RNQ131105 RXL131105:RXM131105 SHH131105:SHI131105 SRD131105:SRE131105 TAZ131105:TBA131105 TKV131105:TKW131105 TUR131105:TUS131105 UEN131105:UEO131105 UOJ131105:UOK131105 UYF131105:UYG131105 VIB131105:VIC131105 VRX131105:VRY131105 WBT131105:WBU131105 WLP131105:WLQ131105 WVL131105:WVM131105 D196582:E196582 IZ196641:JA196641 SV196641:SW196641 ACR196641:ACS196641 AMN196641:AMO196641 AWJ196641:AWK196641 BGF196641:BGG196641 BQB196641:BQC196641 BZX196641:BZY196641 CJT196641:CJU196641 CTP196641:CTQ196641 DDL196641:DDM196641 DNH196641:DNI196641 DXD196641:DXE196641 EGZ196641:EHA196641 EQV196641:EQW196641 FAR196641:FAS196641 FKN196641:FKO196641 FUJ196641:FUK196641 GEF196641:GEG196641 GOB196641:GOC196641 GXX196641:GXY196641 HHT196641:HHU196641 HRP196641:HRQ196641 IBL196641:IBM196641 ILH196641:ILI196641 IVD196641:IVE196641 JEZ196641:JFA196641 JOV196641:JOW196641 JYR196641:JYS196641 KIN196641:KIO196641 KSJ196641:KSK196641 LCF196641:LCG196641 LMB196641:LMC196641 LVX196641:LVY196641 MFT196641:MFU196641 MPP196641:MPQ196641 MZL196641:MZM196641 NJH196641:NJI196641 NTD196641:NTE196641 OCZ196641:ODA196641 OMV196641:OMW196641 OWR196641:OWS196641 PGN196641:PGO196641 PQJ196641:PQK196641 QAF196641:QAG196641 QKB196641:QKC196641 QTX196641:QTY196641 RDT196641:RDU196641 RNP196641:RNQ196641 RXL196641:RXM196641 SHH196641:SHI196641 SRD196641:SRE196641 TAZ196641:TBA196641 TKV196641:TKW196641 TUR196641:TUS196641 UEN196641:UEO196641 UOJ196641:UOK196641 UYF196641:UYG196641 VIB196641:VIC196641 VRX196641:VRY196641 WBT196641:WBU196641 WLP196641:WLQ196641 WVL196641:WVM196641 D262118:E262118 IZ262177:JA262177 SV262177:SW262177 ACR262177:ACS262177 AMN262177:AMO262177 AWJ262177:AWK262177 BGF262177:BGG262177 BQB262177:BQC262177 BZX262177:BZY262177 CJT262177:CJU262177 CTP262177:CTQ262177 DDL262177:DDM262177 DNH262177:DNI262177 DXD262177:DXE262177 EGZ262177:EHA262177 EQV262177:EQW262177 FAR262177:FAS262177 FKN262177:FKO262177 FUJ262177:FUK262177 GEF262177:GEG262177 GOB262177:GOC262177 GXX262177:GXY262177 HHT262177:HHU262177 HRP262177:HRQ262177 IBL262177:IBM262177 ILH262177:ILI262177 IVD262177:IVE262177 JEZ262177:JFA262177 JOV262177:JOW262177 JYR262177:JYS262177 KIN262177:KIO262177 KSJ262177:KSK262177 LCF262177:LCG262177 LMB262177:LMC262177 LVX262177:LVY262177 MFT262177:MFU262177 MPP262177:MPQ262177 MZL262177:MZM262177 NJH262177:NJI262177 NTD262177:NTE262177 OCZ262177:ODA262177 OMV262177:OMW262177 OWR262177:OWS262177 PGN262177:PGO262177 PQJ262177:PQK262177 QAF262177:QAG262177 QKB262177:QKC262177 QTX262177:QTY262177 RDT262177:RDU262177 RNP262177:RNQ262177 RXL262177:RXM262177 SHH262177:SHI262177 SRD262177:SRE262177 TAZ262177:TBA262177 TKV262177:TKW262177 TUR262177:TUS262177 UEN262177:UEO262177 UOJ262177:UOK262177 UYF262177:UYG262177 VIB262177:VIC262177 VRX262177:VRY262177 WBT262177:WBU262177 WLP262177:WLQ262177 WVL262177:WVM262177 D327654:E327654 IZ327713:JA327713 SV327713:SW327713 ACR327713:ACS327713 AMN327713:AMO327713 AWJ327713:AWK327713 BGF327713:BGG327713 BQB327713:BQC327713 BZX327713:BZY327713 CJT327713:CJU327713 CTP327713:CTQ327713 DDL327713:DDM327713 DNH327713:DNI327713 DXD327713:DXE327713 EGZ327713:EHA327713 EQV327713:EQW327713 FAR327713:FAS327713 FKN327713:FKO327713 FUJ327713:FUK327713 GEF327713:GEG327713 GOB327713:GOC327713 GXX327713:GXY327713 HHT327713:HHU327713 HRP327713:HRQ327713 IBL327713:IBM327713 ILH327713:ILI327713 IVD327713:IVE327713 JEZ327713:JFA327713 JOV327713:JOW327713 JYR327713:JYS327713 KIN327713:KIO327713 KSJ327713:KSK327713 LCF327713:LCG327713 LMB327713:LMC327713 LVX327713:LVY327713 MFT327713:MFU327713 MPP327713:MPQ327713 MZL327713:MZM327713 NJH327713:NJI327713 NTD327713:NTE327713 OCZ327713:ODA327713 OMV327713:OMW327713 OWR327713:OWS327713 PGN327713:PGO327713 PQJ327713:PQK327713 QAF327713:QAG327713 QKB327713:QKC327713 QTX327713:QTY327713 RDT327713:RDU327713 RNP327713:RNQ327713 RXL327713:RXM327713 SHH327713:SHI327713 SRD327713:SRE327713 TAZ327713:TBA327713 TKV327713:TKW327713 TUR327713:TUS327713 UEN327713:UEO327713 UOJ327713:UOK327713 UYF327713:UYG327713 VIB327713:VIC327713 VRX327713:VRY327713 WBT327713:WBU327713 WLP327713:WLQ327713 WVL327713:WVM327713 D393190:E393190 IZ393249:JA393249 SV393249:SW393249 ACR393249:ACS393249 AMN393249:AMO393249 AWJ393249:AWK393249 BGF393249:BGG393249 BQB393249:BQC393249 BZX393249:BZY393249 CJT393249:CJU393249 CTP393249:CTQ393249 DDL393249:DDM393249 DNH393249:DNI393249 DXD393249:DXE393249 EGZ393249:EHA393249 EQV393249:EQW393249 FAR393249:FAS393249 FKN393249:FKO393249 FUJ393249:FUK393249 GEF393249:GEG393249 GOB393249:GOC393249 GXX393249:GXY393249 HHT393249:HHU393249 HRP393249:HRQ393249 IBL393249:IBM393249 ILH393249:ILI393249 IVD393249:IVE393249 JEZ393249:JFA393249 JOV393249:JOW393249 JYR393249:JYS393249 KIN393249:KIO393249 KSJ393249:KSK393249 LCF393249:LCG393249 LMB393249:LMC393249 LVX393249:LVY393249 MFT393249:MFU393249 MPP393249:MPQ393249 MZL393249:MZM393249 NJH393249:NJI393249 NTD393249:NTE393249 OCZ393249:ODA393249 OMV393249:OMW393249 OWR393249:OWS393249 PGN393249:PGO393249 PQJ393249:PQK393249 QAF393249:QAG393249 QKB393249:QKC393249 QTX393249:QTY393249 RDT393249:RDU393249 RNP393249:RNQ393249 RXL393249:RXM393249 SHH393249:SHI393249 SRD393249:SRE393249 TAZ393249:TBA393249 TKV393249:TKW393249 TUR393249:TUS393249 UEN393249:UEO393249 UOJ393249:UOK393249 UYF393249:UYG393249 VIB393249:VIC393249 VRX393249:VRY393249 WBT393249:WBU393249 WLP393249:WLQ393249 WVL393249:WVM393249 D458726:E458726 IZ458785:JA458785 SV458785:SW458785 ACR458785:ACS458785 AMN458785:AMO458785 AWJ458785:AWK458785 BGF458785:BGG458785 BQB458785:BQC458785 BZX458785:BZY458785 CJT458785:CJU458785 CTP458785:CTQ458785 DDL458785:DDM458785 DNH458785:DNI458785 DXD458785:DXE458785 EGZ458785:EHA458785 EQV458785:EQW458785 FAR458785:FAS458785 FKN458785:FKO458785 FUJ458785:FUK458785 GEF458785:GEG458785 GOB458785:GOC458785 GXX458785:GXY458785 HHT458785:HHU458785 HRP458785:HRQ458785 IBL458785:IBM458785 ILH458785:ILI458785 IVD458785:IVE458785 JEZ458785:JFA458785 JOV458785:JOW458785 JYR458785:JYS458785 KIN458785:KIO458785 KSJ458785:KSK458785 LCF458785:LCG458785 LMB458785:LMC458785 LVX458785:LVY458785 MFT458785:MFU458785 MPP458785:MPQ458785 MZL458785:MZM458785 NJH458785:NJI458785 NTD458785:NTE458785 OCZ458785:ODA458785 OMV458785:OMW458785 OWR458785:OWS458785 PGN458785:PGO458785 PQJ458785:PQK458785 QAF458785:QAG458785 QKB458785:QKC458785 QTX458785:QTY458785 RDT458785:RDU458785 RNP458785:RNQ458785 RXL458785:RXM458785 SHH458785:SHI458785 SRD458785:SRE458785 TAZ458785:TBA458785 TKV458785:TKW458785 TUR458785:TUS458785 UEN458785:UEO458785 UOJ458785:UOK458785 UYF458785:UYG458785 VIB458785:VIC458785 VRX458785:VRY458785 WBT458785:WBU458785 WLP458785:WLQ458785 WVL458785:WVM458785 D524262:E524262 IZ524321:JA524321 SV524321:SW524321 ACR524321:ACS524321 AMN524321:AMO524321 AWJ524321:AWK524321 BGF524321:BGG524321 BQB524321:BQC524321 BZX524321:BZY524321 CJT524321:CJU524321 CTP524321:CTQ524321 DDL524321:DDM524321 DNH524321:DNI524321 DXD524321:DXE524321 EGZ524321:EHA524321 EQV524321:EQW524321 FAR524321:FAS524321 FKN524321:FKO524321 FUJ524321:FUK524321 GEF524321:GEG524321 GOB524321:GOC524321 GXX524321:GXY524321 HHT524321:HHU524321 HRP524321:HRQ524321 IBL524321:IBM524321 ILH524321:ILI524321 IVD524321:IVE524321 JEZ524321:JFA524321 JOV524321:JOW524321 JYR524321:JYS524321 KIN524321:KIO524321 KSJ524321:KSK524321 LCF524321:LCG524321 LMB524321:LMC524321 LVX524321:LVY524321 MFT524321:MFU524321 MPP524321:MPQ524321 MZL524321:MZM524321 NJH524321:NJI524321 NTD524321:NTE524321 OCZ524321:ODA524321 OMV524321:OMW524321 OWR524321:OWS524321 PGN524321:PGO524321 PQJ524321:PQK524321 QAF524321:QAG524321 QKB524321:QKC524321 QTX524321:QTY524321 RDT524321:RDU524321 RNP524321:RNQ524321 RXL524321:RXM524321 SHH524321:SHI524321 SRD524321:SRE524321 TAZ524321:TBA524321 TKV524321:TKW524321 TUR524321:TUS524321 UEN524321:UEO524321 UOJ524321:UOK524321 UYF524321:UYG524321 VIB524321:VIC524321 VRX524321:VRY524321 WBT524321:WBU524321 WLP524321:WLQ524321 WVL524321:WVM524321 D589798:E589798 IZ589857:JA589857 SV589857:SW589857 ACR589857:ACS589857 AMN589857:AMO589857 AWJ589857:AWK589857 BGF589857:BGG589857 BQB589857:BQC589857 BZX589857:BZY589857 CJT589857:CJU589857 CTP589857:CTQ589857 DDL589857:DDM589857 DNH589857:DNI589857 DXD589857:DXE589857 EGZ589857:EHA589857 EQV589857:EQW589857 FAR589857:FAS589857 FKN589857:FKO589857 FUJ589857:FUK589857 GEF589857:GEG589857 GOB589857:GOC589857 GXX589857:GXY589857 HHT589857:HHU589857 HRP589857:HRQ589857 IBL589857:IBM589857 ILH589857:ILI589857 IVD589857:IVE589857 JEZ589857:JFA589857 JOV589857:JOW589857 JYR589857:JYS589857 KIN589857:KIO589857 KSJ589857:KSK589857 LCF589857:LCG589857 LMB589857:LMC589857 LVX589857:LVY589857 MFT589857:MFU589857 MPP589857:MPQ589857 MZL589857:MZM589857 NJH589857:NJI589857 NTD589857:NTE589857 OCZ589857:ODA589857 OMV589857:OMW589857 OWR589857:OWS589857 PGN589857:PGO589857 PQJ589857:PQK589857 QAF589857:QAG589857 QKB589857:QKC589857 QTX589857:QTY589857 RDT589857:RDU589857 RNP589857:RNQ589857 RXL589857:RXM589857 SHH589857:SHI589857 SRD589857:SRE589857 TAZ589857:TBA589857 TKV589857:TKW589857 TUR589857:TUS589857 UEN589857:UEO589857 UOJ589857:UOK589857 UYF589857:UYG589857 VIB589857:VIC589857 VRX589857:VRY589857 WBT589857:WBU589857 WLP589857:WLQ589857 WVL589857:WVM589857 D655334:E655334 IZ655393:JA655393 SV655393:SW655393 ACR655393:ACS655393 AMN655393:AMO655393 AWJ655393:AWK655393 BGF655393:BGG655393 BQB655393:BQC655393 BZX655393:BZY655393 CJT655393:CJU655393 CTP655393:CTQ655393 DDL655393:DDM655393 DNH655393:DNI655393 DXD655393:DXE655393 EGZ655393:EHA655393 EQV655393:EQW655393 FAR655393:FAS655393 FKN655393:FKO655393 FUJ655393:FUK655393 GEF655393:GEG655393 GOB655393:GOC655393 GXX655393:GXY655393 HHT655393:HHU655393 HRP655393:HRQ655393 IBL655393:IBM655393 ILH655393:ILI655393 IVD655393:IVE655393 JEZ655393:JFA655393 JOV655393:JOW655393 JYR655393:JYS655393 KIN655393:KIO655393 KSJ655393:KSK655393 LCF655393:LCG655393 LMB655393:LMC655393 LVX655393:LVY655393 MFT655393:MFU655393 MPP655393:MPQ655393 MZL655393:MZM655393 NJH655393:NJI655393 NTD655393:NTE655393 OCZ655393:ODA655393 OMV655393:OMW655393 OWR655393:OWS655393 PGN655393:PGO655393 PQJ655393:PQK655393 QAF655393:QAG655393 QKB655393:QKC655393 QTX655393:QTY655393 RDT655393:RDU655393 RNP655393:RNQ655393 RXL655393:RXM655393 SHH655393:SHI655393 SRD655393:SRE655393 TAZ655393:TBA655393 TKV655393:TKW655393 TUR655393:TUS655393 UEN655393:UEO655393 UOJ655393:UOK655393 UYF655393:UYG655393 VIB655393:VIC655393 VRX655393:VRY655393 WBT655393:WBU655393 WLP655393:WLQ655393 WVL655393:WVM655393 D720870:E720870 IZ720929:JA720929 SV720929:SW720929 ACR720929:ACS720929 AMN720929:AMO720929 AWJ720929:AWK720929 BGF720929:BGG720929 BQB720929:BQC720929 BZX720929:BZY720929 CJT720929:CJU720929 CTP720929:CTQ720929 DDL720929:DDM720929 DNH720929:DNI720929 DXD720929:DXE720929 EGZ720929:EHA720929 EQV720929:EQW720929 FAR720929:FAS720929 FKN720929:FKO720929 FUJ720929:FUK720929 GEF720929:GEG720929 GOB720929:GOC720929 GXX720929:GXY720929 HHT720929:HHU720929 HRP720929:HRQ720929 IBL720929:IBM720929 ILH720929:ILI720929 IVD720929:IVE720929 JEZ720929:JFA720929 JOV720929:JOW720929 JYR720929:JYS720929 KIN720929:KIO720929 KSJ720929:KSK720929 LCF720929:LCG720929 LMB720929:LMC720929 LVX720929:LVY720929 MFT720929:MFU720929 MPP720929:MPQ720929 MZL720929:MZM720929 NJH720929:NJI720929 NTD720929:NTE720929 OCZ720929:ODA720929 OMV720929:OMW720929 OWR720929:OWS720929 PGN720929:PGO720929 PQJ720929:PQK720929 QAF720929:QAG720929 QKB720929:QKC720929 QTX720929:QTY720929 RDT720929:RDU720929 RNP720929:RNQ720929 RXL720929:RXM720929 SHH720929:SHI720929 SRD720929:SRE720929 TAZ720929:TBA720929 TKV720929:TKW720929 TUR720929:TUS720929 UEN720929:UEO720929 UOJ720929:UOK720929 UYF720929:UYG720929 VIB720929:VIC720929 VRX720929:VRY720929 WBT720929:WBU720929 WLP720929:WLQ720929 WVL720929:WVM720929 D786406:E786406 IZ786465:JA786465 SV786465:SW786465 ACR786465:ACS786465 AMN786465:AMO786465 AWJ786465:AWK786465 BGF786465:BGG786465 BQB786465:BQC786465 BZX786465:BZY786465 CJT786465:CJU786465 CTP786465:CTQ786465 DDL786465:DDM786465 DNH786465:DNI786465 DXD786465:DXE786465 EGZ786465:EHA786465 EQV786465:EQW786465 FAR786465:FAS786465 FKN786465:FKO786465 FUJ786465:FUK786465 GEF786465:GEG786465 GOB786465:GOC786465 GXX786465:GXY786465 HHT786465:HHU786465 HRP786465:HRQ786465 IBL786465:IBM786465 ILH786465:ILI786465 IVD786465:IVE786465 JEZ786465:JFA786465 JOV786465:JOW786465 JYR786465:JYS786465 KIN786465:KIO786465 KSJ786465:KSK786465 LCF786465:LCG786465 LMB786465:LMC786465 LVX786465:LVY786465 MFT786465:MFU786465 MPP786465:MPQ786465 MZL786465:MZM786465 NJH786465:NJI786465 NTD786465:NTE786465 OCZ786465:ODA786465 OMV786465:OMW786465 OWR786465:OWS786465 PGN786465:PGO786465 PQJ786465:PQK786465 QAF786465:QAG786465 QKB786465:QKC786465 QTX786465:QTY786465 RDT786465:RDU786465 RNP786465:RNQ786465 RXL786465:RXM786465 SHH786465:SHI786465 SRD786465:SRE786465 TAZ786465:TBA786465 TKV786465:TKW786465 TUR786465:TUS786465 UEN786465:UEO786465 UOJ786465:UOK786465 UYF786465:UYG786465 VIB786465:VIC786465 VRX786465:VRY786465 WBT786465:WBU786465 WLP786465:WLQ786465 WVL786465:WVM786465 D851942:E851942 IZ852001:JA852001 SV852001:SW852001 ACR852001:ACS852001 AMN852001:AMO852001 AWJ852001:AWK852001 BGF852001:BGG852001 BQB852001:BQC852001 BZX852001:BZY852001 CJT852001:CJU852001 CTP852001:CTQ852001 DDL852001:DDM852001 DNH852001:DNI852001 DXD852001:DXE852001 EGZ852001:EHA852001 EQV852001:EQW852001 FAR852001:FAS852001 FKN852001:FKO852001 FUJ852001:FUK852001 GEF852001:GEG852001 GOB852001:GOC852001 GXX852001:GXY852001 HHT852001:HHU852001 HRP852001:HRQ852001 IBL852001:IBM852001 ILH852001:ILI852001 IVD852001:IVE852001 JEZ852001:JFA852001 JOV852001:JOW852001 JYR852001:JYS852001 KIN852001:KIO852001 KSJ852001:KSK852001 LCF852001:LCG852001 LMB852001:LMC852001 LVX852001:LVY852001 MFT852001:MFU852001 MPP852001:MPQ852001 MZL852001:MZM852001 NJH852001:NJI852001 NTD852001:NTE852001 OCZ852001:ODA852001 OMV852001:OMW852001 OWR852001:OWS852001 PGN852001:PGO852001 PQJ852001:PQK852001 QAF852001:QAG852001 QKB852001:QKC852001 QTX852001:QTY852001 RDT852001:RDU852001 RNP852001:RNQ852001 RXL852001:RXM852001 SHH852001:SHI852001 SRD852001:SRE852001 TAZ852001:TBA852001 TKV852001:TKW852001 TUR852001:TUS852001 UEN852001:UEO852001 UOJ852001:UOK852001 UYF852001:UYG852001 VIB852001:VIC852001 VRX852001:VRY852001 WBT852001:WBU852001 WLP852001:WLQ852001 WVL852001:WVM852001 D917478:E917478 IZ917537:JA917537 SV917537:SW917537 ACR917537:ACS917537 AMN917537:AMO917537 AWJ917537:AWK917537 BGF917537:BGG917537 BQB917537:BQC917537 BZX917537:BZY917537 CJT917537:CJU917537 CTP917537:CTQ917537 DDL917537:DDM917537 DNH917537:DNI917537 DXD917537:DXE917537 EGZ917537:EHA917537 EQV917537:EQW917537 FAR917537:FAS917537 FKN917537:FKO917537 FUJ917537:FUK917537 GEF917537:GEG917537 GOB917537:GOC917537 GXX917537:GXY917537 HHT917537:HHU917537 HRP917537:HRQ917537 IBL917537:IBM917537 ILH917537:ILI917537 IVD917537:IVE917537 JEZ917537:JFA917537 JOV917537:JOW917537 JYR917537:JYS917537 KIN917537:KIO917537 KSJ917537:KSK917537 LCF917537:LCG917537 LMB917537:LMC917537 LVX917537:LVY917537 MFT917537:MFU917537 MPP917537:MPQ917537 MZL917537:MZM917537 NJH917537:NJI917537 NTD917537:NTE917537 OCZ917537:ODA917537 OMV917537:OMW917537 OWR917537:OWS917537 PGN917537:PGO917537 PQJ917537:PQK917537 QAF917537:QAG917537 QKB917537:QKC917537 QTX917537:QTY917537 RDT917537:RDU917537 RNP917537:RNQ917537 RXL917537:RXM917537 SHH917537:SHI917537 SRD917537:SRE917537 TAZ917537:TBA917537 TKV917537:TKW917537 TUR917537:TUS917537 UEN917537:UEO917537 UOJ917537:UOK917537 UYF917537:UYG917537 VIB917537:VIC917537 VRX917537:VRY917537 WBT917537:WBU917537 WLP917537:WLQ917537 WVL917537:WVM917537 D983014:E983014 IZ983073:JA983073 SV983073:SW983073 ACR983073:ACS983073 AMN983073:AMO983073 AWJ983073:AWK983073 BGF983073:BGG983073 BQB983073:BQC983073 BZX983073:BZY983073 CJT983073:CJU983073 CTP983073:CTQ983073 DDL983073:DDM983073 DNH983073:DNI983073 DXD983073:DXE983073 EGZ983073:EHA983073 EQV983073:EQW983073 FAR983073:FAS983073 FKN983073:FKO983073 FUJ983073:FUK983073 GEF983073:GEG983073 GOB983073:GOC983073 GXX983073:GXY983073 HHT983073:HHU983073 HRP983073:HRQ983073 IBL983073:IBM983073 ILH983073:ILI983073 IVD983073:IVE983073 JEZ983073:JFA983073 JOV983073:JOW983073 JYR983073:JYS983073 KIN983073:KIO983073 KSJ983073:KSK983073 LCF983073:LCG983073 LMB983073:LMC983073 LVX983073:LVY983073 MFT983073:MFU983073 MPP983073:MPQ983073 MZL983073:MZM983073 NJH983073:NJI983073 NTD983073:NTE983073 OCZ983073:ODA983073 OMV983073:OMW983073 OWR983073:OWS983073 PGN983073:PGO983073 PQJ983073:PQK983073 QAF983073:QAG983073 QKB983073:QKC983073 QTX983073:QTY983073 RDT983073:RDU983073 RNP983073:RNQ983073 RXL983073:RXM983073 SHH983073:SHI983073 SRD983073:SRE983073 TAZ983073:TBA983073 TKV983073:TKW983073 TUR983073:TUS983073 UEN983073:UEO983073 UOJ983073:UOK983073 UYF983073:UYG983073 VIB983073:VIC983073 VRX983073:VRY983073 WBT983073:WBU983073 WLP983073:WLQ983073 D37:E37" xr:uid="{680EFF82-ACEA-4051-8A9E-E215E324E867}">
      <formula1>"x"</formula1>
    </dataValidation>
  </dataValidations>
  <pageMargins left="0.7" right="0.7" top="0.75" bottom="0.75" header="0.3" footer="0.3"/>
  <pageSetup orientation="portrait" r:id="rId1"/>
  <headerFooter>
    <oddHeader>&amp;L&amp;G&amp;C&amp;"Arial,Bold"&amp;12 5310 Transmittal Cover &amp; Finance Components</oddHeader>
    <oddFooter>&amp;RPage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7796C-74B4-445D-9C0D-CB0EFB203588}">
  <sheetPr codeName="Sheet5"/>
  <dimension ref="A1:Y28"/>
  <sheetViews>
    <sheetView showGridLines="0" topLeftCell="A3" zoomScale="85" zoomScaleNormal="85" workbookViewId="0">
      <selection activeCell="C16" sqref="C16"/>
    </sheetView>
  </sheetViews>
  <sheetFormatPr defaultRowHeight="13.2" x14ac:dyDescent="0.25"/>
  <cols>
    <col min="1" max="1" width="32.33203125" style="51" customWidth="1"/>
    <col min="2" max="2" width="18.5546875" style="51" bestFit="1" customWidth="1"/>
    <col min="3" max="3" width="11.6640625" style="120" customWidth="1"/>
    <col min="4" max="4" width="11.33203125" style="51" customWidth="1"/>
    <col min="5" max="7" width="14.33203125" style="51" customWidth="1"/>
    <col min="8" max="9" width="11.6640625" style="120" customWidth="1"/>
    <col min="10" max="10" width="16.5546875" style="120" customWidth="1"/>
    <col min="11" max="12" width="11.6640625" style="51" customWidth="1"/>
    <col min="13" max="14" width="8.88671875" style="51"/>
    <col min="15" max="15" width="9.44140625" style="51" customWidth="1"/>
    <col min="16" max="256" width="8.88671875" style="51"/>
    <col min="257" max="257" width="32.33203125" style="51" customWidth="1"/>
    <col min="258" max="258" width="18.5546875" style="51" bestFit="1" customWidth="1"/>
    <col min="259" max="259" width="11.6640625" style="51" customWidth="1"/>
    <col min="260" max="260" width="11.33203125" style="51" customWidth="1"/>
    <col min="261" max="263" width="14.33203125" style="51" customWidth="1"/>
    <col min="264" max="265" width="11.6640625" style="51" customWidth="1"/>
    <col min="266" max="266" width="16.5546875" style="51" customWidth="1"/>
    <col min="267" max="268" width="11.6640625" style="51" customWidth="1"/>
    <col min="269" max="270" width="8.88671875" style="51"/>
    <col min="271" max="271" width="9.44140625" style="51" customWidth="1"/>
    <col min="272" max="512" width="8.88671875" style="51"/>
    <col min="513" max="513" width="32.33203125" style="51" customWidth="1"/>
    <col min="514" max="514" width="18.5546875" style="51" bestFit="1" customWidth="1"/>
    <col min="515" max="515" width="11.6640625" style="51" customWidth="1"/>
    <col min="516" max="516" width="11.33203125" style="51" customWidth="1"/>
    <col min="517" max="519" width="14.33203125" style="51" customWidth="1"/>
    <col min="520" max="521" width="11.6640625" style="51" customWidth="1"/>
    <col min="522" max="522" width="16.5546875" style="51" customWidth="1"/>
    <col min="523" max="524" width="11.6640625" style="51" customWidth="1"/>
    <col min="525" max="526" width="8.88671875" style="51"/>
    <col min="527" max="527" width="9.44140625" style="51" customWidth="1"/>
    <col min="528" max="768" width="8.88671875" style="51"/>
    <col min="769" max="769" width="32.33203125" style="51" customWidth="1"/>
    <col min="770" max="770" width="18.5546875" style="51" bestFit="1" customWidth="1"/>
    <col min="771" max="771" width="11.6640625" style="51" customWidth="1"/>
    <col min="772" max="772" width="11.33203125" style="51" customWidth="1"/>
    <col min="773" max="775" width="14.33203125" style="51" customWidth="1"/>
    <col min="776" max="777" width="11.6640625" style="51" customWidth="1"/>
    <col min="778" max="778" width="16.5546875" style="51" customWidth="1"/>
    <col min="779" max="780" width="11.6640625" style="51" customWidth="1"/>
    <col min="781" max="782" width="8.88671875" style="51"/>
    <col min="783" max="783" width="9.44140625" style="51" customWidth="1"/>
    <col min="784" max="1024" width="8.88671875" style="51"/>
    <col min="1025" max="1025" width="32.33203125" style="51" customWidth="1"/>
    <col min="1026" max="1026" width="18.5546875" style="51" bestFit="1" customWidth="1"/>
    <col min="1027" max="1027" width="11.6640625" style="51" customWidth="1"/>
    <col min="1028" max="1028" width="11.33203125" style="51" customWidth="1"/>
    <col min="1029" max="1031" width="14.33203125" style="51" customWidth="1"/>
    <col min="1032" max="1033" width="11.6640625" style="51" customWidth="1"/>
    <col min="1034" max="1034" width="16.5546875" style="51" customWidth="1"/>
    <col min="1035" max="1036" width="11.6640625" style="51" customWidth="1"/>
    <col min="1037" max="1038" width="8.88671875" style="51"/>
    <col min="1039" max="1039" width="9.44140625" style="51" customWidth="1"/>
    <col min="1040" max="1280" width="8.88671875" style="51"/>
    <col min="1281" max="1281" width="32.33203125" style="51" customWidth="1"/>
    <col min="1282" max="1282" width="18.5546875" style="51" bestFit="1" customWidth="1"/>
    <col min="1283" max="1283" width="11.6640625" style="51" customWidth="1"/>
    <col min="1284" max="1284" width="11.33203125" style="51" customWidth="1"/>
    <col min="1285" max="1287" width="14.33203125" style="51" customWidth="1"/>
    <col min="1288" max="1289" width="11.6640625" style="51" customWidth="1"/>
    <col min="1290" max="1290" width="16.5546875" style="51" customWidth="1"/>
    <col min="1291" max="1292" width="11.6640625" style="51" customWidth="1"/>
    <col min="1293" max="1294" width="8.88671875" style="51"/>
    <col min="1295" max="1295" width="9.44140625" style="51" customWidth="1"/>
    <col min="1296" max="1536" width="8.88671875" style="51"/>
    <col min="1537" max="1537" width="32.33203125" style="51" customWidth="1"/>
    <col min="1538" max="1538" width="18.5546875" style="51" bestFit="1" customWidth="1"/>
    <col min="1539" max="1539" width="11.6640625" style="51" customWidth="1"/>
    <col min="1540" max="1540" width="11.33203125" style="51" customWidth="1"/>
    <col min="1541" max="1543" width="14.33203125" style="51" customWidth="1"/>
    <col min="1544" max="1545" width="11.6640625" style="51" customWidth="1"/>
    <col min="1546" max="1546" width="16.5546875" style="51" customWidth="1"/>
    <col min="1547" max="1548" width="11.6640625" style="51" customWidth="1"/>
    <col min="1549" max="1550" width="8.88671875" style="51"/>
    <col min="1551" max="1551" width="9.44140625" style="51" customWidth="1"/>
    <col min="1552" max="1792" width="8.88671875" style="51"/>
    <col min="1793" max="1793" width="32.33203125" style="51" customWidth="1"/>
    <col min="1794" max="1794" width="18.5546875" style="51" bestFit="1" customWidth="1"/>
    <col min="1795" max="1795" width="11.6640625" style="51" customWidth="1"/>
    <col min="1796" max="1796" width="11.33203125" style="51" customWidth="1"/>
    <col min="1797" max="1799" width="14.33203125" style="51" customWidth="1"/>
    <col min="1800" max="1801" width="11.6640625" style="51" customWidth="1"/>
    <col min="1802" max="1802" width="16.5546875" style="51" customWidth="1"/>
    <col min="1803" max="1804" width="11.6640625" style="51" customWidth="1"/>
    <col min="1805" max="1806" width="8.88671875" style="51"/>
    <col min="1807" max="1807" width="9.44140625" style="51" customWidth="1"/>
    <col min="1808" max="2048" width="8.88671875" style="51"/>
    <col min="2049" max="2049" width="32.33203125" style="51" customWidth="1"/>
    <col min="2050" max="2050" width="18.5546875" style="51" bestFit="1" customWidth="1"/>
    <col min="2051" max="2051" width="11.6640625" style="51" customWidth="1"/>
    <col min="2052" max="2052" width="11.33203125" style="51" customWidth="1"/>
    <col min="2053" max="2055" width="14.33203125" style="51" customWidth="1"/>
    <col min="2056" max="2057" width="11.6640625" style="51" customWidth="1"/>
    <col min="2058" max="2058" width="16.5546875" style="51" customWidth="1"/>
    <col min="2059" max="2060" width="11.6640625" style="51" customWidth="1"/>
    <col min="2061" max="2062" width="8.88671875" style="51"/>
    <col min="2063" max="2063" width="9.44140625" style="51" customWidth="1"/>
    <col min="2064" max="2304" width="8.88671875" style="51"/>
    <col min="2305" max="2305" width="32.33203125" style="51" customWidth="1"/>
    <col min="2306" max="2306" width="18.5546875" style="51" bestFit="1" customWidth="1"/>
    <col min="2307" max="2307" width="11.6640625" style="51" customWidth="1"/>
    <col min="2308" max="2308" width="11.33203125" style="51" customWidth="1"/>
    <col min="2309" max="2311" width="14.33203125" style="51" customWidth="1"/>
    <col min="2312" max="2313" width="11.6640625" style="51" customWidth="1"/>
    <col min="2314" max="2314" width="16.5546875" style="51" customWidth="1"/>
    <col min="2315" max="2316" width="11.6640625" style="51" customWidth="1"/>
    <col min="2317" max="2318" width="8.88671875" style="51"/>
    <col min="2319" max="2319" width="9.44140625" style="51" customWidth="1"/>
    <col min="2320" max="2560" width="8.88671875" style="51"/>
    <col min="2561" max="2561" width="32.33203125" style="51" customWidth="1"/>
    <col min="2562" max="2562" width="18.5546875" style="51" bestFit="1" customWidth="1"/>
    <col min="2563" max="2563" width="11.6640625" style="51" customWidth="1"/>
    <col min="2564" max="2564" width="11.33203125" style="51" customWidth="1"/>
    <col min="2565" max="2567" width="14.33203125" style="51" customWidth="1"/>
    <col min="2568" max="2569" width="11.6640625" style="51" customWidth="1"/>
    <col min="2570" max="2570" width="16.5546875" style="51" customWidth="1"/>
    <col min="2571" max="2572" width="11.6640625" style="51" customWidth="1"/>
    <col min="2573" max="2574" width="8.88671875" style="51"/>
    <col min="2575" max="2575" width="9.44140625" style="51" customWidth="1"/>
    <col min="2576" max="2816" width="8.88671875" style="51"/>
    <col min="2817" max="2817" width="32.33203125" style="51" customWidth="1"/>
    <col min="2818" max="2818" width="18.5546875" style="51" bestFit="1" customWidth="1"/>
    <col min="2819" max="2819" width="11.6640625" style="51" customWidth="1"/>
    <col min="2820" max="2820" width="11.33203125" style="51" customWidth="1"/>
    <col min="2821" max="2823" width="14.33203125" style="51" customWidth="1"/>
    <col min="2824" max="2825" width="11.6640625" style="51" customWidth="1"/>
    <col min="2826" max="2826" width="16.5546875" style="51" customWidth="1"/>
    <col min="2827" max="2828" width="11.6640625" style="51" customWidth="1"/>
    <col min="2829" max="2830" width="8.88671875" style="51"/>
    <col min="2831" max="2831" width="9.44140625" style="51" customWidth="1"/>
    <col min="2832" max="3072" width="8.88671875" style="51"/>
    <col min="3073" max="3073" width="32.33203125" style="51" customWidth="1"/>
    <col min="3074" max="3074" width="18.5546875" style="51" bestFit="1" customWidth="1"/>
    <col min="3075" max="3075" width="11.6640625" style="51" customWidth="1"/>
    <col min="3076" max="3076" width="11.33203125" style="51" customWidth="1"/>
    <col min="3077" max="3079" width="14.33203125" style="51" customWidth="1"/>
    <col min="3080" max="3081" width="11.6640625" style="51" customWidth="1"/>
    <col min="3082" max="3082" width="16.5546875" style="51" customWidth="1"/>
    <col min="3083" max="3084" width="11.6640625" style="51" customWidth="1"/>
    <col min="3085" max="3086" width="8.88671875" style="51"/>
    <col min="3087" max="3087" width="9.44140625" style="51" customWidth="1"/>
    <col min="3088" max="3328" width="8.88671875" style="51"/>
    <col min="3329" max="3329" width="32.33203125" style="51" customWidth="1"/>
    <col min="3330" max="3330" width="18.5546875" style="51" bestFit="1" customWidth="1"/>
    <col min="3331" max="3331" width="11.6640625" style="51" customWidth="1"/>
    <col min="3332" max="3332" width="11.33203125" style="51" customWidth="1"/>
    <col min="3333" max="3335" width="14.33203125" style="51" customWidth="1"/>
    <col min="3336" max="3337" width="11.6640625" style="51" customWidth="1"/>
    <col min="3338" max="3338" width="16.5546875" style="51" customWidth="1"/>
    <col min="3339" max="3340" width="11.6640625" style="51" customWidth="1"/>
    <col min="3341" max="3342" width="8.88671875" style="51"/>
    <col min="3343" max="3343" width="9.44140625" style="51" customWidth="1"/>
    <col min="3344" max="3584" width="8.88671875" style="51"/>
    <col min="3585" max="3585" width="32.33203125" style="51" customWidth="1"/>
    <col min="3586" max="3586" width="18.5546875" style="51" bestFit="1" customWidth="1"/>
    <col min="3587" max="3587" width="11.6640625" style="51" customWidth="1"/>
    <col min="3588" max="3588" width="11.33203125" style="51" customWidth="1"/>
    <col min="3589" max="3591" width="14.33203125" style="51" customWidth="1"/>
    <col min="3592" max="3593" width="11.6640625" style="51" customWidth="1"/>
    <col min="3594" max="3594" width="16.5546875" style="51" customWidth="1"/>
    <col min="3595" max="3596" width="11.6640625" style="51" customWidth="1"/>
    <col min="3597" max="3598" width="8.88671875" style="51"/>
    <col min="3599" max="3599" width="9.44140625" style="51" customWidth="1"/>
    <col min="3600" max="3840" width="8.88671875" style="51"/>
    <col min="3841" max="3841" width="32.33203125" style="51" customWidth="1"/>
    <col min="3842" max="3842" width="18.5546875" style="51" bestFit="1" customWidth="1"/>
    <col min="3843" max="3843" width="11.6640625" style="51" customWidth="1"/>
    <col min="3844" max="3844" width="11.33203125" style="51" customWidth="1"/>
    <col min="3845" max="3847" width="14.33203125" style="51" customWidth="1"/>
    <col min="3848" max="3849" width="11.6640625" style="51" customWidth="1"/>
    <col min="3850" max="3850" width="16.5546875" style="51" customWidth="1"/>
    <col min="3851" max="3852" width="11.6640625" style="51" customWidth="1"/>
    <col min="3853" max="3854" width="8.88671875" style="51"/>
    <col min="3855" max="3855" width="9.44140625" style="51" customWidth="1"/>
    <col min="3856" max="4096" width="8.88671875" style="51"/>
    <col min="4097" max="4097" width="32.33203125" style="51" customWidth="1"/>
    <col min="4098" max="4098" width="18.5546875" style="51" bestFit="1" customWidth="1"/>
    <col min="4099" max="4099" width="11.6640625" style="51" customWidth="1"/>
    <col min="4100" max="4100" width="11.33203125" style="51" customWidth="1"/>
    <col min="4101" max="4103" width="14.33203125" style="51" customWidth="1"/>
    <col min="4104" max="4105" width="11.6640625" style="51" customWidth="1"/>
    <col min="4106" max="4106" width="16.5546875" style="51" customWidth="1"/>
    <col min="4107" max="4108" width="11.6640625" style="51" customWidth="1"/>
    <col min="4109" max="4110" width="8.88671875" style="51"/>
    <col min="4111" max="4111" width="9.44140625" style="51" customWidth="1"/>
    <col min="4112" max="4352" width="8.88671875" style="51"/>
    <col min="4353" max="4353" width="32.33203125" style="51" customWidth="1"/>
    <col min="4354" max="4354" width="18.5546875" style="51" bestFit="1" customWidth="1"/>
    <col min="4355" max="4355" width="11.6640625" style="51" customWidth="1"/>
    <col min="4356" max="4356" width="11.33203125" style="51" customWidth="1"/>
    <col min="4357" max="4359" width="14.33203125" style="51" customWidth="1"/>
    <col min="4360" max="4361" width="11.6640625" style="51" customWidth="1"/>
    <col min="4362" max="4362" width="16.5546875" style="51" customWidth="1"/>
    <col min="4363" max="4364" width="11.6640625" style="51" customWidth="1"/>
    <col min="4365" max="4366" width="8.88671875" style="51"/>
    <col min="4367" max="4367" width="9.44140625" style="51" customWidth="1"/>
    <col min="4368" max="4608" width="8.88671875" style="51"/>
    <col min="4609" max="4609" width="32.33203125" style="51" customWidth="1"/>
    <col min="4610" max="4610" width="18.5546875" style="51" bestFit="1" customWidth="1"/>
    <col min="4611" max="4611" width="11.6640625" style="51" customWidth="1"/>
    <col min="4612" max="4612" width="11.33203125" style="51" customWidth="1"/>
    <col min="4613" max="4615" width="14.33203125" style="51" customWidth="1"/>
    <col min="4616" max="4617" width="11.6640625" style="51" customWidth="1"/>
    <col min="4618" max="4618" width="16.5546875" style="51" customWidth="1"/>
    <col min="4619" max="4620" width="11.6640625" style="51" customWidth="1"/>
    <col min="4621" max="4622" width="8.88671875" style="51"/>
    <col min="4623" max="4623" width="9.44140625" style="51" customWidth="1"/>
    <col min="4624" max="4864" width="8.88671875" style="51"/>
    <col min="4865" max="4865" width="32.33203125" style="51" customWidth="1"/>
    <col min="4866" max="4866" width="18.5546875" style="51" bestFit="1" customWidth="1"/>
    <col min="4867" max="4867" width="11.6640625" style="51" customWidth="1"/>
    <col min="4868" max="4868" width="11.33203125" style="51" customWidth="1"/>
    <col min="4869" max="4871" width="14.33203125" style="51" customWidth="1"/>
    <col min="4872" max="4873" width="11.6640625" style="51" customWidth="1"/>
    <col min="4874" max="4874" width="16.5546875" style="51" customWidth="1"/>
    <col min="4875" max="4876" width="11.6640625" style="51" customWidth="1"/>
    <col min="4877" max="4878" width="8.88671875" style="51"/>
    <col min="4879" max="4879" width="9.44140625" style="51" customWidth="1"/>
    <col min="4880" max="5120" width="8.88671875" style="51"/>
    <col min="5121" max="5121" width="32.33203125" style="51" customWidth="1"/>
    <col min="5122" max="5122" width="18.5546875" style="51" bestFit="1" customWidth="1"/>
    <col min="5123" max="5123" width="11.6640625" style="51" customWidth="1"/>
    <col min="5124" max="5124" width="11.33203125" style="51" customWidth="1"/>
    <col min="5125" max="5127" width="14.33203125" style="51" customWidth="1"/>
    <col min="5128" max="5129" width="11.6640625" style="51" customWidth="1"/>
    <col min="5130" max="5130" width="16.5546875" style="51" customWidth="1"/>
    <col min="5131" max="5132" width="11.6640625" style="51" customWidth="1"/>
    <col min="5133" max="5134" width="8.88671875" style="51"/>
    <col min="5135" max="5135" width="9.44140625" style="51" customWidth="1"/>
    <col min="5136" max="5376" width="8.88671875" style="51"/>
    <col min="5377" max="5377" width="32.33203125" style="51" customWidth="1"/>
    <col min="5378" max="5378" width="18.5546875" style="51" bestFit="1" customWidth="1"/>
    <col min="5379" max="5379" width="11.6640625" style="51" customWidth="1"/>
    <col min="5380" max="5380" width="11.33203125" style="51" customWidth="1"/>
    <col min="5381" max="5383" width="14.33203125" style="51" customWidth="1"/>
    <col min="5384" max="5385" width="11.6640625" style="51" customWidth="1"/>
    <col min="5386" max="5386" width="16.5546875" style="51" customWidth="1"/>
    <col min="5387" max="5388" width="11.6640625" style="51" customWidth="1"/>
    <col min="5389" max="5390" width="8.88671875" style="51"/>
    <col min="5391" max="5391" width="9.44140625" style="51" customWidth="1"/>
    <col min="5392" max="5632" width="8.88671875" style="51"/>
    <col min="5633" max="5633" width="32.33203125" style="51" customWidth="1"/>
    <col min="5634" max="5634" width="18.5546875" style="51" bestFit="1" customWidth="1"/>
    <col min="5635" max="5635" width="11.6640625" style="51" customWidth="1"/>
    <col min="5636" max="5636" width="11.33203125" style="51" customWidth="1"/>
    <col min="5637" max="5639" width="14.33203125" style="51" customWidth="1"/>
    <col min="5640" max="5641" width="11.6640625" style="51" customWidth="1"/>
    <col min="5642" max="5642" width="16.5546875" style="51" customWidth="1"/>
    <col min="5643" max="5644" width="11.6640625" style="51" customWidth="1"/>
    <col min="5645" max="5646" width="8.88671875" style="51"/>
    <col min="5647" max="5647" width="9.44140625" style="51" customWidth="1"/>
    <col min="5648" max="5888" width="8.88671875" style="51"/>
    <col min="5889" max="5889" width="32.33203125" style="51" customWidth="1"/>
    <col min="5890" max="5890" width="18.5546875" style="51" bestFit="1" customWidth="1"/>
    <col min="5891" max="5891" width="11.6640625" style="51" customWidth="1"/>
    <col min="5892" max="5892" width="11.33203125" style="51" customWidth="1"/>
    <col min="5893" max="5895" width="14.33203125" style="51" customWidth="1"/>
    <col min="5896" max="5897" width="11.6640625" style="51" customWidth="1"/>
    <col min="5898" max="5898" width="16.5546875" style="51" customWidth="1"/>
    <col min="5899" max="5900" width="11.6640625" style="51" customWidth="1"/>
    <col min="5901" max="5902" width="8.88671875" style="51"/>
    <col min="5903" max="5903" width="9.44140625" style="51" customWidth="1"/>
    <col min="5904" max="6144" width="8.88671875" style="51"/>
    <col min="6145" max="6145" width="32.33203125" style="51" customWidth="1"/>
    <col min="6146" max="6146" width="18.5546875" style="51" bestFit="1" customWidth="1"/>
    <col min="6147" max="6147" width="11.6640625" style="51" customWidth="1"/>
    <col min="6148" max="6148" width="11.33203125" style="51" customWidth="1"/>
    <col min="6149" max="6151" width="14.33203125" style="51" customWidth="1"/>
    <col min="6152" max="6153" width="11.6640625" style="51" customWidth="1"/>
    <col min="6154" max="6154" width="16.5546875" style="51" customWidth="1"/>
    <col min="6155" max="6156" width="11.6640625" style="51" customWidth="1"/>
    <col min="6157" max="6158" width="8.88671875" style="51"/>
    <col min="6159" max="6159" width="9.44140625" style="51" customWidth="1"/>
    <col min="6160" max="6400" width="8.88671875" style="51"/>
    <col min="6401" max="6401" width="32.33203125" style="51" customWidth="1"/>
    <col min="6402" max="6402" width="18.5546875" style="51" bestFit="1" customWidth="1"/>
    <col min="6403" max="6403" width="11.6640625" style="51" customWidth="1"/>
    <col min="6404" max="6404" width="11.33203125" style="51" customWidth="1"/>
    <col min="6405" max="6407" width="14.33203125" style="51" customWidth="1"/>
    <col min="6408" max="6409" width="11.6640625" style="51" customWidth="1"/>
    <col min="6410" max="6410" width="16.5546875" style="51" customWidth="1"/>
    <col min="6411" max="6412" width="11.6640625" style="51" customWidth="1"/>
    <col min="6413" max="6414" width="8.88671875" style="51"/>
    <col min="6415" max="6415" width="9.44140625" style="51" customWidth="1"/>
    <col min="6416" max="6656" width="8.88671875" style="51"/>
    <col min="6657" max="6657" width="32.33203125" style="51" customWidth="1"/>
    <col min="6658" max="6658" width="18.5546875" style="51" bestFit="1" customWidth="1"/>
    <col min="6659" max="6659" width="11.6640625" style="51" customWidth="1"/>
    <col min="6660" max="6660" width="11.33203125" style="51" customWidth="1"/>
    <col min="6661" max="6663" width="14.33203125" style="51" customWidth="1"/>
    <col min="6664" max="6665" width="11.6640625" style="51" customWidth="1"/>
    <col min="6666" max="6666" width="16.5546875" style="51" customWidth="1"/>
    <col min="6667" max="6668" width="11.6640625" style="51" customWidth="1"/>
    <col min="6669" max="6670" width="8.88671875" style="51"/>
    <col min="6671" max="6671" width="9.44140625" style="51" customWidth="1"/>
    <col min="6672" max="6912" width="8.88671875" style="51"/>
    <col min="6913" max="6913" width="32.33203125" style="51" customWidth="1"/>
    <col min="6914" max="6914" width="18.5546875" style="51" bestFit="1" customWidth="1"/>
    <col min="6915" max="6915" width="11.6640625" style="51" customWidth="1"/>
    <col min="6916" max="6916" width="11.33203125" style="51" customWidth="1"/>
    <col min="6917" max="6919" width="14.33203125" style="51" customWidth="1"/>
    <col min="6920" max="6921" width="11.6640625" style="51" customWidth="1"/>
    <col min="6922" max="6922" width="16.5546875" style="51" customWidth="1"/>
    <col min="6923" max="6924" width="11.6640625" style="51" customWidth="1"/>
    <col min="6925" max="6926" width="8.88671875" style="51"/>
    <col min="6927" max="6927" width="9.44140625" style="51" customWidth="1"/>
    <col min="6928" max="7168" width="8.88671875" style="51"/>
    <col min="7169" max="7169" width="32.33203125" style="51" customWidth="1"/>
    <col min="7170" max="7170" width="18.5546875" style="51" bestFit="1" customWidth="1"/>
    <col min="7171" max="7171" width="11.6640625" style="51" customWidth="1"/>
    <col min="7172" max="7172" width="11.33203125" style="51" customWidth="1"/>
    <col min="7173" max="7175" width="14.33203125" style="51" customWidth="1"/>
    <col min="7176" max="7177" width="11.6640625" style="51" customWidth="1"/>
    <col min="7178" max="7178" width="16.5546875" style="51" customWidth="1"/>
    <col min="7179" max="7180" width="11.6640625" style="51" customWidth="1"/>
    <col min="7181" max="7182" width="8.88671875" style="51"/>
    <col min="7183" max="7183" width="9.44140625" style="51" customWidth="1"/>
    <col min="7184" max="7424" width="8.88671875" style="51"/>
    <col min="7425" max="7425" width="32.33203125" style="51" customWidth="1"/>
    <col min="7426" max="7426" width="18.5546875" style="51" bestFit="1" customWidth="1"/>
    <col min="7427" max="7427" width="11.6640625" style="51" customWidth="1"/>
    <col min="7428" max="7428" width="11.33203125" style="51" customWidth="1"/>
    <col min="7429" max="7431" width="14.33203125" style="51" customWidth="1"/>
    <col min="7432" max="7433" width="11.6640625" style="51" customWidth="1"/>
    <col min="7434" max="7434" width="16.5546875" style="51" customWidth="1"/>
    <col min="7435" max="7436" width="11.6640625" style="51" customWidth="1"/>
    <col min="7437" max="7438" width="8.88671875" style="51"/>
    <col min="7439" max="7439" width="9.44140625" style="51" customWidth="1"/>
    <col min="7440" max="7680" width="8.88671875" style="51"/>
    <col min="7681" max="7681" width="32.33203125" style="51" customWidth="1"/>
    <col min="7682" max="7682" width="18.5546875" style="51" bestFit="1" customWidth="1"/>
    <col min="7683" max="7683" width="11.6640625" style="51" customWidth="1"/>
    <col min="7684" max="7684" width="11.33203125" style="51" customWidth="1"/>
    <col min="7685" max="7687" width="14.33203125" style="51" customWidth="1"/>
    <col min="7688" max="7689" width="11.6640625" style="51" customWidth="1"/>
    <col min="7690" max="7690" width="16.5546875" style="51" customWidth="1"/>
    <col min="7691" max="7692" width="11.6640625" style="51" customWidth="1"/>
    <col min="7693" max="7694" width="8.88671875" style="51"/>
    <col min="7695" max="7695" width="9.44140625" style="51" customWidth="1"/>
    <col min="7696" max="7936" width="8.88671875" style="51"/>
    <col min="7937" max="7937" width="32.33203125" style="51" customWidth="1"/>
    <col min="7938" max="7938" width="18.5546875" style="51" bestFit="1" customWidth="1"/>
    <col min="7939" max="7939" width="11.6640625" style="51" customWidth="1"/>
    <col min="7940" max="7940" width="11.33203125" style="51" customWidth="1"/>
    <col min="7941" max="7943" width="14.33203125" style="51" customWidth="1"/>
    <col min="7944" max="7945" width="11.6640625" style="51" customWidth="1"/>
    <col min="7946" max="7946" width="16.5546875" style="51" customWidth="1"/>
    <col min="7947" max="7948" width="11.6640625" style="51" customWidth="1"/>
    <col min="7949" max="7950" width="8.88671875" style="51"/>
    <col min="7951" max="7951" width="9.44140625" style="51" customWidth="1"/>
    <col min="7952" max="8192" width="8.88671875" style="51"/>
    <col min="8193" max="8193" width="32.33203125" style="51" customWidth="1"/>
    <col min="8194" max="8194" width="18.5546875" style="51" bestFit="1" customWidth="1"/>
    <col min="8195" max="8195" width="11.6640625" style="51" customWidth="1"/>
    <col min="8196" max="8196" width="11.33203125" style="51" customWidth="1"/>
    <col min="8197" max="8199" width="14.33203125" style="51" customWidth="1"/>
    <col min="8200" max="8201" width="11.6640625" style="51" customWidth="1"/>
    <col min="8202" max="8202" width="16.5546875" style="51" customWidth="1"/>
    <col min="8203" max="8204" width="11.6640625" style="51" customWidth="1"/>
    <col min="8205" max="8206" width="8.88671875" style="51"/>
    <col min="8207" max="8207" width="9.44140625" style="51" customWidth="1"/>
    <col min="8208" max="8448" width="8.88671875" style="51"/>
    <col min="8449" max="8449" width="32.33203125" style="51" customWidth="1"/>
    <col min="8450" max="8450" width="18.5546875" style="51" bestFit="1" customWidth="1"/>
    <col min="8451" max="8451" width="11.6640625" style="51" customWidth="1"/>
    <col min="8452" max="8452" width="11.33203125" style="51" customWidth="1"/>
    <col min="8453" max="8455" width="14.33203125" style="51" customWidth="1"/>
    <col min="8456" max="8457" width="11.6640625" style="51" customWidth="1"/>
    <col min="8458" max="8458" width="16.5546875" style="51" customWidth="1"/>
    <col min="8459" max="8460" width="11.6640625" style="51" customWidth="1"/>
    <col min="8461" max="8462" width="8.88671875" style="51"/>
    <col min="8463" max="8463" width="9.44140625" style="51" customWidth="1"/>
    <col min="8464" max="8704" width="8.88671875" style="51"/>
    <col min="8705" max="8705" width="32.33203125" style="51" customWidth="1"/>
    <col min="8706" max="8706" width="18.5546875" style="51" bestFit="1" customWidth="1"/>
    <col min="8707" max="8707" width="11.6640625" style="51" customWidth="1"/>
    <col min="8708" max="8708" width="11.33203125" style="51" customWidth="1"/>
    <col min="8709" max="8711" width="14.33203125" style="51" customWidth="1"/>
    <col min="8712" max="8713" width="11.6640625" style="51" customWidth="1"/>
    <col min="8714" max="8714" width="16.5546875" style="51" customWidth="1"/>
    <col min="8715" max="8716" width="11.6640625" style="51" customWidth="1"/>
    <col min="8717" max="8718" width="8.88671875" style="51"/>
    <col min="8719" max="8719" width="9.44140625" style="51" customWidth="1"/>
    <col min="8720" max="8960" width="8.88671875" style="51"/>
    <col min="8961" max="8961" width="32.33203125" style="51" customWidth="1"/>
    <col min="8962" max="8962" width="18.5546875" style="51" bestFit="1" customWidth="1"/>
    <col min="8963" max="8963" width="11.6640625" style="51" customWidth="1"/>
    <col min="8964" max="8964" width="11.33203125" style="51" customWidth="1"/>
    <col min="8965" max="8967" width="14.33203125" style="51" customWidth="1"/>
    <col min="8968" max="8969" width="11.6640625" style="51" customWidth="1"/>
    <col min="8970" max="8970" width="16.5546875" style="51" customWidth="1"/>
    <col min="8971" max="8972" width="11.6640625" style="51" customWidth="1"/>
    <col min="8973" max="8974" width="8.88671875" style="51"/>
    <col min="8975" max="8975" width="9.44140625" style="51" customWidth="1"/>
    <col min="8976" max="9216" width="8.88671875" style="51"/>
    <col min="9217" max="9217" width="32.33203125" style="51" customWidth="1"/>
    <col min="9218" max="9218" width="18.5546875" style="51" bestFit="1" customWidth="1"/>
    <col min="9219" max="9219" width="11.6640625" style="51" customWidth="1"/>
    <col min="9220" max="9220" width="11.33203125" style="51" customWidth="1"/>
    <col min="9221" max="9223" width="14.33203125" style="51" customWidth="1"/>
    <col min="9224" max="9225" width="11.6640625" style="51" customWidth="1"/>
    <col min="9226" max="9226" width="16.5546875" style="51" customWidth="1"/>
    <col min="9227" max="9228" width="11.6640625" style="51" customWidth="1"/>
    <col min="9229" max="9230" width="8.88671875" style="51"/>
    <col min="9231" max="9231" width="9.44140625" style="51" customWidth="1"/>
    <col min="9232" max="9472" width="8.88671875" style="51"/>
    <col min="9473" max="9473" width="32.33203125" style="51" customWidth="1"/>
    <col min="9474" max="9474" width="18.5546875" style="51" bestFit="1" customWidth="1"/>
    <col min="9475" max="9475" width="11.6640625" style="51" customWidth="1"/>
    <col min="9476" max="9476" width="11.33203125" style="51" customWidth="1"/>
    <col min="9477" max="9479" width="14.33203125" style="51" customWidth="1"/>
    <col min="9480" max="9481" width="11.6640625" style="51" customWidth="1"/>
    <col min="9482" max="9482" width="16.5546875" style="51" customWidth="1"/>
    <col min="9483" max="9484" width="11.6640625" style="51" customWidth="1"/>
    <col min="9485" max="9486" width="8.88671875" style="51"/>
    <col min="9487" max="9487" width="9.44140625" style="51" customWidth="1"/>
    <col min="9488" max="9728" width="8.88671875" style="51"/>
    <col min="9729" max="9729" width="32.33203125" style="51" customWidth="1"/>
    <col min="9730" max="9730" width="18.5546875" style="51" bestFit="1" customWidth="1"/>
    <col min="9731" max="9731" width="11.6640625" style="51" customWidth="1"/>
    <col min="9732" max="9732" width="11.33203125" style="51" customWidth="1"/>
    <col min="9733" max="9735" width="14.33203125" style="51" customWidth="1"/>
    <col min="9736" max="9737" width="11.6640625" style="51" customWidth="1"/>
    <col min="9738" max="9738" width="16.5546875" style="51" customWidth="1"/>
    <col min="9739" max="9740" width="11.6640625" style="51" customWidth="1"/>
    <col min="9741" max="9742" width="8.88671875" style="51"/>
    <col min="9743" max="9743" width="9.44140625" style="51" customWidth="1"/>
    <col min="9744" max="9984" width="8.88671875" style="51"/>
    <col min="9985" max="9985" width="32.33203125" style="51" customWidth="1"/>
    <col min="9986" max="9986" width="18.5546875" style="51" bestFit="1" customWidth="1"/>
    <col min="9987" max="9987" width="11.6640625" style="51" customWidth="1"/>
    <col min="9988" max="9988" width="11.33203125" style="51" customWidth="1"/>
    <col min="9989" max="9991" width="14.33203125" style="51" customWidth="1"/>
    <col min="9992" max="9993" width="11.6640625" style="51" customWidth="1"/>
    <col min="9994" max="9994" width="16.5546875" style="51" customWidth="1"/>
    <col min="9995" max="9996" width="11.6640625" style="51" customWidth="1"/>
    <col min="9997" max="9998" width="8.88671875" style="51"/>
    <col min="9999" max="9999" width="9.44140625" style="51" customWidth="1"/>
    <col min="10000" max="10240" width="8.88671875" style="51"/>
    <col min="10241" max="10241" width="32.33203125" style="51" customWidth="1"/>
    <col min="10242" max="10242" width="18.5546875" style="51" bestFit="1" customWidth="1"/>
    <col min="10243" max="10243" width="11.6640625" style="51" customWidth="1"/>
    <col min="10244" max="10244" width="11.33203125" style="51" customWidth="1"/>
    <col min="10245" max="10247" width="14.33203125" style="51" customWidth="1"/>
    <col min="10248" max="10249" width="11.6640625" style="51" customWidth="1"/>
    <col min="10250" max="10250" width="16.5546875" style="51" customWidth="1"/>
    <col min="10251" max="10252" width="11.6640625" style="51" customWidth="1"/>
    <col min="10253" max="10254" width="8.88671875" style="51"/>
    <col min="10255" max="10255" width="9.44140625" style="51" customWidth="1"/>
    <col min="10256" max="10496" width="8.88671875" style="51"/>
    <col min="10497" max="10497" width="32.33203125" style="51" customWidth="1"/>
    <col min="10498" max="10498" width="18.5546875" style="51" bestFit="1" customWidth="1"/>
    <col min="10499" max="10499" width="11.6640625" style="51" customWidth="1"/>
    <col min="10500" max="10500" width="11.33203125" style="51" customWidth="1"/>
    <col min="10501" max="10503" width="14.33203125" style="51" customWidth="1"/>
    <col min="10504" max="10505" width="11.6640625" style="51" customWidth="1"/>
    <col min="10506" max="10506" width="16.5546875" style="51" customWidth="1"/>
    <col min="10507" max="10508" width="11.6640625" style="51" customWidth="1"/>
    <col min="10509" max="10510" width="8.88671875" style="51"/>
    <col min="10511" max="10511" width="9.44140625" style="51" customWidth="1"/>
    <col min="10512" max="10752" width="8.88671875" style="51"/>
    <col min="10753" max="10753" width="32.33203125" style="51" customWidth="1"/>
    <col min="10754" max="10754" width="18.5546875" style="51" bestFit="1" customWidth="1"/>
    <col min="10755" max="10755" width="11.6640625" style="51" customWidth="1"/>
    <col min="10756" max="10756" width="11.33203125" style="51" customWidth="1"/>
    <col min="10757" max="10759" width="14.33203125" style="51" customWidth="1"/>
    <col min="10760" max="10761" width="11.6640625" style="51" customWidth="1"/>
    <col min="10762" max="10762" width="16.5546875" style="51" customWidth="1"/>
    <col min="10763" max="10764" width="11.6640625" style="51" customWidth="1"/>
    <col min="10765" max="10766" width="8.88671875" style="51"/>
    <col min="10767" max="10767" width="9.44140625" style="51" customWidth="1"/>
    <col min="10768" max="11008" width="8.88671875" style="51"/>
    <col min="11009" max="11009" width="32.33203125" style="51" customWidth="1"/>
    <col min="11010" max="11010" width="18.5546875" style="51" bestFit="1" customWidth="1"/>
    <col min="11011" max="11011" width="11.6640625" style="51" customWidth="1"/>
    <col min="11012" max="11012" width="11.33203125" style="51" customWidth="1"/>
    <col min="11013" max="11015" width="14.33203125" style="51" customWidth="1"/>
    <col min="11016" max="11017" width="11.6640625" style="51" customWidth="1"/>
    <col min="11018" max="11018" width="16.5546875" style="51" customWidth="1"/>
    <col min="11019" max="11020" width="11.6640625" style="51" customWidth="1"/>
    <col min="11021" max="11022" width="8.88671875" style="51"/>
    <col min="11023" max="11023" width="9.44140625" style="51" customWidth="1"/>
    <col min="11024" max="11264" width="8.88671875" style="51"/>
    <col min="11265" max="11265" width="32.33203125" style="51" customWidth="1"/>
    <col min="11266" max="11266" width="18.5546875" style="51" bestFit="1" customWidth="1"/>
    <col min="11267" max="11267" width="11.6640625" style="51" customWidth="1"/>
    <col min="11268" max="11268" width="11.33203125" style="51" customWidth="1"/>
    <col min="11269" max="11271" width="14.33203125" style="51" customWidth="1"/>
    <col min="11272" max="11273" width="11.6640625" style="51" customWidth="1"/>
    <col min="11274" max="11274" width="16.5546875" style="51" customWidth="1"/>
    <col min="11275" max="11276" width="11.6640625" style="51" customWidth="1"/>
    <col min="11277" max="11278" width="8.88671875" style="51"/>
    <col min="11279" max="11279" width="9.44140625" style="51" customWidth="1"/>
    <col min="11280" max="11520" width="8.88671875" style="51"/>
    <col min="11521" max="11521" width="32.33203125" style="51" customWidth="1"/>
    <col min="11522" max="11522" width="18.5546875" style="51" bestFit="1" customWidth="1"/>
    <col min="11523" max="11523" width="11.6640625" style="51" customWidth="1"/>
    <col min="11524" max="11524" width="11.33203125" style="51" customWidth="1"/>
    <col min="11525" max="11527" width="14.33203125" style="51" customWidth="1"/>
    <col min="11528" max="11529" width="11.6640625" style="51" customWidth="1"/>
    <col min="11530" max="11530" width="16.5546875" style="51" customWidth="1"/>
    <col min="11531" max="11532" width="11.6640625" style="51" customWidth="1"/>
    <col min="11533" max="11534" width="8.88671875" style="51"/>
    <col min="11535" max="11535" width="9.44140625" style="51" customWidth="1"/>
    <col min="11536" max="11776" width="8.88671875" style="51"/>
    <col min="11777" max="11777" width="32.33203125" style="51" customWidth="1"/>
    <col min="11778" max="11778" width="18.5546875" style="51" bestFit="1" customWidth="1"/>
    <col min="11779" max="11779" width="11.6640625" style="51" customWidth="1"/>
    <col min="11780" max="11780" width="11.33203125" style="51" customWidth="1"/>
    <col min="11781" max="11783" width="14.33203125" style="51" customWidth="1"/>
    <col min="11784" max="11785" width="11.6640625" style="51" customWidth="1"/>
    <col min="11786" max="11786" width="16.5546875" style="51" customWidth="1"/>
    <col min="11787" max="11788" width="11.6640625" style="51" customWidth="1"/>
    <col min="11789" max="11790" width="8.88671875" style="51"/>
    <col min="11791" max="11791" width="9.44140625" style="51" customWidth="1"/>
    <col min="11792" max="12032" width="8.88671875" style="51"/>
    <col min="12033" max="12033" width="32.33203125" style="51" customWidth="1"/>
    <col min="12034" max="12034" width="18.5546875" style="51" bestFit="1" customWidth="1"/>
    <col min="12035" max="12035" width="11.6640625" style="51" customWidth="1"/>
    <col min="12036" max="12036" width="11.33203125" style="51" customWidth="1"/>
    <col min="12037" max="12039" width="14.33203125" style="51" customWidth="1"/>
    <col min="12040" max="12041" width="11.6640625" style="51" customWidth="1"/>
    <col min="12042" max="12042" width="16.5546875" style="51" customWidth="1"/>
    <col min="12043" max="12044" width="11.6640625" style="51" customWidth="1"/>
    <col min="12045" max="12046" width="8.88671875" style="51"/>
    <col min="12047" max="12047" width="9.44140625" style="51" customWidth="1"/>
    <col min="12048" max="12288" width="8.88671875" style="51"/>
    <col min="12289" max="12289" width="32.33203125" style="51" customWidth="1"/>
    <col min="12290" max="12290" width="18.5546875" style="51" bestFit="1" customWidth="1"/>
    <col min="12291" max="12291" width="11.6640625" style="51" customWidth="1"/>
    <col min="12292" max="12292" width="11.33203125" style="51" customWidth="1"/>
    <col min="12293" max="12295" width="14.33203125" style="51" customWidth="1"/>
    <col min="12296" max="12297" width="11.6640625" style="51" customWidth="1"/>
    <col min="12298" max="12298" width="16.5546875" style="51" customWidth="1"/>
    <col min="12299" max="12300" width="11.6640625" style="51" customWidth="1"/>
    <col min="12301" max="12302" width="8.88671875" style="51"/>
    <col min="12303" max="12303" width="9.44140625" style="51" customWidth="1"/>
    <col min="12304" max="12544" width="8.88671875" style="51"/>
    <col min="12545" max="12545" width="32.33203125" style="51" customWidth="1"/>
    <col min="12546" max="12546" width="18.5546875" style="51" bestFit="1" customWidth="1"/>
    <col min="12547" max="12547" width="11.6640625" style="51" customWidth="1"/>
    <col min="12548" max="12548" width="11.33203125" style="51" customWidth="1"/>
    <col min="12549" max="12551" width="14.33203125" style="51" customWidth="1"/>
    <col min="12552" max="12553" width="11.6640625" style="51" customWidth="1"/>
    <col min="12554" max="12554" width="16.5546875" style="51" customWidth="1"/>
    <col min="12555" max="12556" width="11.6640625" style="51" customWidth="1"/>
    <col min="12557" max="12558" width="8.88671875" style="51"/>
    <col min="12559" max="12559" width="9.44140625" style="51" customWidth="1"/>
    <col min="12560" max="12800" width="8.88671875" style="51"/>
    <col min="12801" max="12801" width="32.33203125" style="51" customWidth="1"/>
    <col min="12802" max="12802" width="18.5546875" style="51" bestFit="1" customWidth="1"/>
    <col min="12803" max="12803" width="11.6640625" style="51" customWidth="1"/>
    <col min="12804" max="12804" width="11.33203125" style="51" customWidth="1"/>
    <col min="12805" max="12807" width="14.33203125" style="51" customWidth="1"/>
    <col min="12808" max="12809" width="11.6640625" style="51" customWidth="1"/>
    <col min="12810" max="12810" width="16.5546875" style="51" customWidth="1"/>
    <col min="12811" max="12812" width="11.6640625" style="51" customWidth="1"/>
    <col min="12813" max="12814" width="8.88671875" style="51"/>
    <col min="12815" max="12815" width="9.44140625" style="51" customWidth="1"/>
    <col min="12816" max="13056" width="8.88671875" style="51"/>
    <col min="13057" max="13057" width="32.33203125" style="51" customWidth="1"/>
    <col min="13058" max="13058" width="18.5546875" style="51" bestFit="1" customWidth="1"/>
    <col min="13059" max="13059" width="11.6640625" style="51" customWidth="1"/>
    <col min="13060" max="13060" width="11.33203125" style="51" customWidth="1"/>
    <col min="13061" max="13063" width="14.33203125" style="51" customWidth="1"/>
    <col min="13064" max="13065" width="11.6640625" style="51" customWidth="1"/>
    <col min="13066" max="13066" width="16.5546875" style="51" customWidth="1"/>
    <col min="13067" max="13068" width="11.6640625" style="51" customWidth="1"/>
    <col min="13069" max="13070" width="8.88671875" style="51"/>
    <col min="13071" max="13071" width="9.44140625" style="51" customWidth="1"/>
    <col min="13072" max="13312" width="8.88671875" style="51"/>
    <col min="13313" max="13313" width="32.33203125" style="51" customWidth="1"/>
    <col min="13314" max="13314" width="18.5546875" style="51" bestFit="1" customWidth="1"/>
    <col min="13315" max="13315" width="11.6640625" style="51" customWidth="1"/>
    <col min="13316" max="13316" width="11.33203125" style="51" customWidth="1"/>
    <col min="13317" max="13319" width="14.33203125" style="51" customWidth="1"/>
    <col min="13320" max="13321" width="11.6640625" style="51" customWidth="1"/>
    <col min="13322" max="13322" width="16.5546875" style="51" customWidth="1"/>
    <col min="13323" max="13324" width="11.6640625" style="51" customWidth="1"/>
    <col min="13325" max="13326" width="8.88671875" style="51"/>
    <col min="13327" max="13327" width="9.44140625" style="51" customWidth="1"/>
    <col min="13328" max="13568" width="8.88671875" style="51"/>
    <col min="13569" max="13569" width="32.33203125" style="51" customWidth="1"/>
    <col min="13570" max="13570" width="18.5546875" style="51" bestFit="1" customWidth="1"/>
    <col min="13571" max="13571" width="11.6640625" style="51" customWidth="1"/>
    <col min="13572" max="13572" width="11.33203125" style="51" customWidth="1"/>
    <col min="13573" max="13575" width="14.33203125" style="51" customWidth="1"/>
    <col min="13576" max="13577" width="11.6640625" style="51" customWidth="1"/>
    <col min="13578" max="13578" width="16.5546875" style="51" customWidth="1"/>
    <col min="13579" max="13580" width="11.6640625" style="51" customWidth="1"/>
    <col min="13581" max="13582" width="8.88671875" style="51"/>
    <col min="13583" max="13583" width="9.44140625" style="51" customWidth="1"/>
    <col min="13584" max="13824" width="8.88671875" style="51"/>
    <col min="13825" max="13825" width="32.33203125" style="51" customWidth="1"/>
    <col min="13826" max="13826" width="18.5546875" style="51" bestFit="1" customWidth="1"/>
    <col min="13827" max="13827" width="11.6640625" style="51" customWidth="1"/>
    <col min="13828" max="13828" width="11.33203125" style="51" customWidth="1"/>
    <col min="13829" max="13831" width="14.33203125" style="51" customWidth="1"/>
    <col min="13832" max="13833" width="11.6640625" style="51" customWidth="1"/>
    <col min="13834" max="13834" width="16.5546875" style="51" customWidth="1"/>
    <col min="13835" max="13836" width="11.6640625" style="51" customWidth="1"/>
    <col min="13837" max="13838" width="8.88671875" style="51"/>
    <col min="13839" max="13839" width="9.44140625" style="51" customWidth="1"/>
    <col min="13840" max="14080" width="8.88671875" style="51"/>
    <col min="14081" max="14081" width="32.33203125" style="51" customWidth="1"/>
    <col min="14082" max="14082" width="18.5546875" style="51" bestFit="1" customWidth="1"/>
    <col min="14083" max="14083" width="11.6640625" style="51" customWidth="1"/>
    <col min="14084" max="14084" width="11.33203125" style="51" customWidth="1"/>
    <col min="14085" max="14087" width="14.33203125" style="51" customWidth="1"/>
    <col min="14088" max="14089" width="11.6640625" style="51" customWidth="1"/>
    <col min="14090" max="14090" width="16.5546875" style="51" customWidth="1"/>
    <col min="14091" max="14092" width="11.6640625" style="51" customWidth="1"/>
    <col min="14093" max="14094" width="8.88671875" style="51"/>
    <col min="14095" max="14095" width="9.44140625" style="51" customWidth="1"/>
    <col min="14096" max="14336" width="8.88671875" style="51"/>
    <col min="14337" max="14337" width="32.33203125" style="51" customWidth="1"/>
    <col min="14338" max="14338" width="18.5546875" style="51" bestFit="1" customWidth="1"/>
    <col min="14339" max="14339" width="11.6640625" style="51" customWidth="1"/>
    <col min="14340" max="14340" width="11.33203125" style="51" customWidth="1"/>
    <col min="14341" max="14343" width="14.33203125" style="51" customWidth="1"/>
    <col min="14344" max="14345" width="11.6640625" style="51" customWidth="1"/>
    <col min="14346" max="14346" width="16.5546875" style="51" customWidth="1"/>
    <col min="14347" max="14348" width="11.6640625" style="51" customWidth="1"/>
    <col min="14349" max="14350" width="8.88671875" style="51"/>
    <col min="14351" max="14351" width="9.44140625" style="51" customWidth="1"/>
    <col min="14352" max="14592" width="8.88671875" style="51"/>
    <col min="14593" max="14593" width="32.33203125" style="51" customWidth="1"/>
    <col min="14594" max="14594" width="18.5546875" style="51" bestFit="1" customWidth="1"/>
    <col min="14595" max="14595" width="11.6640625" style="51" customWidth="1"/>
    <col min="14596" max="14596" width="11.33203125" style="51" customWidth="1"/>
    <col min="14597" max="14599" width="14.33203125" style="51" customWidth="1"/>
    <col min="14600" max="14601" width="11.6640625" style="51" customWidth="1"/>
    <col min="14602" max="14602" width="16.5546875" style="51" customWidth="1"/>
    <col min="14603" max="14604" width="11.6640625" style="51" customWidth="1"/>
    <col min="14605" max="14606" width="8.88671875" style="51"/>
    <col min="14607" max="14607" width="9.44140625" style="51" customWidth="1"/>
    <col min="14608" max="14848" width="8.88671875" style="51"/>
    <col min="14849" max="14849" width="32.33203125" style="51" customWidth="1"/>
    <col min="14850" max="14850" width="18.5546875" style="51" bestFit="1" customWidth="1"/>
    <col min="14851" max="14851" width="11.6640625" style="51" customWidth="1"/>
    <col min="14852" max="14852" width="11.33203125" style="51" customWidth="1"/>
    <col min="14853" max="14855" width="14.33203125" style="51" customWidth="1"/>
    <col min="14856" max="14857" width="11.6640625" style="51" customWidth="1"/>
    <col min="14858" max="14858" width="16.5546875" style="51" customWidth="1"/>
    <col min="14859" max="14860" width="11.6640625" style="51" customWidth="1"/>
    <col min="14861" max="14862" width="8.88671875" style="51"/>
    <col min="14863" max="14863" width="9.44140625" style="51" customWidth="1"/>
    <col min="14864" max="15104" width="8.88671875" style="51"/>
    <col min="15105" max="15105" width="32.33203125" style="51" customWidth="1"/>
    <col min="15106" max="15106" width="18.5546875" style="51" bestFit="1" customWidth="1"/>
    <col min="15107" max="15107" width="11.6640625" style="51" customWidth="1"/>
    <col min="15108" max="15108" width="11.33203125" style="51" customWidth="1"/>
    <col min="15109" max="15111" width="14.33203125" style="51" customWidth="1"/>
    <col min="15112" max="15113" width="11.6640625" style="51" customWidth="1"/>
    <col min="15114" max="15114" width="16.5546875" style="51" customWidth="1"/>
    <col min="15115" max="15116" width="11.6640625" style="51" customWidth="1"/>
    <col min="15117" max="15118" width="8.88671875" style="51"/>
    <col min="15119" max="15119" width="9.44140625" style="51" customWidth="1"/>
    <col min="15120" max="15360" width="8.88671875" style="51"/>
    <col min="15361" max="15361" width="32.33203125" style="51" customWidth="1"/>
    <col min="15362" max="15362" width="18.5546875" style="51" bestFit="1" customWidth="1"/>
    <col min="15363" max="15363" width="11.6640625" style="51" customWidth="1"/>
    <col min="15364" max="15364" width="11.33203125" style="51" customWidth="1"/>
    <col min="15365" max="15367" width="14.33203125" style="51" customWidth="1"/>
    <col min="15368" max="15369" width="11.6640625" style="51" customWidth="1"/>
    <col min="15370" max="15370" width="16.5546875" style="51" customWidth="1"/>
    <col min="15371" max="15372" width="11.6640625" style="51" customWidth="1"/>
    <col min="15373" max="15374" width="8.88671875" style="51"/>
    <col min="15375" max="15375" width="9.44140625" style="51" customWidth="1"/>
    <col min="15376" max="15616" width="8.88671875" style="51"/>
    <col min="15617" max="15617" width="32.33203125" style="51" customWidth="1"/>
    <col min="15618" max="15618" width="18.5546875" style="51" bestFit="1" customWidth="1"/>
    <col min="15619" max="15619" width="11.6640625" style="51" customWidth="1"/>
    <col min="15620" max="15620" width="11.33203125" style="51" customWidth="1"/>
    <col min="15621" max="15623" width="14.33203125" style="51" customWidth="1"/>
    <col min="15624" max="15625" width="11.6640625" style="51" customWidth="1"/>
    <col min="15626" max="15626" width="16.5546875" style="51" customWidth="1"/>
    <col min="15627" max="15628" width="11.6640625" style="51" customWidth="1"/>
    <col min="15629" max="15630" width="8.88671875" style="51"/>
    <col min="15631" max="15631" width="9.44140625" style="51" customWidth="1"/>
    <col min="15632" max="15872" width="8.88671875" style="51"/>
    <col min="15873" max="15873" width="32.33203125" style="51" customWidth="1"/>
    <col min="15874" max="15874" width="18.5546875" style="51" bestFit="1" customWidth="1"/>
    <col min="15875" max="15875" width="11.6640625" style="51" customWidth="1"/>
    <col min="15876" max="15876" width="11.33203125" style="51" customWidth="1"/>
    <col min="15877" max="15879" width="14.33203125" style="51" customWidth="1"/>
    <col min="15880" max="15881" width="11.6640625" style="51" customWidth="1"/>
    <col min="15882" max="15882" width="16.5546875" style="51" customWidth="1"/>
    <col min="15883" max="15884" width="11.6640625" style="51" customWidth="1"/>
    <col min="15885" max="15886" width="8.88671875" style="51"/>
    <col min="15887" max="15887" width="9.44140625" style="51" customWidth="1"/>
    <col min="15888" max="16128" width="8.88671875" style="51"/>
    <col min="16129" max="16129" width="32.33203125" style="51" customWidth="1"/>
    <col min="16130" max="16130" width="18.5546875" style="51" bestFit="1" customWidth="1"/>
    <col min="16131" max="16131" width="11.6640625" style="51" customWidth="1"/>
    <col min="16132" max="16132" width="11.33203125" style="51" customWidth="1"/>
    <col min="16133" max="16135" width="14.33203125" style="51" customWidth="1"/>
    <col min="16136" max="16137" width="11.6640625" style="51" customWidth="1"/>
    <col min="16138" max="16138" width="16.5546875" style="51" customWidth="1"/>
    <col min="16139" max="16140" width="11.6640625" style="51" customWidth="1"/>
    <col min="16141" max="16142" width="8.88671875" style="51"/>
    <col min="16143" max="16143" width="9.44140625" style="51" customWidth="1"/>
    <col min="16144" max="16384" width="8.88671875" style="51"/>
  </cols>
  <sheetData>
    <row r="1" spans="1:25" ht="21.6" thickBot="1" x14ac:dyDescent="0.45">
      <c r="A1" s="68" t="s">
        <v>146</v>
      </c>
      <c r="B1" s="68"/>
      <c r="C1" s="68"/>
      <c r="D1" s="68"/>
      <c r="E1" s="68"/>
      <c r="F1" s="68"/>
      <c r="G1" s="68"/>
      <c r="H1" s="68"/>
      <c r="I1" s="68"/>
      <c r="J1" s="68"/>
      <c r="K1" s="68"/>
      <c r="L1" s="68"/>
    </row>
    <row r="2" spans="1:25" ht="21.6" thickTop="1" x14ac:dyDescent="0.4">
      <c r="A2" s="69" t="s">
        <v>147</v>
      </c>
      <c r="B2" s="70"/>
      <c r="C2" s="70"/>
      <c r="D2" s="70"/>
      <c r="E2" s="70"/>
      <c r="F2" s="70"/>
      <c r="G2" s="70"/>
      <c r="H2" s="70"/>
      <c r="I2" s="70"/>
      <c r="J2" s="70"/>
      <c r="K2" s="70"/>
      <c r="L2" s="70"/>
    </row>
    <row r="3" spans="1:25" ht="21.6" thickBot="1" x14ac:dyDescent="0.45">
      <c r="A3" s="71" t="s">
        <v>148</v>
      </c>
      <c r="B3" s="70"/>
      <c r="C3" s="70"/>
      <c r="D3" s="70"/>
      <c r="E3" s="70"/>
      <c r="F3" s="70"/>
      <c r="G3" s="70"/>
      <c r="H3" s="70"/>
      <c r="I3" s="70"/>
      <c r="J3" s="70"/>
      <c r="K3" s="70"/>
      <c r="L3" s="70"/>
    </row>
    <row r="4" spans="1:25" ht="60.75" customHeight="1" x14ac:dyDescent="0.3">
      <c r="B4" s="72"/>
      <c r="C4" s="72"/>
      <c r="D4" s="351" t="s">
        <v>149</v>
      </c>
      <c r="E4" s="352"/>
      <c r="F4" s="351" t="s">
        <v>150</v>
      </c>
      <c r="G4" s="353"/>
      <c r="H4" s="351" t="s">
        <v>151</v>
      </c>
      <c r="I4" s="352"/>
      <c r="J4" s="72"/>
      <c r="K4" s="72"/>
      <c r="L4" s="72"/>
    </row>
    <row r="5" spans="1:25" ht="66" x14ac:dyDescent="0.25">
      <c r="A5" s="73" t="s">
        <v>152</v>
      </c>
      <c r="B5" s="74" t="s">
        <v>153</v>
      </c>
      <c r="C5" s="75" t="s">
        <v>154</v>
      </c>
      <c r="D5" s="76" t="s">
        <v>155</v>
      </c>
      <c r="E5" s="77" t="s">
        <v>156</v>
      </c>
      <c r="F5" s="76" t="s">
        <v>155</v>
      </c>
      <c r="G5" s="78" t="s">
        <v>156</v>
      </c>
      <c r="H5" s="76" t="s">
        <v>155</v>
      </c>
      <c r="I5" s="77" t="s">
        <v>156</v>
      </c>
      <c r="J5" s="75" t="s">
        <v>157</v>
      </c>
      <c r="K5" s="73" t="s">
        <v>158</v>
      </c>
      <c r="L5" s="73" t="s">
        <v>159</v>
      </c>
      <c r="M5" s="73" t="s">
        <v>160</v>
      </c>
      <c r="N5" s="73" t="s">
        <v>161</v>
      </c>
      <c r="O5" s="73" t="s">
        <v>162</v>
      </c>
      <c r="P5" s="73" t="s">
        <v>163</v>
      </c>
      <c r="Q5" s="73" t="s">
        <v>164</v>
      </c>
      <c r="R5" s="73" t="s">
        <v>165</v>
      </c>
      <c r="S5" s="73" t="s">
        <v>166</v>
      </c>
      <c r="T5" s="73" t="s">
        <v>167</v>
      </c>
      <c r="U5" s="73" t="s">
        <v>168</v>
      </c>
      <c r="V5" s="73" t="s">
        <v>169</v>
      </c>
      <c r="W5" s="73" t="s">
        <v>170</v>
      </c>
      <c r="X5" s="73" t="s">
        <v>171</v>
      </c>
      <c r="Y5" s="79"/>
    </row>
    <row r="6" spans="1:25" ht="14.4" x14ac:dyDescent="0.25">
      <c r="A6" s="80" t="s">
        <v>172</v>
      </c>
      <c r="B6" s="81" t="s">
        <v>173</v>
      </c>
      <c r="C6" s="82"/>
      <c r="D6" s="83"/>
      <c r="E6" s="84"/>
      <c r="F6" s="81"/>
      <c r="G6" s="81"/>
      <c r="H6" s="85">
        <f t="shared" ref="H6:I11" si="0">(D6+F6)*$C6</f>
        <v>0</v>
      </c>
      <c r="I6" s="86">
        <f t="shared" si="0"/>
        <v>0</v>
      </c>
      <c r="J6" s="87">
        <f t="shared" ref="J6:J11" si="1">SUM(H6:I6)</f>
        <v>0</v>
      </c>
      <c r="K6" s="88" t="str">
        <f t="shared" ref="K6:K13" si="2">IF(ISERROR(J6/C6)=TRUE,"",J6/C6)</f>
        <v/>
      </c>
      <c r="L6" s="89"/>
      <c r="M6" s="80"/>
      <c r="N6" s="63"/>
      <c r="O6" s="63"/>
      <c r="P6" s="63"/>
      <c r="Q6" s="63"/>
      <c r="R6" s="63"/>
      <c r="S6" s="63"/>
      <c r="T6" s="63"/>
      <c r="U6" s="63"/>
      <c r="V6" s="63"/>
      <c r="W6" s="63"/>
      <c r="X6" s="63"/>
    </row>
    <row r="7" spans="1:25" ht="14.4" x14ac:dyDescent="0.25">
      <c r="A7" s="80"/>
      <c r="B7" s="81" t="s">
        <v>174</v>
      </c>
      <c r="C7" s="82"/>
      <c r="D7" s="83"/>
      <c r="E7" s="84"/>
      <c r="F7" s="81"/>
      <c r="G7" s="81"/>
      <c r="H7" s="85">
        <f t="shared" si="0"/>
        <v>0</v>
      </c>
      <c r="I7" s="86">
        <f t="shared" si="0"/>
        <v>0</v>
      </c>
      <c r="J7" s="87">
        <f t="shared" si="1"/>
        <v>0</v>
      </c>
      <c r="K7" s="88" t="str">
        <f t="shared" si="2"/>
        <v/>
      </c>
      <c r="L7" s="89"/>
      <c r="M7" s="80"/>
      <c r="N7" s="63"/>
      <c r="O7" s="63"/>
      <c r="P7" s="63"/>
      <c r="Q7" s="63"/>
      <c r="R7" s="63"/>
      <c r="S7" s="63"/>
      <c r="T7" s="63"/>
      <c r="U7" s="63"/>
      <c r="V7" s="63"/>
      <c r="W7" s="63"/>
      <c r="X7" s="63"/>
    </row>
    <row r="8" spans="1:25" ht="14.4" x14ac:dyDescent="0.25">
      <c r="A8" s="80" t="s">
        <v>175</v>
      </c>
      <c r="B8" s="81" t="s">
        <v>173</v>
      </c>
      <c r="C8" s="82"/>
      <c r="D8" s="83"/>
      <c r="E8" s="84"/>
      <c r="F8" s="81"/>
      <c r="G8" s="81"/>
      <c r="H8" s="85">
        <f t="shared" si="0"/>
        <v>0</v>
      </c>
      <c r="I8" s="86">
        <f t="shared" si="0"/>
        <v>0</v>
      </c>
      <c r="J8" s="87">
        <f t="shared" si="1"/>
        <v>0</v>
      </c>
      <c r="K8" s="88" t="str">
        <f t="shared" si="2"/>
        <v/>
      </c>
      <c r="L8" s="89"/>
      <c r="M8" s="80"/>
      <c r="N8" s="63"/>
      <c r="O8" s="63"/>
      <c r="P8" s="63"/>
      <c r="Q8" s="63"/>
      <c r="R8" s="63"/>
      <c r="S8" s="63"/>
      <c r="T8" s="63"/>
      <c r="U8" s="63"/>
      <c r="V8" s="63"/>
      <c r="W8" s="63"/>
      <c r="X8" s="63"/>
    </row>
    <row r="9" spans="1:25" ht="14.4" x14ac:dyDescent="0.25">
      <c r="B9" s="81" t="s">
        <v>174</v>
      </c>
      <c r="C9" s="82"/>
      <c r="D9" s="83"/>
      <c r="E9" s="84"/>
      <c r="F9" s="81"/>
      <c r="G9" s="81"/>
      <c r="H9" s="85">
        <f t="shared" si="0"/>
        <v>0</v>
      </c>
      <c r="I9" s="86">
        <f t="shared" si="0"/>
        <v>0</v>
      </c>
      <c r="J9" s="87">
        <f t="shared" si="1"/>
        <v>0</v>
      </c>
      <c r="K9" s="88" t="str">
        <f t="shared" si="2"/>
        <v/>
      </c>
      <c r="L9" s="89"/>
      <c r="M9" s="80"/>
      <c r="N9" s="63"/>
      <c r="O9" s="63"/>
      <c r="P9" s="63"/>
      <c r="Q9" s="63"/>
      <c r="R9" s="63"/>
      <c r="S9" s="63"/>
      <c r="T9" s="63"/>
      <c r="U9" s="63"/>
      <c r="V9" s="63"/>
      <c r="W9" s="63"/>
      <c r="X9" s="63"/>
    </row>
    <row r="10" spans="1:25" ht="14.4" x14ac:dyDescent="0.25">
      <c r="A10" s="80" t="s">
        <v>176</v>
      </c>
      <c r="B10" s="81" t="s">
        <v>174</v>
      </c>
      <c r="C10" s="82"/>
      <c r="D10" s="83"/>
      <c r="E10" s="84"/>
      <c r="F10" s="81"/>
      <c r="G10" s="81"/>
      <c r="H10" s="85">
        <f t="shared" si="0"/>
        <v>0</v>
      </c>
      <c r="I10" s="86">
        <f t="shared" si="0"/>
        <v>0</v>
      </c>
      <c r="J10" s="87">
        <f t="shared" si="1"/>
        <v>0</v>
      </c>
      <c r="K10" s="88" t="str">
        <f t="shared" si="2"/>
        <v/>
      </c>
      <c r="L10" s="89"/>
      <c r="M10" s="80"/>
      <c r="N10" s="63"/>
      <c r="O10" s="63"/>
      <c r="P10" s="63"/>
      <c r="Q10" s="63"/>
      <c r="R10" s="63"/>
      <c r="S10" s="63"/>
      <c r="T10" s="63"/>
      <c r="U10" s="63"/>
      <c r="V10" s="63"/>
      <c r="W10" s="63"/>
      <c r="X10" s="63"/>
    </row>
    <row r="11" spans="1:25" ht="14.4" x14ac:dyDescent="0.25">
      <c r="C11" s="82"/>
      <c r="D11" s="83"/>
      <c r="E11" s="84"/>
      <c r="F11" s="81"/>
      <c r="G11" s="81"/>
      <c r="H11" s="85">
        <f t="shared" si="0"/>
        <v>0</v>
      </c>
      <c r="I11" s="86">
        <f t="shared" si="0"/>
        <v>0</v>
      </c>
      <c r="J11" s="87">
        <f t="shared" si="1"/>
        <v>0</v>
      </c>
      <c r="K11" s="88" t="str">
        <f t="shared" si="2"/>
        <v/>
      </c>
      <c r="L11" s="89"/>
      <c r="M11" s="80"/>
      <c r="N11" s="63"/>
      <c r="O11" s="63"/>
      <c r="P11" s="63"/>
      <c r="Q11" s="63"/>
      <c r="R11" s="63"/>
      <c r="S11" s="63"/>
      <c r="T11" s="63"/>
      <c r="U11" s="63"/>
      <c r="V11" s="63"/>
      <c r="W11" s="63"/>
      <c r="X11" s="63"/>
    </row>
    <row r="12" spans="1:25" s="103" customFormat="1" x14ac:dyDescent="0.25">
      <c r="A12" s="90"/>
      <c r="B12" s="91"/>
      <c r="C12" s="92"/>
      <c r="D12" s="93"/>
      <c r="E12" s="94"/>
      <c r="F12" s="95"/>
      <c r="G12" s="96"/>
      <c r="H12" s="97"/>
      <c r="I12" s="98"/>
      <c r="J12" s="99"/>
      <c r="K12" s="100" t="str">
        <f t="shared" si="2"/>
        <v/>
      </c>
      <c r="L12" s="101"/>
      <c r="M12" s="90"/>
      <c r="N12" s="102"/>
      <c r="O12" s="102"/>
      <c r="P12" s="102"/>
      <c r="Q12" s="102"/>
      <c r="R12" s="102"/>
      <c r="S12" s="102"/>
      <c r="T12" s="102"/>
      <c r="U12" s="102"/>
      <c r="V12" s="102"/>
      <c r="W12" s="102"/>
      <c r="X12" s="102"/>
    </row>
    <row r="13" spans="1:25" ht="15" customHeight="1" thickBot="1" x14ac:dyDescent="0.3">
      <c r="A13" s="104" t="s">
        <v>177</v>
      </c>
      <c r="B13" s="501"/>
      <c r="C13" s="502"/>
      <c r="D13" s="502"/>
      <c r="E13" s="502"/>
      <c r="F13" s="502"/>
      <c r="G13" s="502"/>
      <c r="H13" s="502"/>
      <c r="I13" s="503"/>
      <c r="J13" s="500"/>
      <c r="K13" s="105" t="str">
        <f t="shared" si="2"/>
        <v/>
      </c>
      <c r="L13" s="106"/>
      <c r="M13" s="104"/>
      <c r="N13" s="107"/>
      <c r="O13" s="107"/>
      <c r="P13" s="107"/>
      <c r="Q13" s="107"/>
      <c r="R13" s="107"/>
      <c r="S13" s="107"/>
      <c r="T13" s="107"/>
      <c r="U13" s="107"/>
      <c r="V13" s="107"/>
      <c r="W13" s="107"/>
      <c r="X13" s="107"/>
    </row>
    <row r="14" spans="1:25" ht="14.4" thickTop="1" thickBot="1" x14ac:dyDescent="0.3">
      <c r="A14" s="108" t="s">
        <v>178</v>
      </c>
      <c r="B14" s="109"/>
      <c r="C14" s="110"/>
      <c r="D14" s="111"/>
      <c r="E14" s="112"/>
      <c r="F14" s="113"/>
      <c r="G14" s="114"/>
      <c r="H14" s="115"/>
      <c r="I14" s="116"/>
      <c r="J14" s="117">
        <f>SUM(J6:J13)</f>
        <v>0</v>
      </c>
      <c r="K14" s="118"/>
      <c r="L14" s="119"/>
      <c r="M14" s="108"/>
      <c r="N14" s="108"/>
      <c r="O14" s="108"/>
      <c r="P14" s="108"/>
      <c r="Q14" s="108"/>
      <c r="R14" s="108"/>
      <c r="S14" s="108"/>
      <c r="T14" s="108"/>
      <c r="U14" s="108"/>
      <c r="V14" s="108"/>
      <c r="W14" s="108"/>
      <c r="X14" s="108"/>
    </row>
    <row r="15" spans="1:25" x14ac:dyDescent="0.25">
      <c r="C15" s="51"/>
      <c r="H15" s="51"/>
      <c r="I15" s="51"/>
      <c r="J15" s="51"/>
    </row>
    <row r="23" spans="1:12" ht="15.6" x14ac:dyDescent="0.3">
      <c r="B23" s="121"/>
      <c r="D23" s="121"/>
      <c r="E23" s="121"/>
      <c r="F23" s="121"/>
      <c r="G23" s="121"/>
    </row>
    <row r="25" spans="1:12" x14ac:dyDescent="0.25">
      <c r="A25" s="51" t="s">
        <v>179</v>
      </c>
      <c r="C25" s="51"/>
      <c r="H25" s="51"/>
      <c r="I25" s="51"/>
      <c r="J25" s="51"/>
    </row>
    <row r="26" spans="1:12" x14ac:dyDescent="0.25">
      <c r="A26" s="51" t="s">
        <v>180</v>
      </c>
    </row>
    <row r="27" spans="1:12" x14ac:dyDescent="0.25">
      <c r="A27" s="51" t="s">
        <v>181</v>
      </c>
      <c r="K27" s="122"/>
      <c r="L27" s="122"/>
    </row>
    <row r="28" spans="1:12" x14ac:dyDescent="0.25">
      <c r="A28" s="51" t="s">
        <v>182</v>
      </c>
    </row>
  </sheetData>
  <mergeCells count="4">
    <mergeCell ref="D4:E4"/>
    <mergeCell ref="F4:G4"/>
    <mergeCell ref="H4:I4"/>
    <mergeCell ref="B13:I13"/>
  </mergeCells>
  <dataValidations count="1">
    <dataValidation type="list" allowBlank="1" showInputMessage="1" showErrorMessage="1" sqref="B6:B10 IX6:IX10 ST6:ST10 ACP6:ACP10 AML6:AML10 AWH6:AWH10 BGD6:BGD10 BPZ6:BPZ10 BZV6:BZV10 CJR6:CJR10 CTN6:CTN10 DDJ6:DDJ10 DNF6:DNF10 DXB6:DXB10 EGX6:EGX10 EQT6:EQT10 FAP6:FAP10 FKL6:FKL10 FUH6:FUH10 GED6:GED10 GNZ6:GNZ10 GXV6:GXV10 HHR6:HHR10 HRN6:HRN10 IBJ6:IBJ10 ILF6:ILF10 IVB6:IVB10 JEX6:JEX10 JOT6:JOT10 JYP6:JYP10 KIL6:KIL10 KSH6:KSH10 LCD6:LCD10 LLZ6:LLZ10 LVV6:LVV10 MFR6:MFR10 MPN6:MPN10 MZJ6:MZJ10 NJF6:NJF10 NTB6:NTB10 OCX6:OCX10 OMT6:OMT10 OWP6:OWP10 PGL6:PGL10 PQH6:PQH10 QAD6:QAD10 QJZ6:QJZ10 QTV6:QTV10 RDR6:RDR10 RNN6:RNN10 RXJ6:RXJ10 SHF6:SHF10 SRB6:SRB10 TAX6:TAX10 TKT6:TKT10 TUP6:TUP10 UEL6:UEL10 UOH6:UOH10 UYD6:UYD10 VHZ6:VHZ10 VRV6:VRV10 WBR6:WBR10 WLN6:WLN10 WVJ6:WVJ10 B65542:B65546 IX65542:IX65546 ST65542:ST65546 ACP65542:ACP65546 AML65542:AML65546 AWH65542:AWH65546 BGD65542:BGD65546 BPZ65542:BPZ65546 BZV65542:BZV65546 CJR65542:CJR65546 CTN65542:CTN65546 DDJ65542:DDJ65546 DNF65542:DNF65546 DXB65542:DXB65546 EGX65542:EGX65546 EQT65542:EQT65546 FAP65542:FAP65546 FKL65542:FKL65546 FUH65542:FUH65546 GED65542:GED65546 GNZ65542:GNZ65546 GXV65542:GXV65546 HHR65542:HHR65546 HRN65542:HRN65546 IBJ65542:IBJ65546 ILF65542:ILF65546 IVB65542:IVB65546 JEX65542:JEX65546 JOT65542:JOT65546 JYP65542:JYP65546 KIL65542:KIL65546 KSH65542:KSH65546 LCD65542:LCD65546 LLZ65542:LLZ65546 LVV65542:LVV65546 MFR65542:MFR65546 MPN65542:MPN65546 MZJ65542:MZJ65546 NJF65542:NJF65546 NTB65542:NTB65546 OCX65542:OCX65546 OMT65542:OMT65546 OWP65542:OWP65546 PGL65542:PGL65546 PQH65542:PQH65546 QAD65542:QAD65546 QJZ65542:QJZ65546 QTV65542:QTV65546 RDR65542:RDR65546 RNN65542:RNN65546 RXJ65542:RXJ65546 SHF65542:SHF65546 SRB65542:SRB65546 TAX65542:TAX65546 TKT65542:TKT65546 TUP65542:TUP65546 UEL65542:UEL65546 UOH65542:UOH65546 UYD65542:UYD65546 VHZ65542:VHZ65546 VRV65542:VRV65546 WBR65542:WBR65546 WLN65542:WLN65546 WVJ65542:WVJ65546 B131078:B131082 IX131078:IX131082 ST131078:ST131082 ACP131078:ACP131082 AML131078:AML131082 AWH131078:AWH131082 BGD131078:BGD131082 BPZ131078:BPZ131082 BZV131078:BZV131082 CJR131078:CJR131082 CTN131078:CTN131082 DDJ131078:DDJ131082 DNF131078:DNF131082 DXB131078:DXB131082 EGX131078:EGX131082 EQT131078:EQT131082 FAP131078:FAP131082 FKL131078:FKL131082 FUH131078:FUH131082 GED131078:GED131082 GNZ131078:GNZ131082 GXV131078:GXV131082 HHR131078:HHR131082 HRN131078:HRN131082 IBJ131078:IBJ131082 ILF131078:ILF131082 IVB131078:IVB131082 JEX131078:JEX131082 JOT131078:JOT131082 JYP131078:JYP131082 KIL131078:KIL131082 KSH131078:KSH131082 LCD131078:LCD131082 LLZ131078:LLZ131082 LVV131078:LVV131082 MFR131078:MFR131082 MPN131078:MPN131082 MZJ131078:MZJ131082 NJF131078:NJF131082 NTB131078:NTB131082 OCX131078:OCX131082 OMT131078:OMT131082 OWP131078:OWP131082 PGL131078:PGL131082 PQH131078:PQH131082 QAD131078:QAD131082 QJZ131078:QJZ131082 QTV131078:QTV131082 RDR131078:RDR131082 RNN131078:RNN131082 RXJ131078:RXJ131082 SHF131078:SHF131082 SRB131078:SRB131082 TAX131078:TAX131082 TKT131078:TKT131082 TUP131078:TUP131082 UEL131078:UEL131082 UOH131078:UOH131082 UYD131078:UYD131082 VHZ131078:VHZ131082 VRV131078:VRV131082 WBR131078:WBR131082 WLN131078:WLN131082 WVJ131078:WVJ131082 B196614:B196618 IX196614:IX196618 ST196614:ST196618 ACP196614:ACP196618 AML196614:AML196618 AWH196614:AWH196618 BGD196614:BGD196618 BPZ196614:BPZ196618 BZV196614:BZV196618 CJR196614:CJR196618 CTN196614:CTN196618 DDJ196614:DDJ196618 DNF196614:DNF196618 DXB196614:DXB196618 EGX196614:EGX196618 EQT196614:EQT196618 FAP196614:FAP196618 FKL196614:FKL196618 FUH196614:FUH196618 GED196614:GED196618 GNZ196614:GNZ196618 GXV196614:GXV196618 HHR196614:HHR196618 HRN196614:HRN196618 IBJ196614:IBJ196618 ILF196614:ILF196618 IVB196614:IVB196618 JEX196614:JEX196618 JOT196614:JOT196618 JYP196614:JYP196618 KIL196614:KIL196618 KSH196614:KSH196618 LCD196614:LCD196618 LLZ196614:LLZ196618 LVV196614:LVV196618 MFR196614:MFR196618 MPN196614:MPN196618 MZJ196614:MZJ196618 NJF196614:NJF196618 NTB196614:NTB196618 OCX196614:OCX196618 OMT196614:OMT196618 OWP196614:OWP196618 PGL196614:PGL196618 PQH196614:PQH196618 QAD196614:QAD196618 QJZ196614:QJZ196618 QTV196614:QTV196618 RDR196614:RDR196618 RNN196614:RNN196618 RXJ196614:RXJ196618 SHF196614:SHF196618 SRB196614:SRB196618 TAX196614:TAX196618 TKT196614:TKT196618 TUP196614:TUP196618 UEL196614:UEL196618 UOH196614:UOH196618 UYD196614:UYD196618 VHZ196614:VHZ196618 VRV196614:VRV196618 WBR196614:WBR196618 WLN196614:WLN196618 WVJ196614:WVJ196618 B262150:B262154 IX262150:IX262154 ST262150:ST262154 ACP262150:ACP262154 AML262150:AML262154 AWH262150:AWH262154 BGD262150:BGD262154 BPZ262150:BPZ262154 BZV262150:BZV262154 CJR262150:CJR262154 CTN262150:CTN262154 DDJ262150:DDJ262154 DNF262150:DNF262154 DXB262150:DXB262154 EGX262150:EGX262154 EQT262150:EQT262154 FAP262150:FAP262154 FKL262150:FKL262154 FUH262150:FUH262154 GED262150:GED262154 GNZ262150:GNZ262154 GXV262150:GXV262154 HHR262150:HHR262154 HRN262150:HRN262154 IBJ262150:IBJ262154 ILF262150:ILF262154 IVB262150:IVB262154 JEX262150:JEX262154 JOT262150:JOT262154 JYP262150:JYP262154 KIL262150:KIL262154 KSH262150:KSH262154 LCD262150:LCD262154 LLZ262150:LLZ262154 LVV262150:LVV262154 MFR262150:MFR262154 MPN262150:MPN262154 MZJ262150:MZJ262154 NJF262150:NJF262154 NTB262150:NTB262154 OCX262150:OCX262154 OMT262150:OMT262154 OWP262150:OWP262154 PGL262150:PGL262154 PQH262150:PQH262154 QAD262150:QAD262154 QJZ262150:QJZ262154 QTV262150:QTV262154 RDR262150:RDR262154 RNN262150:RNN262154 RXJ262150:RXJ262154 SHF262150:SHF262154 SRB262150:SRB262154 TAX262150:TAX262154 TKT262150:TKT262154 TUP262150:TUP262154 UEL262150:UEL262154 UOH262150:UOH262154 UYD262150:UYD262154 VHZ262150:VHZ262154 VRV262150:VRV262154 WBR262150:WBR262154 WLN262150:WLN262154 WVJ262150:WVJ262154 B327686:B327690 IX327686:IX327690 ST327686:ST327690 ACP327686:ACP327690 AML327686:AML327690 AWH327686:AWH327690 BGD327686:BGD327690 BPZ327686:BPZ327690 BZV327686:BZV327690 CJR327686:CJR327690 CTN327686:CTN327690 DDJ327686:DDJ327690 DNF327686:DNF327690 DXB327686:DXB327690 EGX327686:EGX327690 EQT327686:EQT327690 FAP327686:FAP327690 FKL327686:FKL327690 FUH327686:FUH327690 GED327686:GED327690 GNZ327686:GNZ327690 GXV327686:GXV327690 HHR327686:HHR327690 HRN327686:HRN327690 IBJ327686:IBJ327690 ILF327686:ILF327690 IVB327686:IVB327690 JEX327686:JEX327690 JOT327686:JOT327690 JYP327686:JYP327690 KIL327686:KIL327690 KSH327686:KSH327690 LCD327686:LCD327690 LLZ327686:LLZ327690 LVV327686:LVV327690 MFR327686:MFR327690 MPN327686:MPN327690 MZJ327686:MZJ327690 NJF327686:NJF327690 NTB327686:NTB327690 OCX327686:OCX327690 OMT327686:OMT327690 OWP327686:OWP327690 PGL327686:PGL327690 PQH327686:PQH327690 QAD327686:QAD327690 QJZ327686:QJZ327690 QTV327686:QTV327690 RDR327686:RDR327690 RNN327686:RNN327690 RXJ327686:RXJ327690 SHF327686:SHF327690 SRB327686:SRB327690 TAX327686:TAX327690 TKT327686:TKT327690 TUP327686:TUP327690 UEL327686:UEL327690 UOH327686:UOH327690 UYD327686:UYD327690 VHZ327686:VHZ327690 VRV327686:VRV327690 WBR327686:WBR327690 WLN327686:WLN327690 WVJ327686:WVJ327690 B393222:B393226 IX393222:IX393226 ST393222:ST393226 ACP393222:ACP393226 AML393222:AML393226 AWH393222:AWH393226 BGD393222:BGD393226 BPZ393222:BPZ393226 BZV393222:BZV393226 CJR393222:CJR393226 CTN393222:CTN393226 DDJ393222:DDJ393226 DNF393222:DNF393226 DXB393222:DXB393226 EGX393222:EGX393226 EQT393222:EQT393226 FAP393222:FAP393226 FKL393222:FKL393226 FUH393222:FUH393226 GED393222:GED393226 GNZ393222:GNZ393226 GXV393222:GXV393226 HHR393222:HHR393226 HRN393222:HRN393226 IBJ393222:IBJ393226 ILF393222:ILF393226 IVB393222:IVB393226 JEX393222:JEX393226 JOT393222:JOT393226 JYP393222:JYP393226 KIL393222:KIL393226 KSH393222:KSH393226 LCD393222:LCD393226 LLZ393222:LLZ393226 LVV393222:LVV393226 MFR393222:MFR393226 MPN393222:MPN393226 MZJ393222:MZJ393226 NJF393222:NJF393226 NTB393222:NTB393226 OCX393222:OCX393226 OMT393222:OMT393226 OWP393222:OWP393226 PGL393222:PGL393226 PQH393222:PQH393226 QAD393222:QAD393226 QJZ393222:QJZ393226 QTV393222:QTV393226 RDR393222:RDR393226 RNN393222:RNN393226 RXJ393222:RXJ393226 SHF393222:SHF393226 SRB393222:SRB393226 TAX393222:TAX393226 TKT393222:TKT393226 TUP393222:TUP393226 UEL393222:UEL393226 UOH393222:UOH393226 UYD393222:UYD393226 VHZ393222:VHZ393226 VRV393222:VRV393226 WBR393222:WBR393226 WLN393222:WLN393226 WVJ393222:WVJ393226 B458758:B458762 IX458758:IX458762 ST458758:ST458762 ACP458758:ACP458762 AML458758:AML458762 AWH458758:AWH458762 BGD458758:BGD458762 BPZ458758:BPZ458762 BZV458758:BZV458762 CJR458758:CJR458762 CTN458758:CTN458762 DDJ458758:DDJ458762 DNF458758:DNF458762 DXB458758:DXB458762 EGX458758:EGX458762 EQT458758:EQT458762 FAP458758:FAP458762 FKL458758:FKL458762 FUH458758:FUH458762 GED458758:GED458762 GNZ458758:GNZ458762 GXV458758:GXV458762 HHR458758:HHR458762 HRN458758:HRN458762 IBJ458758:IBJ458762 ILF458758:ILF458762 IVB458758:IVB458762 JEX458758:JEX458762 JOT458758:JOT458762 JYP458758:JYP458762 KIL458758:KIL458762 KSH458758:KSH458762 LCD458758:LCD458762 LLZ458758:LLZ458762 LVV458758:LVV458762 MFR458758:MFR458762 MPN458758:MPN458762 MZJ458758:MZJ458762 NJF458758:NJF458762 NTB458758:NTB458762 OCX458758:OCX458762 OMT458758:OMT458762 OWP458758:OWP458762 PGL458758:PGL458762 PQH458758:PQH458762 QAD458758:QAD458762 QJZ458758:QJZ458762 QTV458758:QTV458762 RDR458758:RDR458762 RNN458758:RNN458762 RXJ458758:RXJ458762 SHF458758:SHF458762 SRB458758:SRB458762 TAX458758:TAX458762 TKT458758:TKT458762 TUP458758:TUP458762 UEL458758:UEL458762 UOH458758:UOH458762 UYD458758:UYD458762 VHZ458758:VHZ458762 VRV458758:VRV458762 WBR458758:WBR458762 WLN458758:WLN458762 WVJ458758:WVJ458762 B524294:B524298 IX524294:IX524298 ST524294:ST524298 ACP524294:ACP524298 AML524294:AML524298 AWH524294:AWH524298 BGD524294:BGD524298 BPZ524294:BPZ524298 BZV524294:BZV524298 CJR524294:CJR524298 CTN524294:CTN524298 DDJ524294:DDJ524298 DNF524294:DNF524298 DXB524294:DXB524298 EGX524294:EGX524298 EQT524294:EQT524298 FAP524294:FAP524298 FKL524294:FKL524298 FUH524294:FUH524298 GED524294:GED524298 GNZ524294:GNZ524298 GXV524294:GXV524298 HHR524294:HHR524298 HRN524294:HRN524298 IBJ524294:IBJ524298 ILF524294:ILF524298 IVB524294:IVB524298 JEX524294:JEX524298 JOT524294:JOT524298 JYP524294:JYP524298 KIL524294:KIL524298 KSH524294:KSH524298 LCD524294:LCD524298 LLZ524294:LLZ524298 LVV524294:LVV524298 MFR524294:MFR524298 MPN524294:MPN524298 MZJ524294:MZJ524298 NJF524294:NJF524298 NTB524294:NTB524298 OCX524294:OCX524298 OMT524294:OMT524298 OWP524294:OWP524298 PGL524294:PGL524298 PQH524294:PQH524298 QAD524294:QAD524298 QJZ524294:QJZ524298 QTV524294:QTV524298 RDR524294:RDR524298 RNN524294:RNN524298 RXJ524294:RXJ524298 SHF524294:SHF524298 SRB524294:SRB524298 TAX524294:TAX524298 TKT524294:TKT524298 TUP524294:TUP524298 UEL524294:UEL524298 UOH524294:UOH524298 UYD524294:UYD524298 VHZ524294:VHZ524298 VRV524294:VRV524298 WBR524294:WBR524298 WLN524294:WLN524298 WVJ524294:WVJ524298 B589830:B589834 IX589830:IX589834 ST589830:ST589834 ACP589830:ACP589834 AML589830:AML589834 AWH589830:AWH589834 BGD589830:BGD589834 BPZ589830:BPZ589834 BZV589830:BZV589834 CJR589830:CJR589834 CTN589830:CTN589834 DDJ589830:DDJ589834 DNF589830:DNF589834 DXB589830:DXB589834 EGX589830:EGX589834 EQT589830:EQT589834 FAP589830:FAP589834 FKL589830:FKL589834 FUH589830:FUH589834 GED589830:GED589834 GNZ589830:GNZ589834 GXV589830:GXV589834 HHR589830:HHR589834 HRN589830:HRN589834 IBJ589830:IBJ589834 ILF589830:ILF589834 IVB589830:IVB589834 JEX589830:JEX589834 JOT589830:JOT589834 JYP589830:JYP589834 KIL589830:KIL589834 KSH589830:KSH589834 LCD589830:LCD589834 LLZ589830:LLZ589834 LVV589830:LVV589834 MFR589830:MFR589834 MPN589830:MPN589834 MZJ589830:MZJ589834 NJF589830:NJF589834 NTB589830:NTB589834 OCX589830:OCX589834 OMT589830:OMT589834 OWP589830:OWP589834 PGL589830:PGL589834 PQH589830:PQH589834 QAD589830:QAD589834 QJZ589830:QJZ589834 QTV589830:QTV589834 RDR589830:RDR589834 RNN589830:RNN589834 RXJ589830:RXJ589834 SHF589830:SHF589834 SRB589830:SRB589834 TAX589830:TAX589834 TKT589830:TKT589834 TUP589830:TUP589834 UEL589830:UEL589834 UOH589830:UOH589834 UYD589830:UYD589834 VHZ589830:VHZ589834 VRV589830:VRV589834 WBR589830:WBR589834 WLN589830:WLN589834 WVJ589830:WVJ589834 B655366:B655370 IX655366:IX655370 ST655366:ST655370 ACP655366:ACP655370 AML655366:AML655370 AWH655366:AWH655370 BGD655366:BGD655370 BPZ655366:BPZ655370 BZV655366:BZV655370 CJR655366:CJR655370 CTN655366:CTN655370 DDJ655366:DDJ655370 DNF655366:DNF655370 DXB655366:DXB655370 EGX655366:EGX655370 EQT655366:EQT655370 FAP655366:FAP655370 FKL655366:FKL655370 FUH655366:FUH655370 GED655366:GED655370 GNZ655366:GNZ655370 GXV655366:GXV655370 HHR655366:HHR655370 HRN655366:HRN655370 IBJ655366:IBJ655370 ILF655366:ILF655370 IVB655366:IVB655370 JEX655366:JEX655370 JOT655366:JOT655370 JYP655366:JYP655370 KIL655366:KIL655370 KSH655366:KSH655370 LCD655366:LCD655370 LLZ655366:LLZ655370 LVV655366:LVV655370 MFR655366:MFR655370 MPN655366:MPN655370 MZJ655366:MZJ655370 NJF655366:NJF655370 NTB655366:NTB655370 OCX655366:OCX655370 OMT655366:OMT655370 OWP655366:OWP655370 PGL655366:PGL655370 PQH655366:PQH655370 QAD655366:QAD655370 QJZ655366:QJZ655370 QTV655366:QTV655370 RDR655366:RDR655370 RNN655366:RNN655370 RXJ655366:RXJ655370 SHF655366:SHF655370 SRB655366:SRB655370 TAX655366:TAX655370 TKT655366:TKT655370 TUP655366:TUP655370 UEL655366:UEL655370 UOH655366:UOH655370 UYD655366:UYD655370 VHZ655366:VHZ655370 VRV655366:VRV655370 WBR655366:WBR655370 WLN655366:WLN655370 WVJ655366:WVJ655370 B720902:B720906 IX720902:IX720906 ST720902:ST720906 ACP720902:ACP720906 AML720902:AML720906 AWH720902:AWH720906 BGD720902:BGD720906 BPZ720902:BPZ720906 BZV720902:BZV720906 CJR720902:CJR720906 CTN720902:CTN720906 DDJ720902:DDJ720906 DNF720902:DNF720906 DXB720902:DXB720906 EGX720902:EGX720906 EQT720902:EQT720906 FAP720902:FAP720906 FKL720902:FKL720906 FUH720902:FUH720906 GED720902:GED720906 GNZ720902:GNZ720906 GXV720902:GXV720906 HHR720902:HHR720906 HRN720902:HRN720906 IBJ720902:IBJ720906 ILF720902:ILF720906 IVB720902:IVB720906 JEX720902:JEX720906 JOT720902:JOT720906 JYP720902:JYP720906 KIL720902:KIL720906 KSH720902:KSH720906 LCD720902:LCD720906 LLZ720902:LLZ720906 LVV720902:LVV720906 MFR720902:MFR720906 MPN720902:MPN720906 MZJ720902:MZJ720906 NJF720902:NJF720906 NTB720902:NTB720906 OCX720902:OCX720906 OMT720902:OMT720906 OWP720902:OWP720906 PGL720902:PGL720906 PQH720902:PQH720906 QAD720902:QAD720906 QJZ720902:QJZ720906 QTV720902:QTV720906 RDR720902:RDR720906 RNN720902:RNN720906 RXJ720902:RXJ720906 SHF720902:SHF720906 SRB720902:SRB720906 TAX720902:TAX720906 TKT720902:TKT720906 TUP720902:TUP720906 UEL720902:UEL720906 UOH720902:UOH720906 UYD720902:UYD720906 VHZ720902:VHZ720906 VRV720902:VRV720906 WBR720902:WBR720906 WLN720902:WLN720906 WVJ720902:WVJ720906 B786438:B786442 IX786438:IX786442 ST786438:ST786442 ACP786438:ACP786442 AML786438:AML786442 AWH786438:AWH786442 BGD786438:BGD786442 BPZ786438:BPZ786442 BZV786438:BZV786442 CJR786438:CJR786442 CTN786438:CTN786442 DDJ786438:DDJ786442 DNF786438:DNF786442 DXB786438:DXB786442 EGX786438:EGX786442 EQT786438:EQT786442 FAP786438:FAP786442 FKL786438:FKL786442 FUH786438:FUH786442 GED786438:GED786442 GNZ786438:GNZ786442 GXV786438:GXV786442 HHR786438:HHR786442 HRN786438:HRN786442 IBJ786438:IBJ786442 ILF786438:ILF786442 IVB786438:IVB786442 JEX786438:JEX786442 JOT786438:JOT786442 JYP786438:JYP786442 KIL786438:KIL786442 KSH786438:KSH786442 LCD786438:LCD786442 LLZ786438:LLZ786442 LVV786438:LVV786442 MFR786438:MFR786442 MPN786438:MPN786442 MZJ786438:MZJ786442 NJF786438:NJF786442 NTB786438:NTB786442 OCX786438:OCX786442 OMT786438:OMT786442 OWP786438:OWP786442 PGL786438:PGL786442 PQH786438:PQH786442 QAD786438:QAD786442 QJZ786438:QJZ786442 QTV786438:QTV786442 RDR786438:RDR786442 RNN786438:RNN786442 RXJ786438:RXJ786442 SHF786438:SHF786442 SRB786438:SRB786442 TAX786438:TAX786442 TKT786438:TKT786442 TUP786438:TUP786442 UEL786438:UEL786442 UOH786438:UOH786442 UYD786438:UYD786442 VHZ786438:VHZ786442 VRV786438:VRV786442 WBR786438:WBR786442 WLN786438:WLN786442 WVJ786438:WVJ786442 B851974:B851978 IX851974:IX851978 ST851974:ST851978 ACP851974:ACP851978 AML851974:AML851978 AWH851974:AWH851978 BGD851974:BGD851978 BPZ851974:BPZ851978 BZV851974:BZV851978 CJR851974:CJR851978 CTN851974:CTN851978 DDJ851974:DDJ851978 DNF851974:DNF851978 DXB851974:DXB851978 EGX851974:EGX851978 EQT851974:EQT851978 FAP851974:FAP851978 FKL851974:FKL851978 FUH851974:FUH851978 GED851974:GED851978 GNZ851974:GNZ851978 GXV851974:GXV851978 HHR851974:HHR851978 HRN851974:HRN851978 IBJ851974:IBJ851978 ILF851974:ILF851978 IVB851974:IVB851978 JEX851974:JEX851978 JOT851974:JOT851978 JYP851974:JYP851978 KIL851974:KIL851978 KSH851974:KSH851978 LCD851974:LCD851978 LLZ851974:LLZ851978 LVV851974:LVV851978 MFR851974:MFR851978 MPN851974:MPN851978 MZJ851974:MZJ851978 NJF851974:NJF851978 NTB851974:NTB851978 OCX851974:OCX851978 OMT851974:OMT851978 OWP851974:OWP851978 PGL851974:PGL851978 PQH851974:PQH851978 QAD851974:QAD851978 QJZ851974:QJZ851978 QTV851974:QTV851978 RDR851974:RDR851978 RNN851974:RNN851978 RXJ851974:RXJ851978 SHF851974:SHF851978 SRB851974:SRB851978 TAX851974:TAX851978 TKT851974:TKT851978 TUP851974:TUP851978 UEL851974:UEL851978 UOH851974:UOH851978 UYD851974:UYD851978 VHZ851974:VHZ851978 VRV851974:VRV851978 WBR851974:WBR851978 WLN851974:WLN851978 WVJ851974:WVJ851978 B917510:B917514 IX917510:IX917514 ST917510:ST917514 ACP917510:ACP917514 AML917510:AML917514 AWH917510:AWH917514 BGD917510:BGD917514 BPZ917510:BPZ917514 BZV917510:BZV917514 CJR917510:CJR917514 CTN917510:CTN917514 DDJ917510:DDJ917514 DNF917510:DNF917514 DXB917510:DXB917514 EGX917510:EGX917514 EQT917510:EQT917514 FAP917510:FAP917514 FKL917510:FKL917514 FUH917510:FUH917514 GED917510:GED917514 GNZ917510:GNZ917514 GXV917510:GXV917514 HHR917510:HHR917514 HRN917510:HRN917514 IBJ917510:IBJ917514 ILF917510:ILF917514 IVB917510:IVB917514 JEX917510:JEX917514 JOT917510:JOT917514 JYP917510:JYP917514 KIL917510:KIL917514 KSH917510:KSH917514 LCD917510:LCD917514 LLZ917510:LLZ917514 LVV917510:LVV917514 MFR917510:MFR917514 MPN917510:MPN917514 MZJ917510:MZJ917514 NJF917510:NJF917514 NTB917510:NTB917514 OCX917510:OCX917514 OMT917510:OMT917514 OWP917510:OWP917514 PGL917510:PGL917514 PQH917510:PQH917514 QAD917510:QAD917514 QJZ917510:QJZ917514 QTV917510:QTV917514 RDR917510:RDR917514 RNN917510:RNN917514 RXJ917510:RXJ917514 SHF917510:SHF917514 SRB917510:SRB917514 TAX917510:TAX917514 TKT917510:TKT917514 TUP917510:TUP917514 UEL917510:UEL917514 UOH917510:UOH917514 UYD917510:UYD917514 VHZ917510:VHZ917514 VRV917510:VRV917514 WBR917510:WBR917514 WLN917510:WLN917514 WVJ917510:WVJ917514 B983046:B983050 IX983046:IX983050 ST983046:ST983050 ACP983046:ACP983050 AML983046:AML983050 AWH983046:AWH983050 BGD983046:BGD983050 BPZ983046:BPZ983050 BZV983046:BZV983050 CJR983046:CJR983050 CTN983046:CTN983050 DDJ983046:DDJ983050 DNF983046:DNF983050 DXB983046:DXB983050 EGX983046:EGX983050 EQT983046:EQT983050 FAP983046:FAP983050 FKL983046:FKL983050 FUH983046:FUH983050 GED983046:GED983050 GNZ983046:GNZ983050 GXV983046:GXV983050 HHR983046:HHR983050 HRN983046:HRN983050 IBJ983046:IBJ983050 ILF983046:ILF983050 IVB983046:IVB983050 JEX983046:JEX983050 JOT983046:JOT983050 JYP983046:JYP983050 KIL983046:KIL983050 KSH983046:KSH983050 LCD983046:LCD983050 LLZ983046:LLZ983050 LVV983046:LVV983050 MFR983046:MFR983050 MPN983046:MPN983050 MZJ983046:MZJ983050 NJF983046:NJF983050 NTB983046:NTB983050 OCX983046:OCX983050 OMT983046:OMT983050 OWP983046:OWP983050 PGL983046:PGL983050 PQH983046:PQH983050 QAD983046:QAD983050 QJZ983046:QJZ983050 QTV983046:QTV983050 RDR983046:RDR983050 RNN983046:RNN983050 RXJ983046:RXJ983050 SHF983046:SHF983050 SRB983046:SRB983050 TAX983046:TAX983050 TKT983046:TKT983050 TUP983046:TUP983050 UEL983046:UEL983050 UOH983046:UOH983050 UYD983046:UYD983050 VHZ983046:VHZ983050 VRV983046:VRV983050 WBR983046:WBR983050 WLN983046:WLN983050 WVJ983046:WVJ983050" xr:uid="{777AE2BF-EEE5-4F3C-A332-7778A029DF37}">
      <formula1>"one-way trip, one hour"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E9B4C-4EF7-4D50-B901-BF44ABB960D2}">
  <sheetPr syncVertical="1" syncRef="B6"/>
  <dimension ref="A1:DN304"/>
  <sheetViews>
    <sheetView zoomScale="43" zoomScaleNormal="80" workbookViewId="0">
      <pane xSplit="1" ySplit="5" topLeftCell="B6" activePane="bottomRight" state="frozen"/>
      <selection pane="topRight" activeCell="B1" sqref="B1"/>
      <selection pane="bottomLeft" activeCell="A6" sqref="A6"/>
      <selection pane="bottomRight" activeCell="O7" sqref="O7"/>
    </sheetView>
  </sheetViews>
  <sheetFormatPr defaultColWidth="9.88671875" defaultRowHeight="15" x14ac:dyDescent="0.25"/>
  <cols>
    <col min="1" max="1" width="52.44140625" style="129" customWidth="1"/>
    <col min="2" max="2" width="13.88671875" style="129" customWidth="1"/>
    <col min="3" max="3" width="15.88671875" style="129" customWidth="1"/>
    <col min="4" max="4" width="10.21875" style="129" customWidth="1"/>
    <col min="5" max="5" width="13.109375" style="129" customWidth="1"/>
    <col min="6" max="6" width="15.88671875" style="129" customWidth="1"/>
    <col min="7" max="7" width="14.88671875" style="129" customWidth="1"/>
    <col min="8" max="8" width="10.77734375" style="129" customWidth="1"/>
    <col min="9" max="9" width="13.109375" style="129" customWidth="1"/>
    <col min="10" max="10" width="13.21875" style="129" customWidth="1"/>
    <col min="11" max="11" width="11.109375" style="129" customWidth="1"/>
    <col min="12" max="12" width="10.109375" style="129" customWidth="1"/>
    <col min="13" max="13" width="14.5546875" style="129" customWidth="1"/>
    <col min="14" max="14" width="11.44140625" style="129" customWidth="1"/>
    <col min="15" max="15" width="12" style="129" customWidth="1"/>
    <col min="16" max="16" width="12.109375" style="129" customWidth="1"/>
    <col min="17" max="17" width="13.77734375" style="129" customWidth="1"/>
    <col min="18" max="18" width="11.21875" style="129" customWidth="1"/>
    <col min="19" max="19" width="11.77734375" style="129" customWidth="1"/>
    <col min="20" max="20" width="12.109375" style="129" customWidth="1"/>
    <col min="21" max="21" width="11.88671875" style="129" customWidth="1"/>
    <col min="22" max="22" width="10.5546875" style="129" customWidth="1"/>
    <col min="23" max="23" width="11.77734375" style="129" customWidth="1"/>
    <col min="24" max="24" width="12" style="129" customWidth="1"/>
    <col min="25" max="25" width="13.88671875" style="129" customWidth="1"/>
    <col min="26" max="26" width="11.44140625" style="129" customWidth="1"/>
    <col min="27" max="27" width="11.77734375" style="129" customWidth="1"/>
    <col min="28" max="28" width="12.109375" style="129" customWidth="1"/>
    <col min="29" max="29" width="14.5546875" style="129" customWidth="1"/>
    <col min="30" max="31" width="11.77734375" style="129" customWidth="1"/>
    <col min="32" max="32" width="12.109375" style="129" customWidth="1"/>
    <col min="33" max="33" width="14.44140625" style="129" customWidth="1"/>
    <col min="34" max="34" width="11.44140625" style="129" customWidth="1"/>
    <col min="35" max="35" width="11.77734375" style="129" customWidth="1"/>
    <col min="36" max="36" width="12.109375" style="129" customWidth="1"/>
    <col min="37" max="37" width="14.109375" style="129" customWidth="1"/>
    <col min="38" max="38" width="12" style="129" hidden="1" customWidth="1"/>
    <col min="39" max="39" width="11.77734375" style="129" hidden="1" customWidth="1"/>
    <col min="40" max="40" width="12.109375" style="129" hidden="1" customWidth="1"/>
    <col min="41" max="41" width="12.88671875" style="129" hidden="1" customWidth="1"/>
    <col min="42" max="42" width="12" style="129" hidden="1" customWidth="1"/>
    <col min="43" max="43" width="11.77734375" style="129" hidden="1" customWidth="1"/>
    <col min="44" max="44" width="12.109375" style="129" hidden="1" customWidth="1"/>
    <col min="45" max="45" width="12.88671875" style="129" hidden="1" customWidth="1"/>
    <col min="46" max="46" width="12" style="129" hidden="1" customWidth="1"/>
    <col min="47" max="47" width="11.77734375" style="129" hidden="1" customWidth="1"/>
    <col min="48" max="48" width="12.109375" style="129" hidden="1" customWidth="1"/>
    <col min="49" max="49" width="12.88671875" style="129" hidden="1" customWidth="1"/>
    <col min="50" max="50" width="12" style="129" hidden="1" customWidth="1"/>
    <col min="51" max="51" width="11.77734375" style="129" hidden="1" customWidth="1"/>
    <col min="52" max="52" width="12.109375" style="129" hidden="1" customWidth="1"/>
    <col min="53" max="53" width="12.88671875" style="129" hidden="1" customWidth="1"/>
    <col min="54" max="54" width="12" style="129" hidden="1" customWidth="1"/>
    <col min="55" max="55" width="11.77734375" style="129" hidden="1" customWidth="1"/>
    <col min="56" max="56" width="12.109375" style="129" hidden="1" customWidth="1"/>
    <col min="57" max="57" width="12.88671875" style="129" hidden="1" customWidth="1"/>
    <col min="58" max="58" width="12" style="129" hidden="1" customWidth="1"/>
    <col min="59" max="59" width="11.77734375" style="129" hidden="1" customWidth="1"/>
    <col min="60" max="60" width="12.109375" style="129" hidden="1" customWidth="1"/>
    <col min="61" max="61" width="13.5546875" style="129" hidden="1" customWidth="1"/>
    <col min="62" max="62" width="12" style="129" hidden="1" customWidth="1"/>
    <col min="63" max="63" width="11.77734375" style="129" hidden="1" customWidth="1"/>
    <col min="64" max="64" width="12.109375" style="129" hidden="1" customWidth="1"/>
    <col min="65" max="65" width="12.88671875" style="129" hidden="1" customWidth="1"/>
    <col min="66" max="66" width="12" style="129" hidden="1" customWidth="1"/>
    <col min="67" max="67" width="11.77734375" style="129" hidden="1" customWidth="1"/>
    <col min="68" max="68" width="12.109375" style="129" hidden="1" customWidth="1"/>
    <col min="69" max="69" width="12.88671875" style="129" hidden="1" customWidth="1"/>
    <col min="70" max="70" width="12" style="129" hidden="1" customWidth="1"/>
    <col min="71" max="71" width="11.77734375" style="129" hidden="1" customWidth="1"/>
    <col min="72" max="72" width="12.109375" style="129" hidden="1" customWidth="1"/>
    <col min="73" max="73" width="12.88671875" style="129" hidden="1" customWidth="1"/>
    <col min="74" max="74" width="12" style="129" hidden="1" customWidth="1"/>
    <col min="75" max="75" width="11.77734375" style="129" hidden="1" customWidth="1"/>
    <col min="76" max="76" width="12.109375" style="129" hidden="1" customWidth="1"/>
    <col min="77" max="77" width="12.88671875" style="129" hidden="1" customWidth="1"/>
    <col min="78" max="78" width="12" style="129" hidden="1" customWidth="1"/>
    <col min="79" max="79" width="11.77734375" style="129" hidden="1" customWidth="1"/>
    <col min="80" max="80" width="12.109375" style="129" hidden="1" customWidth="1"/>
    <col min="81" max="81" width="12.88671875" style="129" hidden="1" customWidth="1"/>
    <col min="82" max="82" width="12" style="129" hidden="1" customWidth="1"/>
    <col min="83" max="83" width="11.77734375" style="129" hidden="1" customWidth="1"/>
    <col min="84" max="84" width="12.109375" style="129" hidden="1" customWidth="1"/>
    <col min="85" max="85" width="12.88671875" style="129" hidden="1" customWidth="1"/>
    <col min="86" max="86" width="12" style="129" hidden="1" customWidth="1"/>
    <col min="87" max="87" width="11.77734375" style="129" hidden="1" customWidth="1"/>
    <col min="88" max="88" width="12.109375" style="129" hidden="1" customWidth="1"/>
    <col min="89" max="89" width="12.88671875" style="129" hidden="1" customWidth="1"/>
    <col min="90" max="90" width="12" style="129" hidden="1" customWidth="1"/>
    <col min="91" max="91" width="11.77734375" style="129" hidden="1" customWidth="1"/>
    <col min="92" max="92" width="12.109375" style="129" hidden="1" customWidth="1"/>
    <col min="93" max="93" width="12.88671875" style="129" hidden="1" customWidth="1"/>
    <col min="94" max="94" width="12" style="129" hidden="1" customWidth="1"/>
    <col min="95" max="95" width="11.77734375" style="129" hidden="1" customWidth="1"/>
    <col min="96" max="96" width="12.109375" style="129" hidden="1" customWidth="1"/>
    <col min="97" max="97" width="12.88671875" style="129" hidden="1" customWidth="1"/>
    <col min="98" max="98" width="12" style="129" hidden="1" customWidth="1"/>
    <col min="99" max="99" width="11.77734375" style="129" hidden="1" customWidth="1"/>
    <col min="100" max="100" width="12.109375" style="129" hidden="1" customWidth="1"/>
    <col min="101" max="101" width="12.88671875" style="129" hidden="1" customWidth="1"/>
    <col min="102" max="102" width="12" style="129" hidden="1" customWidth="1"/>
    <col min="103" max="103" width="11.77734375" style="129" hidden="1" customWidth="1"/>
    <col min="104" max="104" width="12.109375" style="129" hidden="1" customWidth="1"/>
    <col min="105" max="105" width="12.88671875" style="129" hidden="1" customWidth="1"/>
    <col min="106" max="106" width="12" style="129" hidden="1" customWidth="1"/>
    <col min="107" max="107" width="11.77734375" style="129" hidden="1" customWidth="1"/>
    <col min="108" max="108" width="12.109375" style="129" hidden="1" customWidth="1"/>
    <col min="109" max="109" width="12.88671875" style="129" hidden="1" customWidth="1"/>
    <col min="110" max="110" width="12.109375" style="129" hidden="1" customWidth="1"/>
    <col min="111" max="111" width="11.77734375" style="129" hidden="1" customWidth="1"/>
    <col min="112" max="112" width="12" style="129" hidden="1" customWidth="1"/>
    <col min="113" max="113" width="14.44140625" style="129" hidden="1" customWidth="1"/>
    <col min="114" max="115" width="17.109375" style="129" customWidth="1"/>
    <col min="116" max="116" width="4.88671875" style="129" customWidth="1"/>
    <col min="117" max="117" width="23.5546875" style="51" customWidth="1"/>
    <col min="118" max="118" width="42.21875" style="130" customWidth="1"/>
    <col min="119" max="119" width="8.77734375" style="51" customWidth="1"/>
    <col min="120" max="121" width="11" style="51" customWidth="1"/>
    <col min="122" max="123" width="9.88671875" style="51" customWidth="1"/>
    <col min="124" max="124" width="8.77734375" style="51" customWidth="1"/>
    <col min="125" max="126" width="9.88671875" style="51" customWidth="1"/>
    <col min="127" max="127" width="8.77734375" style="51" customWidth="1"/>
    <col min="128" max="129" width="9.88671875" style="51" customWidth="1"/>
    <col min="130" max="130" width="8.77734375" style="51" customWidth="1"/>
    <col min="131" max="132" width="9.88671875" style="51" customWidth="1"/>
    <col min="133" max="133" width="8.77734375" style="51" customWidth="1"/>
    <col min="134" max="135" width="9.88671875" style="51" customWidth="1"/>
    <col min="136" max="136" width="8.77734375" style="51" customWidth="1"/>
    <col min="137" max="138" width="9.88671875" style="51" customWidth="1"/>
    <col min="139" max="139" width="8.77734375" style="51" customWidth="1"/>
    <col min="140" max="141" width="9.88671875" style="51" customWidth="1"/>
    <col min="142" max="142" width="8.77734375" style="51" customWidth="1"/>
    <col min="143" max="143" width="9.88671875" style="51" customWidth="1"/>
    <col min="144" max="144" width="8.77734375" style="51" customWidth="1"/>
    <col min="145" max="145" width="11" style="51" customWidth="1"/>
    <col min="146" max="147" width="7.5546875" style="51" customWidth="1"/>
    <col min="148" max="148" width="11" style="51" customWidth="1"/>
    <col min="149" max="149" width="8.77734375" style="51" customWidth="1"/>
    <col min="150" max="151" width="11" style="51" customWidth="1"/>
    <col min="152" max="153" width="9.88671875" style="51" customWidth="1"/>
    <col min="154" max="154" width="8.77734375" style="51" customWidth="1"/>
    <col min="155" max="156" width="9.88671875" style="51" customWidth="1"/>
    <col min="157" max="157" width="8.77734375" style="51" customWidth="1"/>
    <col min="158" max="159" width="9.88671875" style="51" customWidth="1"/>
    <col min="160" max="160" width="8.77734375" style="51" customWidth="1"/>
    <col min="161" max="256" width="9.88671875" style="51"/>
    <col min="257" max="257" width="52.44140625" style="51" customWidth="1"/>
    <col min="258" max="258" width="13.88671875" style="51" customWidth="1"/>
    <col min="259" max="259" width="15.88671875" style="51" customWidth="1"/>
    <col min="260" max="260" width="10.21875" style="51" customWidth="1"/>
    <col min="261" max="261" width="13.109375" style="51" customWidth="1"/>
    <col min="262" max="262" width="15.88671875" style="51" customWidth="1"/>
    <col min="263" max="263" width="14.88671875" style="51" customWidth="1"/>
    <col min="264" max="264" width="10.77734375" style="51" customWidth="1"/>
    <col min="265" max="265" width="13.109375" style="51" customWidth="1"/>
    <col min="266" max="266" width="13.21875" style="51" customWidth="1"/>
    <col min="267" max="267" width="11.109375" style="51" customWidth="1"/>
    <col min="268" max="268" width="10.109375" style="51" customWidth="1"/>
    <col min="269" max="269" width="14.5546875" style="51" customWidth="1"/>
    <col min="270" max="270" width="11.44140625" style="51" customWidth="1"/>
    <col min="271" max="271" width="12" style="51" customWidth="1"/>
    <col min="272" max="272" width="12.109375" style="51" customWidth="1"/>
    <col min="273" max="273" width="13.77734375" style="51" customWidth="1"/>
    <col min="274" max="274" width="11.21875" style="51" customWidth="1"/>
    <col min="275" max="275" width="11.77734375" style="51" customWidth="1"/>
    <col min="276" max="276" width="12.109375" style="51" customWidth="1"/>
    <col min="277" max="277" width="11.88671875" style="51" customWidth="1"/>
    <col min="278" max="278" width="10.5546875" style="51" customWidth="1"/>
    <col min="279" max="279" width="11.77734375" style="51" customWidth="1"/>
    <col min="280" max="280" width="12" style="51" customWidth="1"/>
    <col min="281" max="281" width="13.88671875" style="51" customWidth="1"/>
    <col min="282" max="282" width="11.44140625" style="51" customWidth="1"/>
    <col min="283" max="283" width="11.77734375" style="51" customWidth="1"/>
    <col min="284" max="284" width="12.109375" style="51" customWidth="1"/>
    <col min="285" max="285" width="14.5546875" style="51" customWidth="1"/>
    <col min="286" max="287" width="11.77734375" style="51" customWidth="1"/>
    <col min="288" max="288" width="12.109375" style="51" customWidth="1"/>
    <col min="289" max="289" width="14.44140625" style="51" customWidth="1"/>
    <col min="290" max="290" width="11.44140625" style="51" customWidth="1"/>
    <col min="291" max="291" width="11.77734375" style="51" customWidth="1"/>
    <col min="292" max="292" width="12.109375" style="51" customWidth="1"/>
    <col min="293" max="293" width="14.109375" style="51" customWidth="1"/>
    <col min="294" max="294" width="12" style="51" customWidth="1"/>
    <col min="295" max="295" width="11.77734375" style="51" customWidth="1"/>
    <col min="296" max="296" width="12.109375" style="51" customWidth="1"/>
    <col min="297" max="297" width="12.88671875" style="51" customWidth="1"/>
    <col min="298" max="298" width="12" style="51" customWidth="1"/>
    <col min="299" max="299" width="11.77734375" style="51" customWidth="1"/>
    <col min="300" max="300" width="12.109375" style="51" customWidth="1"/>
    <col min="301" max="301" width="12.88671875" style="51" customWidth="1"/>
    <col min="302" max="302" width="12" style="51" customWidth="1"/>
    <col min="303" max="303" width="11.77734375" style="51" customWidth="1"/>
    <col min="304" max="304" width="12.109375" style="51" customWidth="1"/>
    <col min="305" max="305" width="12.88671875" style="51" customWidth="1"/>
    <col min="306" max="306" width="12" style="51" customWidth="1"/>
    <col min="307" max="307" width="11.77734375" style="51" customWidth="1"/>
    <col min="308" max="308" width="12.109375" style="51" customWidth="1"/>
    <col min="309" max="309" width="12.88671875" style="51" customWidth="1"/>
    <col min="310" max="310" width="12" style="51" customWidth="1"/>
    <col min="311" max="311" width="11.77734375" style="51" customWidth="1"/>
    <col min="312" max="312" width="12.109375" style="51" customWidth="1"/>
    <col min="313" max="313" width="12.88671875" style="51" customWidth="1"/>
    <col min="314" max="314" width="12" style="51" customWidth="1"/>
    <col min="315" max="315" width="11.77734375" style="51" customWidth="1"/>
    <col min="316" max="316" width="12.109375" style="51" customWidth="1"/>
    <col min="317" max="317" width="13.5546875" style="51" customWidth="1"/>
    <col min="318" max="318" width="12" style="51" customWidth="1"/>
    <col min="319" max="319" width="11.77734375" style="51" customWidth="1"/>
    <col min="320" max="320" width="12.109375" style="51" customWidth="1"/>
    <col min="321" max="321" width="12.88671875" style="51" customWidth="1"/>
    <col min="322" max="322" width="12" style="51" customWidth="1"/>
    <col min="323" max="323" width="11.77734375" style="51" customWidth="1"/>
    <col min="324" max="324" width="12.109375" style="51" customWidth="1"/>
    <col min="325" max="325" width="12.88671875" style="51" customWidth="1"/>
    <col min="326" max="326" width="12" style="51" customWidth="1"/>
    <col min="327" max="327" width="11.77734375" style="51" customWidth="1"/>
    <col min="328" max="328" width="12.109375" style="51" customWidth="1"/>
    <col min="329" max="329" width="12.88671875" style="51" customWidth="1"/>
    <col min="330" max="330" width="12" style="51" customWidth="1"/>
    <col min="331" max="331" width="11.77734375" style="51" customWidth="1"/>
    <col min="332" max="332" width="12.109375" style="51" customWidth="1"/>
    <col min="333" max="333" width="12.88671875" style="51" customWidth="1"/>
    <col min="334" max="334" width="12" style="51" customWidth="1"/>
    <col min="335" max="335" width="11.77734375" style="51" customWidth="1"/>
    <col min="336" max="336" width="12.109375" style="51" customWidth="1"/>
    <col min="337" max="337" width="12.88671875" style="51" customWidth="1"/>
    <col min="338" max="338" width="12" style="51" customWidth="1"/>
    <col min="339" max="339" width="11.77734375" style="51" customWidth="1"/>
    <col min="340" max="340" width="12.109375" style="51" customWidth="1"/>
    <col min="341" max="341" width="12.88671875" style="51" customWidth="1"/>
    <col min="342" max="342" width="12" style="51" customWidth="1"/>
    <col min="343" max="343" width="11.77734375" style="51" customWidth="1"/>
    <col min="344" max="344" width="12.109375" style="51" customWidth="1"/>
    <col min="345" max="345" width="12.88671875" style="51" customWidth="1"/>
    <col min="346" max="346" width="12" style="51" customWidth="1"/>
    <col min="347" max="347" width="11.77734375" style="51" customWidth="1"/>
    <col min="348" max="348" width="12.109375" style="51" customWidth="1"/>
    <col min="349" max="349" width="12.88671875" style="51" customWidth="1"/>
    <col min="350" max="350" width="12" style="51" customWidth="1"/>
    <col min="351" max="351" width="11.77734375" style="51" customWidth="1"/>
    <col min="352" max="352" width="12.109375" style="51" customWidth="1"/>
    <col min="353" max="353" width="12.88671875" style="51" customWidth="1"/>
    <col min="354" max="354" width="12" style="51" customWidth="1"/>
    <col min="355" max="355" width="11.77734375" style="51" customWidth="1"/>
    <col min="356" max="356" width="12.109375" style="51" customWidth="1"/>
    <col min="357" max="357" width="12.88671875" style="51" customWidth="1"/>
    <col min="358" max="358" width="12" style="51" customWidth="1"/>
    <col min="359" max="359" width="11.77734375" style="51" customWidth="1"/>
    <col min="360" max="360" width="12.109375" style="51" customWidth="1"/>
    <col min="361" max="361" width="12.88671875" style="51" customWidth="1"/>
    <col min="362" max="362" width="12" style="51" customWidth="1"/>
    <col min="363" max="363" width="11.77734375" style="51" customWidth="1"/>
    <col min="364" max="364" width="12.109375" style="51" customWidth="1"/>
    <col min="365" max="365" width="12.88671875" style="51" customWidth="1"/>
    <col min="366" max="366" width="12.109375" style="51" customWidth="1"/>
    <col min="367" max="367" width="11.77734375" style="51" customWidth="1"/>
    <col min="368" max="368" width="12" style="51" customWidth="1"/>
    <col min="369" max="369" width="14.44140625" style="51" customWidth="1"/>
    <col min="370" max="371" width="17.109375" style="51" customWidth="1"/>
    <col min="372" max="372" width="4.88671875" style="51" customWidth="1"/>
    <col min="373" max="373" width="23.5546875" style="51" customWidth="1"/>
    <col min="374" max="374" width="42.21875" style="51" customWidth="1"/>
    <col min="375" max="375" width="8.77734375" style="51" customWidth="1"/>
    <col min="376" max="377" width="11" style="51" customWidth="1"/>
    <col min="378" max="379" width="9.88671875" style="51"/>
    <col min="380" max="380" width="8.77734375" style="51" customWidth="1"/>
    <col min="381" max="382" width="9.88671875" style="51"/>
    <col min="383" max="383" width="8.77734375" style="51" customWidth="1"/>
    <col min="384" max="385" width="9.88671875" style="51"/>
    <col min="386" max="386" width="8.77734375" style="51" customWidth="1"/>
    <col min="387" max="388" width="9.88671875" style="51"/>
    <col min="389" max="389" width="8.77734375" style="51" customWidth="1"/>
    <col min="390" max="391" width="9.88671875" style="51"/>
    <col min="392" max="392" width="8.77734375" style="51" customWidth="1"/>
    <col min="393" max="394" width="9.88671875" style="51"/>
    <col min="395" max="395" width="8.77734375" style="51" customWidth="1"/>
    <col min="396" max="397" width="9.88671875" style="51"/>
    <col min="398" max="398" width="8.77734375" style="51" customWidth="1"/>
    <col min="399" max="399" width="9.88671875" style="51"/>
    <col min="400" max="400" width="8.77734375" style="51" customWidth="1"/>
    <col min="401" max="401" width="11" style="51" customWidth="1"/>
    <col min="402" max="403" width="7.5546875" style="51" customWidth="1"/>
    <col min="404" max="404" width="11" style="51" customWidth="1"/>
    <col min="405" max="405" width="8.77734375" style="51" customWidth="1"/>
    <col min="406" max="407" width="11" style="51" customWidth="1"/>
    <col min="408" max="409" width="9.88671875" style="51"/>
    <col min="410" max="410" width="8.77734375" style="51" customWidth="1"/>
    <col min="411" max="412" width="9.88671875" style="51"/>
    <col min="413" max="413" width="8.77734375" style="51" customWidth="1"/>
    <col min="414" max="415" width="9.88671875" style="51"/>
    <col min="416" max="416" width="8.77734375" style="51" customWidth="1"/>
    <col min="417" max="512" width="9.88671875" style="51"/>
    <col min="513" max="513" width="52.44140625" style="51" customWidth="1"/>
    <col min="514" max="514" width="13.88671875" style="51" customWidth="1"/>
    <col min="515" max="515" width="15.88671875" style="51" customWidth="1"/>
    <col min="516" max="516" width="10.21875" style="51" customWidth="1"/>
    <col min="517" max="517" width="13.109375" style="51" customWidth="1"/>
    <col min="518" max="518" width="15.88671875" style="51" customWidth="1"/>
    <col min="519" max="519" width="14.88671875" style="51" customWidth="1"/>
    <col min="520" max="520" width="10.77734375" style="51" customWidth="1"/>
    <col min="521" max="521" width="13.109375" style="51" customWidth="1"/>
    <col min="522" max="522" width="13.21875" style="51" customWidth="1"/>
    <col min="523" max="523" width="11.109375" style="51" customWidth="1"/>
    <col min="524" max="524" width="10.109375" style="51" customWidth="1"/>
    <col min="525" max="525" width="14.5546875" style="51" customWidth="1"/>
    <col min="526" max="526" width="11.44140625" style="51" customWidth="1"/>
    <col min="527" max="527" width="12" style="51" customWidth="1"/>
    <col min="528" max="528" width="12.109375" style="51" customWidth="1"/>
    <col min="529" max="529" width="13.77734375" style="51" customWidth="1"/>
    <col min="530" max="530" width="11.21875" style="51" customWidth="1"/>
    <col min="531" max="531" width="11.77734375" style="51" customWidth="1"/>
    <col min="532" max="532" width="12.109375" style="51" customWidth="1"/>
    <col min="533" max="533" width="11.88671875" style="51" customWidth="1"/>
    <col min="534" max="534" width="10.5546875" style="51" customWidth="1"/>
    <col min="535" max="535" width="11.77734375" style="51" customWidth="1"/>
    <col min="536" max="536" width="12" style="51" customWidth="1"/>
    <col min="537" max="537" width="13.88671875" style="51" customWidth="1"/>
    <col min="538" max="538" width="11.44140625" style="51" customWidth="1"/>
    <col min="539" max="539" width="11.77734375" style="51" customWidth="1"/>
    <col min="540" max="540" width="12.109375" style="51" customWidth="1"/>
    <col min="541" max="541" width="14.5546875" style="51" customWidth="1"/>
    <col min="542" max="543" width="11.77734375" style="51" customWidth="1"/>
    <col min="544" max="544" width="12.109375" style="51" customWidth="1"/>
    <col min="545" max="545" width="14.44140625" style="51" customWidth="1"/>
    <col min="546" max="546" width="11.44140625" style="51" customWidth="1"/>
    <col min="547" max="547" width="11.77734375" style="51" customWidth="1"/>
    <col min="548" max="548" width="12.109375" style="51" customWidth="1"/>
    <col min="549" max="549" width="14.109375" style="51" customWidth="1"/>
    <col min="550" max="550" width="12" style="51" customWidth="1"/>
    <col min="551" max="551" width="11.77734375" style="51" customWidth="1"/>
    <col min="552" max="552" width="12.109375" style="51" customWidth="1"/>
    <col min="553" max="553" width="12.88671875" style="51" customWidth="1"/>
    <col min="554" max="554" width="12" style="51" customWidth="1"/>
    <col min="555" max="555" width="11.77734375" style="51" customWidth="1"/>
    <col min="556" max="556" width="12.109375" style="51" customWidth="1"/>
    <col min="557" max="557" width="12.88671875" style="51" customWidth="1"/>
    <col min="558" max="558" width="12" style="51" customWidth="1"/>
    <col min="559" max="559" width="11.77734375" style="51" customWidth="1"/>
    <col min="560" max="560" width="12.109375" style="51" customWidth="1"/>
    <col min="561" max="561" width="12.88671875" style="51" customWidth="1"/>
    <col min="562" max="562" width="12" style="51" customWidth="1"/>
    <col min="563" max="563" width="11.77734375" style="51" customWidth="1"/>
    <col min="564" max="564" width="12.109375" style="51" customWidth="1"/>
    <col min="565" max="565" width="12.88671875" style="51" customWidth="1"/>
    <col min="566" max="566" width="12" style="51" customWidth="1"/>
    <col min="567" max="567" width="11.77734375" style="51" customWidth="1"/>
    <col min="568" max="568" width="12.109375" style="51" customWidth="1"/>
    <col min="569" max="569" width="12.88671875" style="51" customWidth="1"/>
    <col min="570" max="570" width="12" style="51" customWidth="1"/>
    <col min="571" max="571" width="11.77734375" style="51" customWidth="1"/>
    <col min="572" max="572" width="12.109375" style="51" customWidth="1"/>
    <col min="573" max="573" width="13.5546875" style="51" customWidth="1"/>
    <col min="574" max="574" width="12" style="51" customWidth="1"/>
    <col min="575" max="575" width="11.77734375" style="51" customWidth="1"/>
    <col min="576" max="576" width="12.109375" style="51" customWidth="1"/>
    <col min="577" max="577" width="12.88671875" style="51" customWidth="1"/>
    <col min="578" max="578" width="12" style="51" customWidth="1"/>
    <col min="579" max="579" width="11.77734375" style="51" customWidth="1"/>
    <col min="580" max="580" width="12.109375" style="51" customWidth="1"/>
    <col min="581" max="581" width="12.88671875" style="51" customWidth="1"/>
    <col min="582" max="582" width="12" style="51" customWidth="1"/>
    <col min="583" max="583" width="11.77734375" style="51" customWidth="1"/>
    <col min="584" max="584" width="12.109375" style="51" customWidth="1"/>
    <col min="585" max="585" width="12.88671875" style="51" customWidth="1"/>
    <col min="586" max="586" width="12" style="51" customWidth="1"/>
    <col min="587" max="587" width="11.77734375" style="51" customWidth="1"/>
    <col min="588" max="588" width="12.109375" style="51" customWidth="1"/>
    <col min="589" max="589" width="12.88671875" style="51" customWidth="1"/>
    <col min="590" max="590" width="12" style="51" customWidth="1"/>
    <col min="591" max="591" width="11.77734375" style="51" customWidth="1"/>
    <col min="592" max="592" width="12.109375" style="51" customWidth="1"/>
    <col min="593" max="593" width="12.88671875" style="51" customWidth="1"/>
    <col min="594" max="594" width="12" style="51" customWidth="1"/>
    <col min="595" max="595" width="11.77734375" style="51" customWidth="1"/>
    <col min="596" max="596" width="12.109375" style="51" customWidth="1"/>
    <col min="597" max="597" width="12.88671875" style="51" customWidth="1"/>
    <col min="598" max="598" width="12" style="51" customWidth="1"/>
    <col min="599" max="599" width="11.77734375" style="51" customWidth="1"/>
    <col min="600" max="600" width="12.109375" style="51" customWidth="1"/>
    <col min="601" max="601" width="12.88671875" style="51" customWidth="1"/>
    <col min="602" max="602" width="12" style="51" customWidth="1"/>
    <col min="603" max="603" width="11.77734375" style="51" customWidth="1"/>
    <col min="604" max="604" width="12.109375" style="51" customWidth="1"/>
    <col min="605" max="605" width="12.88671875" style="51" customWidth="1"/>
    <col min="606" max="606" width="12" style="51" customWidth="1"/>
    <col min="607" max="607" width="11.77734375" style="51" customWidth="1"/>
    <col min="608" max="608" width="12.109375" style="51" customWidth="1"/>
    <col min="609" max="609" width="12.88671875" style="51" customWidth="1"/>
    <col min="610" max="610" width="12" style="51" customWidth="1"/>
    <col min="611" max="611" width="11.77734375" style="51" customWidth="1"/>
    <col min="612" max="612" width="12.109375" style="51" customWidth="1"/>
    <col min="613" max="613" width="12.88671875" style="51" customWidth="1"/>
    <col min="614" max="614" width="12" style="51" customWidth="1"/>
    <col min="615" max="615" width="11.77734375" style="51" customWidth="1"/>
    <col min="616" max="616" width="12.109375" style="51" customWidth="1"/>
    <col min="617" max="617" width="12.88671875" style="51" customWidth="1"/>
    <col min="618" max="618" width="12" style="51" customWidth="1"/>
    <col min="619" max="619" width="11.77734375" style="51" customWidth="1"/>
    <col min="620" max="620" width="12.109375" style="51" customWidth="1"/>
    <col min="621" max="621" width="12.88671875" style="51" customWidth="1"/>
    <col min="622" max="622" width="12.109375" style="51" customWidth="1"/>
    <col min="623" max="623" width="11.77734375" style="51" customWidth="1"/>
    <col min="624" max="624" width="12" style="51" customWidth="1"/>
    <col min="625" max="625" width="14.44140625" style="51" customWidth="1"/>
    <col min="626" max="627" width="17.109375" style="51" customWidth="1"/>
    <col min="628" max="628" width="4.88671875" style="51" customWidth="1"/>
    <col min="629" max="629" width="23.5546875" style="51" customWidth="1"/>
    <col min="630" max="630" width="42.21875" style="51" customWidth="1"/>
    <col min="631" max="631" width="8.77734375" style="51" customWidth="1"/>
    <col min="632" max="633" width="11" style="51" customWidth="1"/>
    <col min="634" max="635" width="9.88671875" style="51"/>
    <col min="636" max="636" width="8.77734375" style="51" customWidth="1"/>
    <col min="637" max="638" width="9.88671875" style="51"/>
    <col min="639" max="639" width="8.77734375" style="51" customWidth="1"/>
    <col min="640" max="641" width="9.88671875" style="51"/>
    <col min="642" max="642" width="8.77734375" style="51" customWidth="1"/>
    <col min="643" max="644" width="9.88671875" style="51"/>
    <col min="645" max="645" width="8.77734375" style="51" customWidth="1"/>
    <col min="646" max="647" width="9.88671875" style="51"/>
    <col min="648" max="648" width="8.77734375" style="51" customWidth="1"/>
    <col min="649" max="650" width="9.88671875" style="51"/>
    <col min="651" max="651" width="8.77734375" style="51" customWidth="1"/>
    <col min="652" max="653" width="9.88671875" style="51"/>
    <col min="654" max="654" width="8.77734375" style="51" customWidth="1"/>
    <col min="655" max="655" width="9.88671875" style="51"/>
    <col min="656" max="656" width="8.77734375" style="51" customWidth="1"/>
    <col min="657" max="657" width="11" style="51" customWidth="1"/>
    <col min="658" max="659" width="7.5546875" style="51" customWidth="1"/>
    <col min="660" max="660" width="11" style="51" customWidth="1"/>
    <col min="661" max="661" width="8.77734375" style="51" customWidth="1"/>
    <col min="662" max="663" width="11" style="51" customWidth="1"/>
    <col min="664" max="665" width="9.88671875" style="51"/>
    <col min="666" max="666" width="8.77734375" style="51" customWidth="1"/>
    <col min="667" max="668" width="9.88671875" style="51"/>
    <col min="669" max="669" width="8.77734375" style="51" customWidth="1"/>
    <col min="670" max="671" width="9.88671875" style="51"/>
    <col min="672" max="672" width="8.77734375" style="51" customWidth="1"/>
    <col min="673" max="768" width="9.88671875" style="51"/>
    <col min="769" max="769" width="52.44140625" style="51" customWidth="1"/>
    <col min="770" max="770" width="13.88671875" style="51" customWidth="1"/>
    <col min="771" max="771" width="15.88671875" style="51" customWidth="1"/>
    <col min="772" max="772" width="10.21875" style="51" customWidth="1"/>
    <col min="773" max="773" width="13.109375" style="51" customWidth="1"/>
    <col min="774" max="774" width="15.88671875" style="51" customWidth="1"/>
    <col min="775" max="775" width="14.88671875" style="51" customWidth="1"/>
    <col min="776" max="776" width="10.77734375" style="51" customWidth="1"/>
    <col min="777" max="777" width="13.109375" style="51" customWidth="1"/>
    <col min="778" max="778" width="13.21875" style="51" customWidth="1"/>
    <col min="779" max="779" width="11.109375" style="51" customWidth="1"/>
    <col min="780" max="780" width="10.109375" style="51" customWidth="1"/>
    <col min="781" max="781" width="14.5546875" style="51" customWidth="1"/>
    <col min="782" max="782" width="11.44140625" style="51" customWidth="1"/>
    <col min="783" max="783" width="12" style="51" customWidth="1"/>
    <col min="784" max="784" width="12.109375" style="51" customWidth="1"/>
    <col min="785" max="785" width="13.77734375" style="51" customWidth="1"/>
    <col min="786" max="786" width="11.21875" style="51" customWidth="1"/>
    <col min="787" max="787" width="11.77734375" style="51" customWidth="1"/>
    <col min="788" max="788" width="12.109375" style="51" customWidth="1"/>
    <col min="789" max="789" width="11.88671875" style="51" customWidth="1"/>
    <col min="790" max="790" width="10.5546875" style="51" customWidth="1"/>
    <col min="791" max="791" width="11.77734375" style="51" customWidth="1"/>
    <col min="792" max="792" width="12" style="51" customWidth="1"/>
    <col min="793" max="793" width="13.88671875" style="51" customWidth="1"/>
    <col min="794" max="794" width="11.44140625" style="51" customWidth="1"/>
    <col min="795" max="795" width="11.77734375" style="51" customWidth="1"/>
    <col min="796" max="796" width="12.109375" style="51" customWidth="1"/>
    <col min="797" max="797" width="14.5546875" style="51" customWidth="1"/>
    <col min="798" max="799" width="11.77734375" style="51" customWidth="1"/>
    <col min="800" max="800" width="12.109375" style="51" customWidth="1"/>
    <col min="801" max="801" width="14.44140625" style="51" customWidth="1"/>
    <col min="802" max="802" width="11.44140625" style="51" customWidth="1"/>
    <col min="803" max="803" width="11.77734375" style="51" customWidth="1"/>
    <col min="804" max="804" width="12.109375" style="51" customWidth="1"/>
    <col min="805" max="805" width="14.109375" style="51" customWidth="1"/>
    <col min="806" max="806" width="12" style="51" customWidth="1"/>
    <col min="807" max="807" width="11.77734375" style="51" customWidth="1"/>
    <col min="808" max="808" width="12.109375" style="51" customWidth="1"/>
    <col min="809" max="809" width="12.88671875" style="51" customWidth="1"/>
    <col min="810" max="810" width="12" style="51" customWidth="1"/>
    <col min="811" max="811" width="11.77734375" style="51" customWidth="1"/>
    <col min="812" max="812" width="12.109375" style="51" customWidth="1"/>
    <col min="813" max="813" width="12.88671875" style="51" customWidth="1"/>
    <col min="814" max="814" width="12" style="51" customWidth="1"/>
    <col min="815" max="815" width="11.77734375" style="51" customWidth="1"/>
    <col min="816" max="816" width="12.109375" style="51" customWidth="1"/>
    <col min="817" max="817" width="12.88671875" style="51" customWidth="1"/>
    <col min="818" max="818" width="12" style="51" customWidth="1"/>
    <col min="819" max="819" width="11.77734375" style="51" customWidth="1"/>
    <col min="820" max="820" width="12.109375" style="51" customWidth="1"/>
    <col min="821" max="821" width="12.88671875" style="51" customWidth="1"/>
    <col min="822" max="822" width="12" style="51" customWidth="1"/>
    <col min="823" max="823" width="11.77734375" style="51" customWidth="1"/>
    <col min="824" max="824" width="12.109375" style="51" customWidth="1"/>
    <col min="825" max="825" width="12.88671875" style="51" customWidth="1"/>
    <col min="826" max="826" width="12" style="51" customWidth="1"/>
    <col min="827" max="827" width="11.77734375" style="51" customWidth="1"/>
    <col min="828" max="828" width="12.109375" style="51" customWidth="1"/>
    <col min="829" max="829" width="13.5546875" style="51" customWidth="1"/>
    <col min="830" max="830" width="12" style="51" customWidth="1"/>
    <col min="831" max="831" width="11.77734375" style="51" customWidth="1"/>
    <col min="832" max="832" width="12.109375" style="51" customWidth="1"/>
    <col min="833" max="833" width="12.88671875" style="51" customWidth="1"/>
    <col min="834" max="834" width="12" style="51" customWidth="1"/>
    <col min="835" max="835" width="11.77734375" style="51" customWidth="1"/>
    <col min="836" max="836" width="12.109375" style="51" customWidth="1"/>
    <col min="837" max="837" width="12.88671875" style="51" customWidth="1"/>
    <col min="838" max="838" width="12" style="51" customWidth="1"/>
    <col min="839" max="839" width="11.77734375" style="51" customWidth="1"/>
    <col min="840" max="840" width="12.109375" style="51" customWidth="1"/>
    <col min="841" max="841" width="12.88671875" style="51" customWidth="1"/>
    <col min="842" max="842" width="12" style="51" customWidth="1"/>
    <col min="843" max="843" width="11.77734375" style="51" customWidth="1"/>
    <col min="844" max="844" width="12.109375" style="51" customWidth="1"/>
    <col min="845" max="845" width="12.88671875" style="51" customWidth="1"/>
    <col min="846" max="846" width="12" style="51" customWidth="1"/>
    <col min="847" max="847" width="11.77734375" style="51" customWidth="1"/>
    <col min="848" max="848" width="12.109375" style="51" customWidth="1"/>
    <col min="849" max="849" width="12.88671875" style="51" customWidth="1"/>
    <col min="850" max="850" width="12" style="51" customWidth="1"/>
    <col min="851" max="851" width="11.77734375" style="51" customWidth="1"/>
    <col min="852" max="852" width="12.109375" style="51" customWidth="1"/>
    <col min="853" max="853" width="12.88671875" style="51" customWidth="1"/>
    <col min="854" max="854" width="12" style="51" customWidth="1"/>
    <col min="855" max="855" width="11.77734375" style="51" customWidth="1"/>
    <col min="856" max="856" width="12.109375" style="51" customWidth="1"/>
    <col min="857" max="857" width="12.88671875" style="51" customWidth="1"/>
    <col min="858" max="858" width="12" style="51" customWidth="1"/>
    <col min="859" max="859" width="11.77734375" style="51" customWidth="1"/>
    <col min="860" max="860" width="12.109375" style="51" customWidth="1"/>
    <col min="861" max="861" width="12.88671875" style="51" customWidth="1"/>
    <col min="862" max="862" width="12" style="51" customWidth="1"/>
    <col min="863" max="863" width="11.77734375" style="51" customWidth="1"/>
    <col min="864" max="864" width="12.109375" style="51" customWidth="1"/>
    <col min="865" max="865" width="12.88671875" style="51" customWidth="1"/>
    <col min="866" max="866" width="12" style="51" customWidth="1"/>
    <col min="867" max="867" width="11.77734375" style="51" customWidth="1"/>
    <col min="868" max="868" width="12.109375" style="51" customWidth="1"/>
    <col min="869" max="869" width="12.88671875" style="51" customWidth="1"/>
    <col min="870" max="870" width="12" style="51" customWidth="1"/>
    <col min="871" max="871" width="11.77734375" style="51" customWidth="1"/>
    <col min="872" max="872" width="12.109375" style="51" customWidth="1"/>
    <col min="873" max="873" width="12.88671875" style="51" customWidth="1"/>
    <col min="874" max="874" width="12" style="51" customWidth="1"/>
    <col min="875" max="875" width="11.77734375" style="51" customWidth="1"/>
    <col min="876" max="876" width="12.109375" style="51" customWidth="1"/>
    <col min="877" max="877" width="12.88671875" style="51" customWidth="1"/>
    <col min="878" max="878" width="12.109375" style="51" customWidth="1"/>
    <col min="879" max="879" width="11.77734375" style="51" customWidth="1"/>
    <col min="880" max="880" width="12" style="51" customWidth="1"/>
    <col min="881" max="881" width="14.44140625" style="51" customWidth="1"/>
    <col min="882" max="883" width="17.109375" style="51" customWidth="1"/>
    <col min="884" max="884" width="4.88671875" style="51" customWidth="1"/>
    <col min="885" max="885" width="23.5546875" style="51" customWidth="1"/>
    <col min="886" max="886" width="42.21875" style="51" customWidth="1"/>
    <col min="887" max="887" width="8.77734375" style="51" customWidth="1"/>
    <col min="888" max="889" width="11" style="51" customWidth="1"/>
    <col min="890" max="891" width="9.88671875" style="51"/>
    <col min="892" max="892" width="8.77734375" style="51" customWidth="1"/>
    <col min="893" max="894" width="9.88671875" style="51"/>
    <col min="895" max="895" width="8.77734375" style="51" customWidth="1"/>
    <col min="896" max="897" width="9.88671875" style="51"/>
    <col min="898" max="898" width="8.77734375" style="51" customWidth="1"/>
    <col min="899" max="900" width="9.88671875" style="51"/>
    <col min="901" max="901" width="8.77734375" style="51" customWidth="1"/>
    <col min="902" max="903" width="9.88671875" style="51"/>
    <col min="904" max="904" width="8.77734375" style="51" customWidth="1"/>
    <col min="905" max="906" width="9.88671875" style="51"/>
    <col min="907" max="907" width="8.77734375" style="51" customWidth="1"/>
    <col min="908" max="909" width="9.88671875" style="51"/>
    <col min="910" max="910" width="8.77734375" style="51" customWidth="1"/>
    <col min="911" max="911" width="9.88671875" style="51"/>
    <col min="912" max="912" width="8.77734375" style="51" customWidth="1"/>
    <col min="913" max="913" width="11" style="51" customWidth="1"/>
    <col min="914" max="915" width="7.5546875" style="51" customWidth="1"/>
    <col min="916" max="916" width="11" style="51" customWidth="1"/>
    <col min="917" max="917" width="8.77734375" style="51" customWidth="1"/>
    <col min="918" max="919" width="11" style="51" customWidth="1"/>
    <col min="920" max="921" width="9.88671875" style="51"/>
    <col min="922" max="922" width="8.77734375" style="51" customWidth="1"/>
    <col min="923" max="924" width="9.88671875" style="51"/>
    <col min="925" max="925" width="8.77734375" style="51" customWidth="1"/>
    <col min="926" max="927" width="9.88671875" style="51"/>
    <col min="928" max="928" width="8.77734375" style="51" customWidth="1"/>
    <col min="929" max="1024" width="9.88671875" style="51"/>
    <col min="1025" max="1025" width="52.44140625" style="51" customWidth="1"/>
    <col min="1026" max="1026" width="13.88671875" style="51" customWidth="1"/>
    <col min="1027" max="1027" width="15.88671875" style="51" customWidth="1"/>
    <col min="1028" max="1028" width="10.21875" style="51" customWidth="1"/>
    <col min="1029" max="1029" width="13.109375" style="51" customWidth="1"/>
    <col min="1030" max="1030" width="15.88671875" style="51" customWidth="1"/>
    <col min="1031" max="1031" width="14.88671875" style="51" customWidth="1"/>
    <col min="1032" max="1032" width="10.77734375" style="51" customWidth="1"/>
    <col min="1033" max="1033" width="13.109375" style="51" customWidth="1"/>
    <col min="1034" max="1034" width="13.21875" style="51" customWidth="1"/>
    <col min="1035" max="1035" width="11.109375" style="51" customWidth="1"/>
    <col min="1036" max="1036" width="10.109375" style="51" customWidth="1"/>
    <col min="1037" max="1037" width="14.5546875" style="51" customWidth="1"/>
    <col min="1038" max="1038" width="11.44140625" style="51" customWidth="1"/>
    <col min="1039" max="1039" width="12" style="51" customWidth="1"/>
    <col min="1040" max="1040" width="12.109375" style="51" customWidth="1"/>
    <col min="1041" max="1041" width="13.77734375" style="51" customWidth="1"/>
    <col min="1042" max="1042" width="11.21875" style="51" customWidth="1"/>
    <col min="1043" max="1043" width="11.77734375" style="51" customWidth="1"/>
    <col min="1044" max="1044" width="12.109375" style="51" customWidth="1"/>
    <col min="1045" max="1045" width="11.88671875" style="51" customWidth="1"/>
    <col min="1046" max="1046" width="10.5546875" style="51" customWidth="1"/>
    <col min="1047" max="1047" width="11.77734375" style="51" customWidth="1"/>
    <col min="1048" max="1048" width="12" style="51" customWidth="1"/>
    <col min="1049" max="1049" width="13.88671875" style="51" customWidth="1"/>
    <col min="1050" max="1050" width="11.44140625" style="51" customWidth="1"/>
    <col min="1051" max="1051" width="11.77734375" style="51" customWidth="1"/>
    <col min="1052" max="1052" width="12.109375" style="51" customWidth="1"/>
    <col min="1053" max="1053" width="14.5546875" style="51" customWidth="1"/>
    <col min="1054" max="1055" width="11.77734375" style="51" customWidth="1"/>
    <col min="1056" max="1056" width="12.109375" style="51" customWidth="1"/>
    <col min="1057" max="1057" width="14.44140625" style="51" customWidth="1"/>
    <col min="1058" max="1058" width="11.44140625" style="51" customWidth="1"/>
    <col min="1059" max="1059" width="11.77734375" style="51" customWidth="1"/>
    <col min="1060" max="1060" width="12.109375" style="51" customWidth="1"/>
    <col min="1061" max="1061" width="14.109375" style="51" customWidth="1"/>
    <col min="1062" max="1062" width="12" style="51" customWidth="1"/>
    <col min="1063" max="1063" width="11.77734375" style="51" customWidth="1"/>
    <col min="1064" max="1064" width="12.109375" style="51" customWidth="1"/>
    <col min="1065" max="1065" width="12.88671875" style="51" customWidth="1"/>
    <col min="1066" max="1066" width="12" style="51" customWidth="1"/>
    <col min="1067" max="1067" width="11.77734375" style="51" customWidth="1"/>
    <col min="1068" max="1068" width="12.109375" style="51" customWidth="1"/>
    <col min="1069" max="1069" width="12.88671875" style="51" customWidth="1"/>
    <col min="1070" max="1070" width="12" style="51" customWidth="1"/>
    <col min="1071" max="1071" width="11.77734375" style="51" customWidth="1"/>
    <col min="1072" max="1072" width="12.109375" style="51" customWidth="1"/>
    <col min="1073" max="1073" width="12.88671875" style="51" customWidth="1"/>
    <col min="1074" max="1074" width="12" style="51" customWidth="1"/>
    <col min="1075" max="1075" width="11.77734375" style="51" customWidth="1"/>
    <col min="1076" max="1076" width="12.109375" style="51" customWidth="1"/>
    <col min="1077" max="1077" width="12.88671875" style="51" customWidth="1"/>
    <col min="1078" max="1078" width="12" style="51" customWidth="1"/>
    <col min="1079" max="1079" width="11.77734375" style="51" customWidth="1"/>
    <col min="1080" max="1080" width="12.109375" style="51" customWidth="1"/>
    <col min="1081" max="1081" width="12.88671875" style="51" customWidth="1"/>
    <col min="1082" max="1082" width="12" style="51" customWidth="1"/>
    <col min="1083" max="1083" width="11.77734375" style="51" customWidth="1"/>
    <col min="1084" max="1084" width="12.109375" style="51" customWidth="1"/>
    <col min="1085" max="1085" width="13.5546875" style="51" customWidth="1"/>
    <col min="1086" max="1086" width="12" style="51" customWidth="1"/>
    <col min="1087" max="1087" width="11.77734375" style="51" customWidth="1"/>
    <col min="1088" max="1088" width="12.109375" style="51" customWidth="1"/>
    <col min="1089" max="1089" width="12.88671875" style="51" customWidth="1"/>
    <col min="1090" max="1090" width="12" style="51" customWidth="1"/>
    <col min="1091" max="1091" width="11.77734375" style="51" customWidth="1"/>
    <col min="1092" max="1092" width="12.109375" style="51" customWidth="1"/>
    <col min="1093" max="1093" width="12.88671875" style="51" customWidth="1"/>
    <col min="1094" max="1094" width="12" style="51" customWidth="1"/>
    <col min="1095" max="1095" width="11.77734375" style="51" customWidth="1"/>
    <col min="1096" max="1096" width="12.109375" style="51" customWidth="1"/>
    <col min="1097" max="1097" width="12.88671875" style="51" customWidth="1"/>
    <col min="1098" max="1098" width="12" style="51" customWidth="1"/>
    <col min="1099" max="1099" width="11.77734375" style="51" customWidth="1"/>
    <col min="1100" max="1100" width="12.109375" style="51" customWidth="1"/>
    <col min="1101" max="1101" width="12.88671875" style="51" customWidth="1"/>
    <col min="1102" max="1102" width="12" style="51" customWidth="1"/>
    <col min="1103" max="1103" width="11.77734375" style="51" customWidth="1"/>
    <col min="1104" max="1104" width="12.109375" style="51" customWidth="1"/>
    <col min="1105" max="1105" width="12.88671875" style="51" customWidth="1"/>
    <col min="1106" max="1106" width="12" style="51" customWidth="1"/>
    <col min="1107" max="1107" width="11.77734375" style="51" customWidth="1"/>
    <col min="1108" max="1108" width="12.109375" style="51" customWidth="1"/>
    <col min="1109" max="1109" width="12.88671875" style="51" customWidth="1"/>
    <col min="1110" max="1110" width="12" style="51" customWidth="1"/>
    <col min="1111" max="1111" width="11.77734375" style="51" customWidth="1"/>
    <col min="1112" max="1112" width="12.109375" style="51" customWidth="1"/>
    <col min="1113" max="1113" width="12.88671875" style="51" customWidth="1"/>
    <col min="1114" max="1114" width="12" style="51" customWidth="1"/>
    <col min="1115" max="1115" width="11.77734375" style="51" customWidth="1"/>
    <col min="1116" max="1116" width="12.109375" style="51" customWidth="1"/>
    <col min="1117" max="1117" width="12.88671875" style="51" customWidth="1"/>
    <col min="1118" max="1118" width="12" style="51" customWidth="1"/>
    <col min="1119" max="1119" width="11.77734375" style="51" customWidth="1"/>
    <col min="1120" max="1120" width="12.109375" style="51" customWidth="1"/>
    <col min="1121" max="1121" width="12.88671875" style="51" customWidth="1"/>
    <col min="1122" max="1122" width="12" style="51" customWidth="1"/>
    <col min="1123" max="1123" width="11.77734375" style="51" customWidth="1"/>
    <col min="1124" max="1124" width="12.109375" style="51" customWidth="1"/>
    <col min="1125" max="1125" width="12.88671875" style="51" customWidth="1"/>
    <col min="1126" max="1126" width="12" style="51" customWidth="1"/>
    <col min="1127" max="1127" width="11.77734375" style="51" customWidth="1"/>
    <col min="1128" max="1128" width="12.109375" style="51" customWidth="1"/>
    <col min="1129" max="1129" width="12.88671875" style="51" customWidth="1"/>
    <col min="1130" max="1130" width="12" style="51" customWidth="1"/>
    <col min="1131" max="1131" width="11.77734375" style="51" customWidth="1"/>
    <col min="1132" max="1132" width="12.109375" style="51" customWidth="1"/>
    <col min="1133" max="1133" width="12.88671875" style="51" customWidth="1"/>
    <col min="1134" max="1134" width="12.109375" style="51" customWidth="1"/>
    <col min="1135" max="1135" width="11.77734375" style="51" customWidth="1"/>
    <col min="1136" max="1136" width="12" style="51" customWidth="1"/>
    <col min="1137" max="1137" width="14.44140625" style="51" customWidth="1"/>
    <col min="1138" max="1139" width="17.109375" style="51" customWidth="1"/>
    <col min="1140" max="1140" width="4.88671875" style="51" customWidth="1"/>
    <col min="1141" max="1141" width="23.5546875" style="51" customWidth="1"/>
    <col min="1142" max="1142" width="42.21875" style="51" customWidth="1"/>
    <col min="1143" max="1143" width="8.77734375" style="51" customWidth="1"/>
    <col min="1144" max="1145" width="11" style="51" customWidth="1"/>
    <col min="1146" max="1147" width="9.88671875" style="51"/>
    <col min="1148" max="1148" width="8.77734375" style="51" customWidth="1"/>
    <col min="1149" max="1150" width="9.88671875" style="51"/>
    <col min="1151" max="1151" width="8.77734375" style="51" customWidth="1"/>
    <col min="1152" max="1153" width="9.88671875" style="51"/>
    <col min="1154" max="1154" width="8.77734375" style="51" customWidth="1"/>
    <col min="1155" max="1156" width="9.88671875" style="51"/>
    <col min="1157" max="1157" width="8.77734375" style="51" customWidth="1"/>
    <col min="1158" max="1159" width="9.88671875" style="51"/>
    <col min="1160" max="1160" width="8.77734375" style="51" customWidth="1"/>
    <col min="1161" max="1162" width="9.88671875" style="51"/>
    <col min="1163" max="1163" width="8.77734375" style="51" customWidth="1"/>
    <col min="1164" max="1165" width="9.88671875" style="51"/>
    <col min="1166" max="1166" width="8.77734375" style="51" customWidth="1"/>
    <col min="1167" max="1167" width="9.88671875" style="51"/>
    <col min="1168" max="1168" width="8.77734375" style="51" customWidth="1"/>
    <col min="1169" max="1169" width="11" style="51" customWidth="1"/>
    <col min="1170" max="1171" width="7.5546875" style="51" customWidth="1"/>
    <col min="1172" max="1172" width="11" style="51" customWidth="1"/>
    <col min="1173" max="1173" width="8.77734375" style="51" customWidth="1"/>
    <col min="1174" max="1175" width="11" style="51" customWidth="1"/>
    <col min="1176" max="1177" width="9.88671875" style="51"/>
    <col min="1178" max="1178" width="8.77734375" style="51" customWidth="1"/>
    <col min="1179" max="1180" width="9.88671875" style="51"/>
    <col min="1181" max="1181" width="8.77734375" style="51" customWidth="1"/>
    <col min="1182" max="1183" width="9.88671875" style="51"/>
    <col min="1184" max="1184" width="8.77734375" style="51" customWidth="1"/>
    <col min="1185" max="1280" width="9.88671875" style="51"/>
    <col min="1281" max="1281" width="52.44140625" style="51" customWidth="1"/>
    <col min="1282" max="1282" width="13.88671875" style="51" customWidth="1"/>
    <col min="1283" max="1283" width="15.88671875" style="51" customWidth="1"/>
    <col min="1284" max="1284" width="10.21875" style="51" customWidth="1"/>
    <col min="1285" max="1285" width="13.109375" style="51" customWidth="1"/>
    <col min="1286" max="1286" width="15.88671875" style="51" customWidth="1"/>
    <col min="1287" max="1287" width="14.88671875" style="51" customWidth="1"/>
    <col min="1288" max="1288" width="10.77734375" style="51" customWidth="1"/>
    <col min="1289" max="1289" width="13.109375" style="51" customWidth="1"/>
    <col min="1290" max="1290" width="13.21875" style="51" customWidth="1"/>
    <col min="1291" max="1291" width="11.109375" style="51" customWidth="1"/>
    <col min="1292" max="1292" width="10.109375" style="51" customWidth="1"/>
    <col min="1293" max="1293" width="14.5546875" style="51" customWidth="1"/>
    <col min="1294" max="1294" width="11.44140625" style="51" customWidth="1"/>
    <col min="1295" max="1295" width="12" style="51" customWidth="1"/>
    <col min="1296" max="1296" width="12.109375" style="51" customWidth="1"/>
    <col min="1297" max="1297" width="13.77734375" style="51" customWidth="1"/>
    <col min="1298" max="1298" width="11.21875" style="51" customWidth="1"/>
    <col min="1299" max="1299" width="11.77734375" style="51" customWidth="1"/>
    <col min="1300" max="1300" width="12.109375" style="51" customWidth="1"/>
    <col min="1301" max="1301" width="11.88671875" style="51" customWidth="1"/>
    <col min="1302" max="1302" width="10.5546875" style="51" customWidth="1"/>
    <col min="1303" max="1303" width="11.77734375" style="51" customWidth="1"/>
    <col min="1304" max="1304" width="12" style="51" customWidth="1"/>
    <col min="1305" max="1305" width="13.88671875" style="51" customWidth="1"/>
    <col min="1306" max="1306" width="11.44140625" style="51" customWidth="1"/>
    <col min="1307" max="1307" width="11.77734375" style="51" customWidth="1"/>
    <col min="1308" max="1308" width="12.109375" style="51" customWidth="1"/>
    <col min="1309" max="1309" width="14.5546875" style="51" customWidth="1"/>
    <col min="1310" max="1311" width="11.77734375" style="51" customWidth="1"/>
    <col min="1312" max="1312" width="12.109375" style="51" customWidth="1"/>
    <col min="1313" max="1313" width="14.44140625" style="51" customWidth="1"/>
    <col min="1314" max="1314" width="11.44140625" style="51" customWidth="1"/>
    <col min="1315" max="1315" width="11.77734375" style="51" customWidth="1"/>
    <col min="1316" max="1316" width="12.109375" style="51" customWidth="1"/>
    <col min="1317" max="1317" width="14.109375" style="51" customWidth="1"/>
    <col min="1318" max="1318" width="12" style="51" customWidth="1"/>
    <col min="1319" max="1319" width="11.77734375" style="51" customWidth="1"/>
    <col min="1320" max="1320" width="12.109375" style="51" customWidth="1"/>
    <col min="1321" max="1321" width="12.88671875" style="51" customWidth="1"/>
    <col min="1322" max="1322" width="12" style="51" customWidth="1"/>
    <col min="1323" max="1323" width="11.77734375" style="51" customWidth="1"/>
    <col min="1324" max="1324" width="12.109375" style="51" customWidth="1"/>
    <col min="1325" max="1325" width="12.88671875" style="51" customWidth="1"/>
    <col min="1326" max="1326" width="12" style="51" customWidth="1"/>
    <col min="1327" max="1327" width="11.77734375" style="51" customWidth="1"/>
    <col min="1328" max="1328" width="12.109375" style="51" customWidth="1"/>
    <col min="1329" max="1329" width="12.88671875" style="51" customWidth="1"/>
    <col min="1330" max="1330" width="12" style="51" customWidth="1"/>
    <col min="1331" max="1331" width="11.77734375" style="51" customWidth="1"/>
    <col min="1332" max="1332" width="12.109375" style="51" customWidth="1"/>
    <col min="1333" max="1333" width="12.88671875" style="51" customWidth="1"/>
    <col min="1334" max="1334" width="12" style="51" customWidth="1"/>
    <col min="1335" max="1335" width="11.77734375" style="51" customWidth="1"/>
    <col min="1336" max="1336" width="12.109375" style="51" customWidth="1"/>
    <col min="1337" max="1337" width="12.88671875" style="51" customWidth="1"/>
    <col min="1338" max="1338" width="12" style="51" customWidth="1"/>
    <col min="1339" max="1339" width="11.77734375" style="51" customWidth="1"/>
    <col min="1340" max="1340" width="12.109375" style="51" customWidth="1"/>
    <col min="1341" max="1341" width="13.5546875" style="51" customWidth="1"/>
    <col min="1342" max="1342" width="12" style="51" customWidth="1"/>
    <col min="1343" max="1343" width="11.77734375" style="51" customWidth="1"/>
    <col min="1344" max="1344" width="12.109375" style="51" customWidth="1"/>
    <col min="1345" max="1345" width="12.88671875" style="51" customWidth="1"/>
    <col min="1346" max="1346" width="12" style="51" customWidth="1"/>
    <col min="1347" max="1347" width="11.77734375" style="51" customWidth="1"/>
    <col min="1348" max="1348" width="12.109375" style="51" customWidth="1"/>
    <col min="1349" max="1349" width="12.88671875" style="51" customWidth="1"/>
    <col min="1350" max="1350" width="12" style="51" customWidth="1"/>
    <col min="1351" max="1351" width="11.77734375" style="51" customWidth="1"/>
    <col min="1352" max="1352" width="12.109375" style="51" customWidth="1"/>
    <col min="1353" max="1353" width="12.88671875" style="51" customWidth="1"/>
    <col min="1354" max="1354" width="12" style="51" customWidth="1"/>
    <col min="1355" max="1355" width="11.77734375" style="51" customWidth="1"/>
    <col min="1356" max="1356" width="12.109375" style="51" customWidth="1"/>
    <col min="1357" max="1357" width="12.88671875" style="51" customWidth="1"/>
    <col min="1358" max="1358" width="12" style="51" customWidth="1"/>
    <col min="1359" max="1359" width="11.77734375" style="51" customWidth="1"/>
    <col min="1360" max="1360" width="12.109375" style="51" customWidth="1"/>
    <col min="1361" max="1361" width="12.88671875" style="51" customWidth="1"/>
    <col min="1362" max="1362" width="12" style="51" customWidth="1"/>
    <col min="1363" max="1363" width="11.77734375" style="51" customWidth="1"/>
    <col min="1364" max="1364" width="12.109375" style="51" customWidth="1"/>
    <col min="1365" max="1365" width="12.88671875" style="51" customWidth="1"/>
    <col min="1366" max="1366" width="12" style="51" customWidth="1"/>
    <col min="1367" max="1367" width="11.77734375" style="51" customWidth="1"/>
    <col min="1368" max="1368" width="12.109375" style="51" customWidth="1"/>
    <col min="1369" max="1369" width="12.88671875" style="51" customWidth="1"/>
    <col min="1370" max="1370" width="12" style="51" customWidth="1"/>
    <col min="1371" max="1371" width="11.77734375" style="51" customWidth="1"/>
    <col min="1372" max="1372" width="12.109375" style="51" customWidth="1"/>
    <col min="1373" max="1373" width="12.88671875" style="51" customWidth="1"/>
    <col min="1374" max="1374" width="12" style="51" customWidth="1"/>
    <col min="1375" max="1375" width="11.77734375" style="51" customWidth="1"/>
    <col min="1376" max="1376" width="12.109375" style="51" customWidth="1"/>
    <col min="1377" max="1377" width="12.88671875" style="51" customWidth="1"/>
    <col min="1378" max="1378" width="12" style="51" customWidth="1"/>
    <col min="1379" max="1379" width="11.77734375" style="51" customWidth="1"/>
    <col min="1380" max="1380" width="12.109375" style="51" customWidth="1"/>
    <col min="1381" max="1381" width="12.88671875" style="51" customWidth="1"/>
    <col min="1382" max="1382" width="12" style="51" customWidth="1"/>
    <col min="1383" max="1383" width="11.77734375" style="51" customWidth="1"/>
    <col min="1384" max="1384" width="12.109375" style="51" customWidth="1"/>
    <col min="1385" max="1385" width="12.88671875" style="51" customWidth="1"/>
    <col min="1386" max="1386" width="12" style="51" customWidth="1"/>
    <col min="1387" max="1387" width="11.77734375" style="51" customWidth="1"/>
    <col min="1388" max="1388" width="12.109375" style="51" customWidth="1"/>
    <col min="1389" max="1389" width="12.88671875" style="51" customWidth="1"/>
    <col min="1390" max="1390" width="12.109375" style="51" customWidth="1"/>
    <col min="1391" max="1391" width="11.77734375" style="51" customWidth="1"/>
    <col min="1392" max="1392" width="12" style="51" customWidth="1"/>
    <col min="1393" max="1393" width="14.44140625" style="51" customWidth="1"/>
    <col min="1394" max="1395" width="17.109375" style="51" customWidth="1"/>
    <col min="1396" max="1396" width="4.88671875" style="51" customWidth="1"/>
    <col min="1397" max="1397" width="23.5546875" style="51" customWidth="1"/>
    <col min="1398" max="1398" width="42.21875" style="51" customWidth="1"/>
    <col min="1399" max="1399" width="8.77734375" style="51" customWidth="1"/>
    <col min="1400" max="1401" width="11" style="51" customWidth="1"/>
    <col min="1402" max="1403" width="9.88671875" style="51"/>
    <col min="1404" max="1404" width="8.77734375" style="51" customWidth="1"/>
    <col min="1405" max="1406" width="9.88671875" style="51"/>
    <col min="1407" max="1407" width="8.77734375" style="51" customWidth="1"/>
    <col min="1408" max="1409" width="9.88671875" style="51"/>
    <col min="1410" max="1410" width="8.77734375" style="51" customWidth="1"/>
    <col min="1411" max="1412" width="9.88671875" style="51"/>
    <col min="1413" max="1413" width="8.77734375" style="51" customWidth="1"/>
    <col min="1414" max="1415" width="9.88671875" style="51"/>
    <col min="1416" max="1416" width="8.77734375" style="51" customWidth="1"/>
    <col min="1417" max="1418" width="9.88671875" style="51"/>
    <col min="1419" max="1419" width="8.77734375" style="51" customWidth="1"/>
    <col min="1420" max="1421" width="9.88671875" style="51"/>
    <col min="1422" max="1422" width="8.77734375" style="51" customWidth="1"/>
    <col min="1423" max="1423" width="9.88671875" style="51"/>
    <col min="1424" max="1424" width="8.77734375" style="51" customWidth="1"/>
    <col min="1425" max="1425" width="11" style="51" customWidth="1"/>
    <col min="1426" max="1427" width="7.5546875" style="51" customWidth="1"/>
    <col min="1428" max="1428" width="11" style="51" customWidth="1"/>
    <col min="1429" max="1429" width="8.77734375" style="51" customWidth="1"/>
    <col min="1430" max="1431" width="11" style="51" customWidth="1"/>
    <col min="1432" max="1433" width="9.88671875" style="51"/>
    <col min="1434" max="1434" width="8.77734375" style="51" customWidth="1"/>
    <col min="1435" max="1436" width="9.88671875" style="51"/>
    <col min="1437" max="1437" width="8.77734375" style="51" customWidth="1"/>
    <col min="1438" max="1439" width="9.88671875" style="51"/>
    <col min="1440" max="1440" width="8.77734375" style="51" customWidth="1"/>
    <col min="1441" max="1536" width="9.88671875" style="51"/>
    <col min="1537" max="1537" width="52.44140625" style="51" customWidth="1"/>
    <col min="1538" max="1538" width="13.88671875" style="51" customWidth="1"/>
    <col min="1539" max="1539" width="15.88671875" style="51" customWidth="1"/>
    <col min="1540" max="1540" width="10.21875" style="51" customWidth="1"/>
    <col min="1541" max="1541" width="13.109375" style="51" customWidth="1"/>
    <col min="1542" max="1542" width="15.88671875" style="51" customWidth="1"/>
    <col min="1543" max="1543" width="14.88671875" style="51" customWidth="1"/>
    <col min="1544" max="1544" width="10.77734375" style="51" customWidth="1"/>
    <col min="1545" max="1545" width="13.109375" style="51" customWidth="1"/>
    <col min="1546" max="1546" width="13.21875" style="51" customWidth="1"/>
    <col min="1547" max="1547" width="11.109375" style="51" customWidth="1"/>
    <col min="1548" max="1548" width="10.109375" style="51" customWidth="1"/>
    <col min="1549" max="1549" width="14.5546875" style="51" customWidth="1"/>
    <col min="1550" max="1550" width="11.44140625" style="51" customWidth="1"/>
    <col min="1551" max="1551" width="12" style="51" customWidth="1"/>
    <col min="1552" max="1552" width="12.109375" style="51" customWidth="1"/>
    <col min="1553" max="1553" width="13.77734375" style="51" customWidth="1"/>
    <col min="1554" max="1554" width="11.21875" style="51" customWidth="1"/>
    <col min="1555" max="1555" width="11.77734375" style="51" customWidth="1"/>
    <col min="1556" max="1556" width="12.109375" style="51" customWidth="1"/>
    <col min="1557" max="1557" width="11.88671875" style="51" customWidth="1"/>
    <col min="1558" max="1558" width="10.5546875" style="51" customWidth="1"/>
    <col min="1559" max="1559" width="11.77734375" style="51" customWidth="1"/>
    <col min="1560" max="1560" width="12" style="51" customWidth="1"/>
    <col min="1561" max="1561" width="13.88671875" style="51" customWidth="1"/>
    <col min="1562" max="1562" width="11.44140625" style="51" customWidth="1"/>
    <col min="1563" max="1563" width="11.77734375" style="51" customWidth="1"/>
    <col min="1564" max="1564" width="12.109375" style="51" customWidth="1"/>
    <col min="1565" max="1565" width="14.5546875" style="51" customWidth="1"/>
    <col min="1566" max="1567" width="11.77734375" style="51" customWidth="1"/>
    <col min="1568" max="1568" width="12.109375" style="51" customWidth="1"/>
    <col min="1569" max="1569" width="14.44140625" style="51" customWidth="1"/>
    <col min="1570" max="1570" width="11.44140625" style="51" customWidth="1"/>
    <col min="1571" max="1571" width="11.77734375" style="51" customWidth="1"/>
    <col min="1572" max="1572" width="12.109375" style="51" customWidth="1"/>
    <col min="1573" max="1573" width="14.109375" style="51" customWidth="1"/>
    <col min="1574" max="1574" width="12" style="51" customWidth="1"/>
    <col min="1575" max="1575" width="11.77734375" style="51" customWidth="1"/>
    <col min="1576" max="1576" width="12.109375" style="51" customWidth="1"/>
    <col min="1577" max="1577" width="12.88671875" style="51" customWidth="1"/>
    <col min="1578" max="1578" width="12" style="51" customWidth="1"/>
    <col min="1579" max="1579" width="11.77734375" style="51" customWidth="1"/>
    <col min="1580" max="1580" width="12.109375" style="51" customWidth="1"/>
    <col min="1581" max="1581" width="12.88671875" style="51" customWidth="1"/>
    <col min="1582" max="1582" width="12" style="51" customWidth="1"/>
    <col min="1583" max="1583" width="11.77734375" style="51" customWidth="1"/>
    <col min="1584" max="1584" width="12.109375" style="51" customWidth="1"/>
    <col min="1585" max="1585" width="12.88671875" style="51" customWidth="1"/>
    <col min="1586" max="1586" width="12" style="51" customWidth="1"/>
    <col min="1587" max="1587" width="11.77734375" style="51" customWidth="1"/>
    <col min="1588" max="1588" width="12.109375" style="51" customWidth="1"/>
    <col min="1589" max="1589" width="12.88671875" style="51" customWidth="1"/>
    <col min="1590" max="1590" width="12" style="51" customWidth="1"/>
    <col min="1591" max="1591" width="11.77734375" style="51" customWidth="1"/>
    <col min="1592" max="1592" width="12.109375" style="51" customWidth="1"/>
    <col min="1593" max="1593" width="12.88671875" style="51" customWidth="1"/>
    <col min="1594" max="1594" width="12" style="51" customWidth="1"/>
    <col min="1595" max="1595" width="11.77734375" style="51" customWidth="1"/>
    <col min="1596" max="1596" width="12.109375" style="51" customWidth="1"/>
    <col min="1597" max="1597" width="13.5546875" style="51" customWidth="1"/>
    <col min="1598" max="1598" width="12" style="51" customWidth="1"/>
    <col min="1599" max="1599" width="11.77734375" style="51" customWidth="1"/>
    <col min="1600" max="1600" width="12.109375" style="51" customWidth="1"/>
    <col min="1601" max="1601" width="12.88671875" style="51" customWidth="1"/>
    <col min="1602" max="1602" width="12" style="51" customWidth="1"/>
    <col min="1603" max="1603" width="11.77734375" style="51" customWidth="1"/>
    <col min="1604" max="1604" width="12.109375" style="51" customWidth="1"/>
    <col min="1605" max="1605" width="12.88671875" style="51" customWidth="1"/>
    <col min="1606" max="1606" width="12" style="51" customWidth="1"/>
    <col min="1607" max="1607" width="11.77734375" style="51" customWidth="1"/>
    <col min="1608" max="1608" width="12.109375" style="51" customWidth="1"/>
    <col min="1609" max="1609" width="12.88671875" style="51" customWidth="1"/>
    <col min="1610" max="1610" width="12" style="51" customWidth="1"/>
    <col min="1611" max="1611" width="11.77734375" style="51" customWidth="1"/>
    <col min="1612" max="1612" width="12.109375" style="51" customWidth="1"/>
    <col min="1613" max="1613" width="12.88671875" style="51" customWidth="1"/>
    <col min="1614" max="1614" width="12" style="51" customWidth="1"/>
    <col min="1615" max="1615" width="11.77734375" style="51" customWidth="1"/>
    <col min="1616" max="1616" width="12.109375" style="51" customWidth="1"/>
    <col min="1617" max="1617" width="12.88671875" style="51" customWidth="1"/>
    <col min="1618" max="1618" width="12" style="51" customWidth="1"/>
    <col min="1619" max="1619" width="11.77734375" style="51" customWidth="1"/>
    <col min="1620" max="1620" width="12.109375" style="51" customWidth="1"/>
    <col min="1621" max="1621" width="12.88671875" style="51" customWidth="1"/>
    <col min="1622" max="1622" width="12" style="51" customWidth="1"/>
    <col min="1623" max="1623" width="11.77734375" style="51" customWidth="1"/>
    <col min="1624" max="1624" width="12.109375" style="51" customWidth="1"/>
    <col min="1625" max="1625" width="12.88671875" style="51" customWidth="1"/>
    <col min="1626" max="1626" width="12" style="51" customWidth="1"/>
    <col min="1627" max="1627" width="11.77734375" style="51" customWidth="1"/>
    <col min="1628" max="1628" width="12.109375" style="51" customWidth="1"/>
    <col min="1629" max="1629" width="12.88671875" style="51" customWidth="1"/>
    <col min="1630" max="1630" width="12" style="51" customWidth="1"/>
    <col min="1631" max="1631" width="11.77734375" style="51" customWidth="1"/>
    <col min="1632" max="1632" width="12.109375" style="51" customWidth="1"/>
    <col min="1633" max="1633" width="12.88671875" style="51" customWidth="1"/>
    <col min="1634" max="1634" width="12" style="51" customWidth="1"/>
    <col min="1635" max="1635" width="11.77734375" style="51" customWidth="1"/>
    <col min="1636" max="1636" width="12.109375" style="51" customWidth="1"/>
    <col min="1637" max="1637" width="12.88671875" style="51" customWidth="1"/>
    <col min="1638" max="1638" width="12" style="51" customWidth="1"/>
    <col min="1639" max="1639" width="11.77734375" style="51" customWidth="1"/>
    <col min="1640" max="1640" width="12.109375" style="51" customWidth="1"/>
    <col min="1641" max="1641" width="12.88671875" style="51" customWidth="1"/>
    <col min="1642" max="1642" width="12" style="51" customWidth="1"/>
    <col min="1643" max="1643" width="11.77734375" style="51" customWidth="1"/>
    <col min="1644" max="1644" width="12.109375" style="51" customWidth="1"/>
    <col min="1645" max="1645" width="12.88671875" style="51" customWidth="1"/>
    <col min="1646" max="1646" width="12.109375" style="51" customWidth="1"/>
    <col min="1647" max="1647" width="11.77734375" style="51" customWidth="1"/>
    <col min="1648" max="1648" width="12" style="51" customWidth="1"/>
    <col min="1649" max="1649" width="14.44140625" style="51" customWidth="1"/>
    <col min="1650" max="1651" width="17.109375" style="51" customWidth="1"/>
    <col min="1652" max="1652" width="4.88671875" style="51" customWidth="1"/>
    <col min="1653" max="1653" width="23.5546875" style="51" customWidth="1"/>
    <col min="1654" max="1654" width="42.21875" style="51" customWidth="1"/>
    <col min="1655" max="1655" width="8.77734375" style="51" customWidth="1"/>
    <col min="1656" max="1657" width="11" style="51" customWidth="1"/>
    <col min="1658" max="1659" width="9.88671875" style="51"/>
    <col min="1660" max="1660" width="8.77734375" style="51" customWidth="1"/>
    <col min="1661" max="1662" width="9.88671875" style="51"/>
    <col min="1663" max="1663" width="8.77734375" style="51" customWidth="1"/>
    <col min="1664" max="1665" width="9.88671875" style="51"/>
    <col min="1666" max="1666" width="8.77734375" style="51" customWidth="1"/>
    <col min="1667" max="1668" width="9.88671875" style="51"/>
    <col min="1669" max="1669" width="8.77734375" style="51" customWidth="1"/>
    <col min="1670" max="1671" width="9.88671875" style="51"/>
    <col min="1672" max="1672" width="8.77734375" style="51" customWidth="1"/>
    <col min="1673" max="1674" width="9.88671875" style="51"/>
    <col min="1675" max="1675" width="8.77734375" style="51" customWidth="1"/>
    <col min="1676" max="1677" width="9.88671875" style="51"/>
    <col min="1678" max="1678" width="8.77734375" style="51" customWidth="1"/>
    <col min="1679" max="1679" width="9.88671875" style="51"/>
    <col min="1680" max="1680" width="8.77734375" style="51" customWidth="1"/>
    <col min="1681" max="1681" width="11" style="51" customWidth="1"/>
    <col min="1682" max="1683" width="7.5546875" style="51" customWidth="1"/>
    <col min="1684" max="1684" width="11" style="51" customWidth="1"/>
    <col min="1685" max="1685" width="8.77734375" style="51" customWidth="1"/>
    <col min="1686" max="1687" width="11" style="51" customWidth="1"/>
    <col min="1688" max="1689" width="9.88671875" style="51"/>
    <col min="1690" max="1690" width="8.77734375" style="51" customWidth="1"/>
    <col min="1691" max="1692" width="9.88671875" style="51"/>
    <col min="1693" max="1693" width="8.77734375" style="51" customWidth="1"/>
    <col min="1694" max="1695" width="9.88671875" style="51"/>
    <col min="1696" max="1696" width="8.77734375" style="51" customWidth="1"/>
    <col min="1697" max="1792" width="9.88671875" style="51"/>
    <col min="1793" max="1793" width="52.44140625" style="51" customWidth="1"/>
    <col min="1794" max="1794" width="13.88671875" style="51" customWidth="1"/>
    <col min="1795" max="1795" width="15.88671875" style="51" customWidth="1"/>
    <col min="1796" max="1796" width="10.21875" style="51" customWidth="1"/>
    <col min="1797" max="1797" width="13.109375" style="51" customWidth="1"/>
    <col min="1798" max="1798" width="15.88671875" style="51" customWidth="1"/>
    <col min="1799" max="1799" width="14.88671875" style="51" customWidth="1"/>
    <col min="1800" max="1800" width="10.77734375" style="51" customWidth="1"/>
    <col min="1801" max="1801" width="13.109375" style="51" customWidth="1"/>
    <col min="1802" max="1802" width="13.21875" style="51" customWidth="1"/>
    <col min="1803" max="1803" width="11.109375" style="51" customWidth="1"/>
    <col min="1804" max="1804" width="10.109375" style="51" customWidth="1"/>
    <col min="1805" max="1805" width="14.5546875" style="51" customWidth="1"/>
    <col min="1806" max="1806" width="11.44140625" style="51" customWidth="1"/>
    <col min="1807" max="1807" width="12" style="51" customWidth="1"/>
    <col min="1808" max="1808" width="12.109375" style="51" customWidth="1"/>
    <col min="1809" max="1809" width="13.77734375" style="51" customWidth="1"/>
    <col min="1810" max="1810" width="11.21875" style="51" customWidth="1"/>
    <col min="1811" max="1811" width="11.77734375" style="51" customWidth="1"/>
    <col min="1812" max="1812" width="12.109375" style="51" customWidth="1"/>
    <col min="1813" max="1813" width="11.88671875" style="51" customWidth="1"/>
    <col min="1814" max="1814" width="10.5546875" style="51" customWidth="1"/>
    <col min="1815" max="1815" width="11.77734375" style="51" customWidth="1"/>
    <col min="1816" max="1816" width="12" style="51" customWidth="1"/>
    <col min="1817" max="1817" width="13.88671875" style="51" customWidth="1"/>
    <col min="1818" max="1818" width="11.44140625" style="51" customWidth="1"/>
    <col min="1819" max="1819" width="11.77734375" style="51" customWidth="1"/>
    <col min="1820" max="1820" width="12.109375" style="51" customWidth="1"/>
    <col min="1821" max="1821" width="14.5546875" style="51" customWidth="1"/>
    <col min="1822" max="1823" width="11.77734375" style="51" customWidth="1"/>
    <col min="1824" max="1824" width="12.109375" style="51" customWidth="1"/>
    <col min="1825" max="1825" width="14.44140625" style="51" customWidth="1"/>
    <col min="1826" max="1826" width="11.44140625" style="51" customWidth="1"/>
    <col min="1827" max="1827" width="11.77734375" style="51" customWidth="1"/>
    <col min="1828" max="1828" width="12.109375" style="51" customWidth="1"/>
    <col min="1829" max="1829" width="14.109375" style="51" customWidth="1"/>
    <col min="1830" max="1830" width="12" style="51" customWidth="1"/>
    <col min="1831" max="1831" width="11.77734375" style="51" customWidth="1"/>
    <col min="1832" max="1832" width="12.109375" style="51" customWidth="1"/>
    <col min="1833" max="1833" width="12.88671875" style="51" customWidth="1"/>
    <col min="1834" max="1834" width="12" style="51" customWidth="1"/>
    <col min="1835" max="1835" width="11.77734375" style="51" customWidth="1"/>
    <col min="1836" max="1836" width="12.109375" style="51" customWidth="1"/>
    <col min="1837" max="1837" width="12.88671875" style="51" customWidth="1"/>
    <col min="1838" max="1838" width="12" style="51" customWidth="1"/>
    <col min="1839" max="1839" width="11.77734375" style="51" customWidth="1"/>
    <col min="1840" max="1840" width="12.109375" style="51" customWidth="1"/>
    <col min="1841" max="1841" width="12.88671875" style="51" customWidth="1"/>
    <col min="1842" max="1842" width="12" style="51" customWidth="1"/>
    <col min="1843" max="1843" width="11.77734375" style="51" customWidth="1"/>
    <col min="1844" max="1844" width="12.109375" style="51" customWidth="1"/>
    <col min="1845" max="1845" width="12.88671875" style="51" customWidth="1"/>
    <col min="1846" max="1846" width="12" style="51" customWidth="1"/>
    <col min="1847" max="1847" width="11.77734375" style="51" customWidth="1"/>
    <col min="1848" max="1848" width="12.109375" style="51" customWidth="1"/>
    <col min="1849" max="1849" width="12.88671875" style="51" customWidth="1"/>
    <col min="1850" max="1850" width="12" style="51" customWidth="1"/>
    <col min="1851" max="1851" width="11.77734375" style="51" customWidth="1"/>
    <col min="1852" max="1852" width="12.109375" style="51" customWidth="1"/>
    <col min="1853" max="1853" width="13.5546875" style="51" customWidth="1"/>
    <col min="1854" max="1854" width="12" style="51" customWidth="1"/>
    <col min="1855" max="1855" width="11.77734375" style="51" customWidth="1"/>
    <col min="1856" max="1856" width="12.109375" style="51" customWidth="1"/>
    <col min="1857" max="1857" width="12.88671875" style="51" customWidth="1"/>
    <col min="1858" max="1858" width="12" style="51" customWidth="1"/>
    <col min="1859" max="1859" width="11.77734375" style="51" customWidth="1"/>
    <col min="1860" max="1860" width="12.109375" style="51" customWidth="1"/>
    <col min="1861" max="1861" width="12.88671875" style="51" customWidth="1"/>
    <col min="1862" max="1862" width="12" style="51" customWidth="1"/>
    <col min="1863" max="1863" width="11.77734375" style="51" customWidth="1"/>
    <col min="1864" max="1864" width="12.109375" style="51" customWidth="1"/>
    <col min="1865" max="1865" width="12.88671875" style="51" customWidth="1"/>
    <col min="1866" max="1866" width="12" style="51" customWidth="1"/>
    <col min="1867" max="1867" width="11.77734375" style="51" customWidth="1"/>
    <col min="1868" max="1868" width="12.109375" style="51" customWidth="1"/>
    <col min="1869" max="1869" width="12.88671875" style="51" customWidth="1"/>
    <col min="1870" max="1870" width="12" style="51" customWidth="1"/>
    <col min="1871" max="1871" width="11.77734375" style="51" customWidth="1"/>
    <col min="1872" max="1872" width="12.109375" style="51" customWidth="1"/>
    <col min="1873" max="1873" width="12.88671875" style="51" customWidth="1"/>
    <col min="1874" max="1874" width="12" style="51" customWidth="1"/>
    <col min="1875" max="1875" width="11.77734375" style="51" customWidth="1"/>
    <col min="1876" max="1876" width="12.109375" style="51" customWidth="1"/>
    <col min="1877" max="1877" width="12.88671875" style="51" customWidth="1"/>
    <col min="1878" max="1878" width="12" style="51" customWidth="1"/>
    <col min="1879" max="1879" width="11.77734375" style="51" customWidth="1"/>
    <col min="1880" max="1880" width="12.109375" style="51" customWidth="1"/>
    <col min="1881" max="1881" width="12.88671875" style="51" customWidth="1"/>
    <col min="1882" max="1882" width="12" style="51" customWidth="1"/>
    <col min="1883" max="1883" width="11.77734375" style="51" customWidth="1"/>
    <col min="1884" max="1884" width="12.109375" style="51" customWidth="1"/>
    <col min="1885" max="1885" width="12.88671875" style="51" customWidth="1"/>
    <col min="1886" max="1886" width="12" style="51" customWidth="1"/>
    <col min="1887" max="1887" width="11.77734375" style="51" customWidth="1"/>
    <col min="1888" max="1888" width="12.109375" style="51" customWidth="1"/>
    <col min="1889" max="1889" width="12.88671875" style="51" customWidth="1"/>
    <col min="1890" max="1890" width="12" style="51" customWidth="1"/>
    <col min="1891" max="1891" width="11.77734375" style="51" customWidth="1"/>
    <col min="1892" max="1892" width="12.109375" style="51" customWidth="1"/>
    <col min="1893" max="1893" width="12.88671875" style="51" customWidth="1"/>
    <col min="1894" max="1894" width="12" style="51" customWidth="1"/>
    <col min="1895" max="1895" width="11.77734375" style="51" customWidth="1"/>
    <col min="1896" max="1896" width="12.109375" style="51" customWidth="1"/>
    <col min="1897" max="1897" width="12.88671875" style="51" customWidth="1"/>
    <col min="1898" max="1898" width="12" style="51" customWidth="1"/>
    <col min="1899" max="1899" width="11.77734375" style="51" customWidth="1"/>
    <col min="1900" max="1900" width="12.109375" style="51" customWidth="1"/>
    <col min="1901" max="1901" width="12.88671875" style="51" customWidth="1"/>
    <col min="1902" max="1902" width="12.109375" style="51" customWidth="1"/>
    <col min="1903" max="1903" width="11.77734375" style="51" customWidth="1"/>
    <col min="1904" max="1904" width="12" style="51" customWidth="1"/>
    <col min="1905" max="1905" width="14.44140625" style="51" customWidth="1"/>
    <col min="1906" max="1907" width="17.109375" style="51" customWidth="1"/>
    <col min="1908" max="1908" width="4.88671875" style="51" customWidth="1"/>
    <col min="1909" max="1909" width="23.5546875" style="51" customWidth="1"/>
    <col min="1910" max="1910" width="42.21875" style="51" customWidth="1"/>
    <col min="1911" max="1911" width="8.77734375" style="51" customWidth="1"/>
    <col min="1912" max="1913" width="11" style="51" customWidth="1"/>
    <col min="1914" max="1915" width="9.88671875" style="51"/>
    <col min="1916" max="1916" width="8.77734375" style="51" customWidth="1"/>
    <col min="1917" max="1918" width="9.88671875" style="51"/>
    <col min="1919" max="1919" width="8.77734375" style="51" customWidth="1"/>
    <col min="1920" max="1921" width="9.88671875" style="51"/>
    <col min="1922" max="1922" width="8.77734375" style="51" customWidth="1"/>
    <col min="1923" max="1924" width="9.88671875" style="51"/>
    <col min="1925" max="1925" width="8.77734375" style="51" customWidth="1"/>
    <col min="1926" max="1927" width="9.88671875" style="51"/>
    <col min="1928" max="1928" width="8.77734375" style="51" customWidth="1"/>
    <col min="1929" max="1930" width="9.88671875" style="51"/>
    <col min="1931" max="1931" width="8.77734375" style="51" customWidth="1"/>
    <col min="1932" max="1933" width="9.88671875" style="51"/>
    <col min="1934" max="1934" width="8.77734375" style="51" customWidth="1"/>
    <col min="1935" max="1935" width="9.88671875" style="51"/>
    <col min="1936" max="1936" width="8.77734375" style="51" customWidth="1"/>
    <col min="1937" max="1937" width="11" style="51" customWidth="1"/>
    <col min="1938" max="1939" width="7.5546875" style="51" customWidth="1"/>
    <col min="1940" max="1940" width="11" style="51" customWidth="1"/>
    <col min="1941" max="1941" width="8.77734375" style="51" customWidth="1"/>
    <col min="1942" max="1943" width="11" style="51" customWidth="1"/>
    <col min="1944" max="1945" width="9.88671875" style="51"/>
    <col min="1946" max="1946" width="8.77734375" style="51" customWidth="1"/>
    <col min="1947" max="1948" width="9.88671875" style="51"/>
    <col min="1949" max="1949" width="8.77734375" style="51" customWidth="1"/>
    <col min="1950" max="1951" width="9.88671875" style="51"/>
    <col min="1952" max="1952" width="8.77734375" style="51" customWidth="1"/>
    <col min="1953" max="2048" width="9.88671875" style="51"/>
    <col min="2049" max="2049" width="52.44140625" style="51" customWidth="1"/>
    <col min="2050" max="2050" width="13.88671875" style="51" customWidth="1"/>
    <col min="2051" max="2051" width="15.88671875" style="51" customWidth="1"/>
    <col min="2052" max="2052" width="10.21875" style="51" customWidth="1"/>
    <col min="2053" max="2053" width="13.109375" style="51" customWidth="1"/>
    <col min="2054" max="2054" width="15.88671875" style="51" customWidth="1"/>
    <col min="2055" max="2055" width="14.88671875" style="51" customWidth="1"/>
    <col min="2056" max="2056" width="10.77734375" style="51" customWidth="1"/>
    <col min="2057" max="2057" width="13.109375" style="51" customWidth="1"/>
    <col min="2058" max="2058" width="13.21875" style="51" customWidth="1"/>
    <col min="2059" max="2059" width="11.109375" style="51" customWidth="1"/>
    <col min="2060" max="2060" width="10.109375" style="51" customWidth="1"/>
    <col min="2061" max="2061" width="14.5546875" style="51" customWidth="1"/>
    <col min="2062" max="2062" width="11.44140625" style="51" customWidth="1"/>
    <col min="2063" max="2063" width="12" style="51" customWidth="1"/>
    <col min="2064" max="2064" width="12.109375" style="51" customWidth="1"/>
    <col min="2065" max="2065" width="13.77734375" style="51" customWidth="1"/>
    <col min="2066" max="2066" width="11.21875" style="51" customWidth="1"/>
    <col min="2067" max="2067" width="11.77734375" style="51" customWidth="1"/>
    <col min="2068" max="2068" width="12.109375" style="51" customWidth="1"/>
    <col min="2069" max="2069" width="11.88671875" style="51" customWidth="1"/>
    <col min="2070" max="2070" width="10.5546875" style="51" customWidth="1"/>
    <col min="2071" max="2071" width="11.77734375" style="51" customWidth="1"/>
    <col min="2072" max="2072" width="12" style="51" customWidth="1"/>
    <col min="2073" max="2073" width="13.88671875" style="51" customWidth="1"/>
    <col min="2074" max="2074" width="11.44140625" style="51" customWidth="1"/>
    <col min="2075" max="2075" width="11.77734375" style="51" customWidth="1"/>
    <col min="2076" max="2076" width="12.109375" style="51" customWidth="1"/>
    <col min="2077" max="2077" width="14.5546875" style="51" customWidth="1"/>
    <col min="2078" max="2079" width="11.77734375" style="51" customWidth="1"/>
    <col min="2080" max="2080" width="12.109375" style="51" customWidth="1"/>
    <col min="2081" max="2081" width="14.44140625" style="51" customWidth="1"/>
    <col min="2082" max="2082" width="11.44140625" style="51" customWidth="1"/>
    <col min="2083" max="2083" width="11.77734375" style="51" customWidth="1"/>
    <col min="2084" max="2084" width="12.109375" style="51" customWidth="1"/>
    <col min="2085" max="2085" width="14.109375" style="51" customWidth="1"/>
    <col min="2086" max="2086" width="12" style="51" customWidth="1"/>
    <col min="2087" max="2087" width="11.77734375" style="51" customWidth="1"/>
    <col min="2088" max="2088" width="12.109375" style="51" customWidth="1"/>
    <col min="2089" max="2089" width="12.88671875" style="51" customWidth="1"/>
    <col min="2090" max="2090" width="12" style="51" customWidth="1"/>
    <col min="2091" max="2091" width="11.77734375" style="51" customWidth="1"/>
    <col min="2092" max="2092" width="12.109375" style="51" customWidth="1"/>
    <col min="2093" max="2093" width="12.88671875" style="51" customWidth="1"/>
    <col min="2094" max="2094" width="12" style="51" customWidth="1"/>
    <col min="2095" max="2095" width="11.77734375" style="51" customWidth="1"/>
    <col min="2096" max="2096" width="12.109375" style="51" customWidth="1"/>
    <col min="2097" max="2097" width="12.88671875" style="51" customWidth="1"/>
    <col min="2098" max="2098" width="12" style="51" customWidth="1"/>
    <col min="2099" max="2099" width="11.77734375" style="51" customWidth="1"/>
    <col min="2100" max="2100" width="12.109375" style="51" customWidth="1"/>
    <col min="2101" max="2101" width="12.88671875" style="51" customWidth="1"/>
    <col min="2102" max="2102" width="12" style="51" customWidth="1"/>
    <col min="2103" max="2103" width="11.77734375" style="51" customWidth="1"/>
    <col min="2104" max="2104" width="12.109375" style="51" customWidth="1"/>
    <col min="2105" max="2105" width="12.88671875" style="51" customWidth="1"/>
    <col min="2106" max="2106" width="12" style="51" customWidth="1"/>
    <col min="2107" max="2107" width="11.77734375" style="51" customWidth="1"/>
    <col min="2108" max="2108" width="12.109375" style="51" customWidth="1"/>
    <col min="2109" max="2109" width="13.5546875" style="51" customWidth="1"/>
    <col min="2110" max="2110" width="12" style="51" customWidth="1"/>
    <col min="2111" max="2111" width="11.77734375" style="51" customWidth="1"/>
    <col min="2112" max="2112" width="12.109375" style="51" customWidth="1"/>
    <col min="2113" max="2113" width="12.88671875" style="51" customWidth="1"/>
    <col min="2114" max="2114" width="12" style="51" customWidth="1"/>
    <col min="2115" max="2115" width="11.77734375" style="51" customWidth="1"/>
    <col min="2116" max="2116" width="12.109375" style="51" customWidth="1"/>
    <col min="2117" max="2117" width="12.88671875" style="51" customWidth="1"/>
    <col min="2118" max="2118" width="12" style="51" customWidth="1"/>
    <col min="2119" max="2119" width="11.77734375" style="51" customWidth="1"/>
    <col min="2120" max="2120" width="12.109375" style="51" customWidth="1"/>
    <col min="2121" max="2121" width="12.88671875" style="51" customWidth="1"/>
    <col min="2122" max="2122" width="12" style="51" customWidth="1"/>
    <col min="2123" max="2123" width="11.77734375" style="51" customWidth="1"/>
    <col min="2124" max="2124" width="12.109375" style="51" customWidth="1"/>
    <col min="2125" max="2125" width="12.88671875" style="51" customWidth="1"/>
    <col min="2126" max="2126" width="12" style="51" customWidth="1"/>
    <col min="2127" max="2127" width="11.77734375" style="51" customWidth="1"/>
    <col min="2128" max="2128" width="12.109375" style="51" customWidth="1"/>
    <col min="2129" max="2129" width="12.88671875" style="51" customWidth="1"/>
    <col min="2130" max="2130" width="12" style="51" customWidth="1"/>
    <col min="2131" max="2131" width="11.77734375" style="51" customWidth="1"/>
    <col min="2132" max="2132" width="12.109375" style="51" customWidth="1"/>
    <col min="2133" max="2133" width="12.88671875" style="51" customWidth="1"/>
    <col min="2134" max="2134" width="12" style="51" customWidth="1"/>
    <col min="2135" max="2135" width="11.77734375" style="51" customWidth="1"/>
    <col min="2136" max="2136" width="12.109375" style="51" customWidth="1"/>
    <col min="2137" max="2137" width="12.88671875" style="51" customWidth="1"/>
    <col min="2138" max="2138" width="12" style="51" customWidth="1"/>
    <col min="2139" max="2139" width="11.77734375" style="51" customWidth="1"/>
    <col min="2140" max="2140" width="12.109375" style="51" customWidth="1"/>
    <col min="2141" max="2141" width="12.88671875" style="51" customWidth="1"/>
    <col min="2142" max="2142" width="12" style="51" customWidth="1"/>
    <col min="2143" max="2143" width="11.77734375" style="51" customWidth="1"/>
    <col min="2144" max="2144" width="12.109375" style="51" customWidth="1"/>
    <col min="2145" max="2145" width="12.88671875" style="51" customWidth="1"/>
    <col min="2146" max="2146" width="12" style="51" customWidth="1"/>
    <col min="2147" max="2147" width="11.77734375" style="51" customWidth="1"/>
    <col min="2148" max="2148" width="12.109375" style="51" customWidth="1"/>
    <col min="2149" max="2149" width="12.88671875" style="51" customWidth="1"/>
    <col min="2150" max="2150" width="12" style="51" customWidth="1"/>
    <col min="2151" max="2151" width="11.77734375" style="51" customWidth="1"/>
    <col min="2152" max="2152" width="12.109375" style="51" customWidth="1"/>
    <col min="2153" max="2153" width="12.88671875" style="51" customWidth="1"/>
    <col min="2154" max="2154" width="12" style="51" customWidth="1"/>
    <col min="2155" max="2155" width="11.77734375" style="51" customWidth="1"/>
    <col min="2156" max="2156" width="12.109375" style="51" customWidth="1"/>
    <col min="2157" max="2157" width="12.88671875" style="51" customWidth="1"/>
    <col min="2158" max="2158" width="12.109375" style="51" customWidth="1"/>
    <col min="2159" max="2159" width="11.77734375" style="51" customWidth="1"/>
    <col min="2160" max="2160" width="12" style="51" customWidth="1"/>
    <col min="2161" max="2161" width="14.44140625" style="51" customWidth="1"/>
    <col min="2162" max="2163" width="17.109375" style="51" customWidth="1"/>
    <col min="2164" max="2164" width="4.88671875" style="51" customWidth="1"/>
    <col min="2165" max="2165" width="23.5546875" style="51" customWidth="1"/>
    <col min="2166" max="2166" width="42.21875" style="51" customWidth="1"/>
    <col min="2167" max="2167" width="8.77734375" style="51" customWidth="1"/>
    <col min="2168" max="2169" width="11" style="51" customWidth="1"/>
    <col min="2170" max="2171" width="9.88671875" style="51"/>
    <col min="2172" max="2172" width="8.77734375" style="51" customWidth="1"/>
    <col min="2173" max="2174" width="9.88671875" style="51"/>
    <col min="2175" max="2175" width="8.77734375" style="51" customWidth="1"/>
    <col min="2176" max="2177" width="9.88671875" style="51"/>
    <col min="2178" max="2178" width="8.77734375" style="51" customWidth="1"/>
    <col min="2179" max="2180" width="9.88671875" style="51"/>
    <col min="2181" max="2181" width="8.77734375" style="51" customWidth="1"/>
    <col min="2182" max="2183" width="9.88671875" style="51"/>
    <col min="2184" max="2184" width="8.77734375" style="51" customWidth="1"/>
    <col min="2185" max="2186" width="9.88671875" style="51"/>
    <col min="2187" max="2187" width="8.77734375" style="51" customWidth="1"/>
    <col min="2188" max="2189" width="9.88671875" style="51"/>
    <col min="2190" max="2190" width="8.77734375" style="51" customWidth="1"/>
    <col min="2191" max="2191" width="9.88671875" style="51"/>
    <col min="2192" max="2192" width="8.77734375" style="51" customWidth="1"/>
    <col min="2193" max="2193" width="11" style="51" customWidth="1"/>
    <col min="2194" max="2195" width="7.5546875" style="51" customWidth="1"/>
    <col min="2196" max="2196" width="11" style="51" customWidth="1"/>
    <col min="2197" max="2197" width="8.77734375" style="51" customWidth="1"/>
    <col min="2198" max="2199" width="11" style="51" customWidth="1"/>
    <col min="2200" max="2201" width="9.88671875" style="51"/>
    <col min="2202" max="2202" width="8.77734375" style="51" customWidth="1"/>
    <col min="2203" max="2204" width="9.88671875" style="51"/>
    <col min="2205" max="2205" width="8.77734375" style="51" customWidth="1"/>
    <col min="2206" max="2207" width="9.88671875" style="51"/>
    <col min="2208" max="2208" width="8.77734375" style="51" customWidth="1"/>
    <col min="2209" max="2304" width="9.88671875" style="51"/>
    <col min="2305" max="2305" width="52.44140625" style="51" customWidth="1"/>
    <col min="2306" max="2306" width="13.88671875" style="51" customWidth="1"/>
    <col min="2307" max="2307" width="15.88671875" style="51" customWidth="1"/>
    <col min="2308" max="2308" width="10.21875" style="51" customWidth="1"/>
    <col min="2309" max="2309" width="13.109375" style="51" customWidth="1"/>
    <col min="2310" max="2310" width="15.88671875" style="51" customWidth="1"/>
    <col min="2311" max="2311" width="14.88671875" style="51" customWidth="1"/>
    <col min="2312" max="2312" width="10.77734375" style="51" customWidth="1"/>
    <col min="2313" max="2313" width="13.109375" style="51" customWidth="1"/>
    <col min="2314" max="2314" width="13.21875" style="51" customWidth="1"/>
    <col min="2315" max="2315" width="11.109375" style="51" customWidth="1"/>
    <col min="2316" max="2316" width="10.109375" style="51" customWidth="1"/>
    <col min="2317" max="2317" width="14.5546875" style="51" customWidth="1"/>
    <col min="2318" max="2318" width="11.44140625" style="51" customWidth="1"/>
    <col min="2319" max="2319" width="12" style="51" customWidth="1"/>
    <col min="2320" max="2320" width="12.109375" style="51" customWidth="1"/>
    <col min="2321" max="2321" width="13.77734375" style="51" customWidth="1"/>
    <col min="2322" max="2322" width="11.21875" style="51" customWidth="1"/>
    <col min="2323" max="2323" width="11.77734375" style="51" customWidth="1"/>
    <col min="2324" max="2324" width="12.109375" style="51" customWidth="1"/>
    <col min="2325" max="2325" width="11.88671875" style="51" customWidth="1"/>
    <col min="2326" max="2326" width="10.5546875" style="51" customWidth="1"/>
    <col min="2327" max="2327" width="11.77734375" style="51" customWidth="1"/>
    <col min="2328" max="2328" width="12" style="51" customWidth="1"/>
    <col min="2329" max="2329" width="13.88671875" style="51" customWidth="1"/>
    <col min="2330" max="2330" width="11.44140625" style="51" customWidth="1"/>
    <col min="2331" max="2331" width="11.77734375" style="51" customWidth="1"/>
    <col min="2332" max="2332" width="12.109375" style="51" customWidth="1"/>
    <col min="2333" max="2333" width="14.5546875" style="51" customWidth="1"/>
    <col min="2334" max="2335" width="11.77734375" style="51" customWidth="1"/>
    <col min="2336" max="2336" width="12.109375" style="51" customWidth="1"/>
    <col min="2337" max="2337" width="14.44140625" style="51" customWidth="1"/>
    <col min="2338" max="2338" width="11.44140625" style="51" customWidth="1"/>
    <col min="2339" max="2339" width="11.77734375" style="51" customWidth="1"/>
    <col min="2340" max="2340" width="12.109375" style="51" customWidth="1"/>
    <col min="2341" max="2341" width="14.109375" style="51" customWidth="1"/>
    <col min="2342" max="2342" width="12" style="51" customWidth="1"/>
    <col min="2343" max="2343" width="11.77734375" style="51" customWidth="1"/>
    <col min="2344" max="2344" width="12.109375" style="51" customWidth="1"/>
    <col min="2345" max="2345" width="12.88671875" style="51" customWidth="1"/>
    <col min="2346" max="2346" width="12" style="51" customWidth="1"/>
    <col min="2347" max="2347" width="11.77734375" style="51" customWidth="1"/>
    <col min="2348" max="2348" width="12.109375" style="51" customWidth="1"/>
    <col min="2349" max="2349" width="12.88671875" style="51" customWidth="1"/>
    <col min="2350" max="2350" width="12" style="51" customWidth="1"/>
    <col min="2351" max="2351" width="11.77734375" style="51" customWidth="1"/>
    <col min="2352" max="2352" width="12.109375" style="51" customWidth="1"/>
    <col min="2353" max="2353" width="12.88671875" style="51" customWidth="1"/>
    <col min="2354" max="2354" width="12" style="51" customWidth="1"/>
    <col min="2355" max="2355" width="11.77734375" style="51" customWidth="1"/>
    <col min="2356" max="2356" width="12.109375" style="51" customWidth="1"/>
    <col min="2357" max="2357" width="12.88671875" style="51" customWidth="1"/>
    <col min="2358" max="2358" width="12" style="51" customWidth="1"/>
    <col min="2359" max="2359" width="11.77734375" style="51" customWidth="1"/>
    <col min="2360" max="2360" width="12.109375" style="51" customWidth="1"/>
    <col min="2361" max="2361" width="12.88671875" style="51" customWidth="1"/>
    <col min="2362" max="2362" width="12" style="51" customWidth="1"/>
    <col min="2363" max="2363" width="11.77734375" style="51" customWidth="1"/>
    <col min="2364" max="2364" width="12.109375" style="51" customWidth="1"/>
    <col min="2365" max="2365" width="13.5546875" style="51" customWidth="1"/>
    <col min="2366" max="2366" width="12" style="51" customWidth="1"/>
    <col min="2367" max="2367" width="11.77734375" style="51" customWidth="1"/>
    <col min="2368" max="2368" width="12.109375" style="51" customWidth="1"/>
    <col min="2369" max="2369" width="12.88671875" style="51" customWidth="1"/>
    <col min="2370" max="2370" width="12" style="51" customWidth="1"/>
    <col min="2371" max="2371" width="11.77734375" style="51" customWidth="1"/>
    <col min="2372" max="2372" width="12.109375" style="51" customWidth="1"/>
    <col min="2373" max="2373" width="12.88671875" style="51" customWidth="1"/>
    <col min="2374" max="2374" width="12" style="51" customWidth="1"/>
    <col min="2375" max="2375" width="11.77734375" style="51" customWidth="1"/>
    <col min="2376" max="2376" width="12.109375" style="51" customWidth="1"/>
    <col min="2377" max="2377" width="12.88671875" style="51" customWidth="1"/>
    <col min="2378" max="2378" width="12" style="51" customWidth="1"/>
    <col min="2379" max="2379" width="11.77734375" style="51" customWidth="1"/>
    <col min="2380" max="2380" width="12.109375" style="51" customWidth="1"/>
    <col min="2381" max="2381" width="12.88671875" style="51" customWidth="1"/>
    <col min="2382" max="2382" width="12" style="51" customWidth="1"/>
    <col min="2383" max="2383" width="11.77734375" style="51" customWidth="1"/>
    <col min="2384" max="2384" width="12.109375" style="51" customWidth="1"/>
    <col min="2385" max="2385" width="12.88671875" style="51" customWidth="1"/>
    <col min="2386" max="2386" width="12" style="51" customWidth="1"/>
    <col min="2387" max="2387" width="11.77734375" style="51" customWidth="1"/>
    <col min="2388" max="2388" width="12.109375" style="51" customWidth="1"/>
    <col min="2389" max="2389" width="12.88671875" style="51" customWidth="1"/>
    <col min="2390" max="2390" width="12" style="51" customWidth="1"/>
    <col min="2391" max="2391" width="11.77734375" style="51" customWidth="1"/>
    <col min="2392" max="2392" width="12.109375" style="51" customWidth="1"/>
    <col min="2393" max="2393" width="12.88671875" style="51" customWidth="1"/>
    <col min="2394" max="2394" width="12" style="51" customWidth="1"/>
    <col min="2395" max="2395" width="11.77734375" style="51" customWidth="1"/>
    <col min="2396" max="2396" width="12.109375" style="51" customWidth="1"/>
    <col min="2397" max="2397" width="12.88671875" style="51" customWidth="1"/>
    <col min="2398" max="2398" width="12" style="51" customWidth="1"/>
    <col min="2399" max="2399" width="11.77734375" style="51" customWidth="1"/>
    <col min="2400" max="2400" width="12.109375" style="51" customWidth="1"/>
    <col min="2401" max="2401" width="12.88671875" style="51" customWidth="1"/>
    <col min="2402" max="2402" width="12" style="51" customWidth="1"/>
    <col min="2403" max="2403" width="11.77734375" style="51" customWidth="1"/>
    <col min="2404" max="2404" width="12.109375" style="51" customWidth="1"/>
    <col min="2405" max="2405" width="12.88671875" style="51" customWidth="1"/>
    <col min="2406" max="2406" width="12" style="51" customWidth="1"/>
    <col min="2407" max="2407" width="11.77734375" style="51" customWidth="1"/>
    <col min="2408" max="2408" width="12.109375" style="51" customWidth="1"/>
    <col min="2409" max="2409" width="12.88671875" style="51" customWidth="1"/>
    <col min="2410" max="2410" width="12" style="51" customWidth="1"/>
    <col min="2411" max="2411" width="11.77734375" style="51" customWidth="1"/>
    <col min="2412" max="2412" width="12.109375" style="51" customWidth="1"/>
    <col min="2413" max="2413" width="12.88671875" style="51" customWidth="1"/>
    <col min="2414" max="2414" width="12.109375" style="51" customWidth="1"/>
    <col min="2415" max="2415" width="11.77734375" style="51" customWidth="1"/>
    <col min="2416" max="2416" width="12" style="51" customWidth="1"/>
    <col min="2417" max="2417" width="14.44140625" style="51" customWidth="1"/>
    <col min="2418" max="2419" width="17.109375" style="51" customWidth="1"/>
    <col min="2420" max="2420" width="4.88671875" style="51" customWidth="1"/>
    <col min="2421" max="2421" width="23.5546875" style="51" customWidth="1"/>
    <col min="2422" max="2422" width="42.21875" style="51" customWidth="1"/>
    <col min="2423" max="2423" width="8.77734375" style="51" customWidth="1"/>
    <col min="2424" max="2425" width="11" style="51" customWidth="1"/>
    <col min="2426" max="2427" width="9.88671875" style="51"/>
    <col min="2428" max="2428" width="8.77734375" style="51" customWidth="1"/>
    <col min="2429" max="2430" width="9.88671875" style="51"/>
    <col min="2431" max="2431" width="8.77734375" style="51" customWidth="1"/>
    <col min="2432" max="2433" width="9.88671875" style="51"/>
    <col min="2434" max="2434" width="8.77734375" style="51" customWidth="1"/>
    <col min="2435" max="2436" width="9.88671875" style="51"/>
    <col min="2437" max="2437" width="8.77734375" style="51" customWidth="1"/>
    <col min="2438" max="2439" width="9.88671875" style="51"/>
    <col min="2440" max="2440" width="8.77734375" style="51" customWidth="1"/>
    <col min="2441" max="2442" width="9.88671875" style="51"/>
    <col min="2443" max="2443" width="8.77734375" style="51" customWidth="1"/>
    <col min="2444" max="2445" width="9.88671875" style="51"/>
    <col min="2446" max="2446" width="8.77734375" style="51" customWidth="1"/>
    <col min="2447" max="2447" width="9.88671875" style="51"/>
    <col min="2448" max="2448" width="8.77734375" style="51" customWidth="1"/>
    <col min="2449" max="2449" width="11" style="51" customWidth="1"/>
    <col min="2450" max="2451" width="7.5546875" style="51" customWidth="1"/>
    <col min="2452" max="2452" width="11" style="51" customWidth="1"/>
    <col min="2453" max="2453" width="8.77734375" style="51" customWidth="1"/>
    <col min="2454" max="2455" width="11" style="51" customWidth="1"/>
    <col min="2456" max="2457" width="9.88671875" style="51"/>
    <col min="2458" max="2458" width="8.77734375" style="51" customWidth="1"/>
    <col min="2459" max="2460" width="9.88671875" style="51"/>
    <col min="2461" max="2461" width="8.77734375" style="51" customWidth="1"/>
    <col min="2462" max="2463" width="9.88671875" style="51"/>
    <col min="2464" max="2464" width="8.77734375" style="51" customWidth="1"/>
    <col min="2465" max="2560" width="9.88671875" style="51"/>
    <col min="2561" max="2561" width="52.44140625" style="51" customWidth="1"/>
    <col min="2562" max="2562" width="13.88671875" style="51" customWidth="1"/>
    <col min="2563" max="2563" width="15.88671875" style="51" customWidth="1"/>
    <col min="2564" max="2564" width="10.21875" style="51" customWidth="1"/>
    <col min="2565" max="2565" width="13.109375" style="51" customWidth="1"/>
    <col min="2566" max="2566" width="15.88671875" style="51" customWidth="1"/>
    <col min="2567" max="2567" width="14.88671875" style="51" customWidth="1"/>
    <col min="2568" max="2568" width="10.77734375" style="51" customWidth="1"/>
    <col min="2569" max="2569" width="13.109375" style="51" customWidth="1"/>
    <col min="2570" max="2570" width="13.21875" style="51" customWidth="1"/>
    <col min="2571" max="2571" width="11.109375" style="51" customWidth="1"/>
    <col min="2572" max="2572" width="10.109375" style="51" customWidth="1"/>
    <col min="2573" max="2573" width="14.5546875" style="51" customWidth="1"/>
    <col min="2574" max="2574" width="11.44140625" style="51" customWidth="1"/>
    <col min="2575" max="2575" width="12" style="51" customWidth="1"/>
    <col min="2576" max="2576" width="12.109375" style="51" customWidth="1"/>
    <col min="2577" max="2577" width="13.77734375" style="51" customWidth="1"/>
    <col min="2578" max="2578" width="11.21875" style="51" customWidth="1"/>
    <col min="2579" max="2579" width="11.77734375" style="51" customWidth="1"/>
    <col min="2580" max="2580" width="12.109375" style="51" customWidth="1"/>
    <col min="2581" max="2581" width="11.88671875" style="51" customWidth="1"/>
    <col min="2582" max="2582" width="10.5546875" style="51" customWidth="1"/>
    <col min="2583" max="2583" width="11.77734375" style="51" customWidth="1"/>
    <col min="2584" max="2584" width="12" style="51" customWidth="1"/>
    <col min="2585" max="2585" width="13.88671875" style="51" customWidth="1"/>
    <col min="2586" max="2586" width="11.44140625" style="51" customWidth="1"/>
    <col min="2587" max="2587" width="11.77734375" style="51" customWidth="1"/>
    <col min="2588" max="2588" width="12.109375" style="51" customWidth="1"/>
    <col min="2589" max="2589" width="14.5546875" style="51" customWidth="1"/>
    <col min="2590" max="2591" width="11.77734375" style="51" customWidth="1"/>
    <col min="2592" max="2592" width="12.109375" style="51" customWidth="1"/>
    <col min="2593" max="2593" width="14.44140625" style="51" customWidth="1"/>
    <col min="2594" max="2594" width="11.44140625" style="51" customWidth="1"/>
    <col min="2595" max="2595" width="11.77734375" style="51" customWidth="1"/>
    <col min="2596" max="2596" width="12.109375" style="51" customWidth="1"/>
    <col min="2597" max="2597" width="14.109375" style="51" customWidth="1"/>
    <col min="2598" max="2598" width="12" style="51" customWidth="1"/>
    <col min="2599" max="2599" width="11.77734375" style="51" customWidth="1"/>
    <col min="2600" max="2600" width="12.109375" style="51" customWidth="1"/>
    <col min="2601" max="2601" width="12.88671875" style="51" customWidth="1"/>
    <col min="2602" max="2602" width="12" style="51" customWidth="1"/>
    <col min="2603" max="2603" width="11.77734375" style="51" customWidth="1"/>
    <col min="2604" max="2604" width="12.109375" style="51" customWidth="1"/>
    <col min="2605" max="2605" width="12.88671875" style="51" customWidth="1"/>
    <col min="2606" max="2606" width="12" style="51" customWidth="1"/>
    <col min="2607" max="2607" width="11.77734375" style="51" customWidth="1"/>
    <col min="2608" max="2608" width="12.109375" style="51" customWidth="1"/>
    <col min="2609" max="2609" width="12.88671875" style="51" customWidth="1"/>
    <col min="2610" max="2610" width="12" style="51" customWidth="1"/>
    <col min="2611" max="2611" width="11.77734375" style="51" customWidth="1"/>
    <col min="2612" max="2612" width="12.109375" style="51" customWidth="1"/>
    <col min="2613" max="2613" width="12.88671875" style="51" customWidth="1"/>
    <col min="2614" max="2614" width="12" style="51" customWidth="1"/>
    <col min="2615" max="2615" width="11.77734375" style="51" customWidth="1"/>
    <col min="2616" max="2616" width="12.109375" style="51" customWidth="1"/>
    <col min="2617" max="2617" width="12.88671875" style="51" customWidth="1"/>
    <col min="2618" max="2618" width="12" style="51" customWidth="1"/>
    <col min="2619" max="2619" width="11.77734375" style="51" customWidth="1"/>
    <col min="2620" max="2620" width="12.109375" style="51" customWidth="1"/>
    <col min="2621" max="2621" width="13.5546875" style="51" customWidth="1"/>
    <col min="2622" max="2622" width="12" style="51" customWidth="1"/>
    <col min="2623" max="2623" width="11.77734375" style="51" customWidth="1"/>
    <col min="2624" max="2624" width="12.109375" style="51" customWidth="1"/>
    <col min="2625" max="2625" width="12.88671875" style="51" customWidth="1"/>
    <col min="2626" max="2626" width="12" style="51" customWidth="1"/>
    <col min="2627" max="2627" width="11.77734375" style="51" customWidth="1"/>
    <col min="2628" max="2628" width="12.109375" style="51" customWidth="1"/>
    <col min="2629" max="2629" width="12.88671875" style="51" customWidth="1"/>
    <col min="2630" max="2630" width="12" style="51" customWidth="1"/>
    <col min="2631" max="2631" width="11.77734375" style="51" customWidth="1"/>
    <col min="2632" max="2632" width="12.109375" style="51" customWidth="1"/>
    <col min="2633" max="2633" width="12.88671875" style="51" customWidth="1"/>
    <col min="2634" max="2634" width="12" style="51" customWidth="1"/>
    <col min="2635" max="2635" width="11.77734375" style="51" customWidth="1"/>
    <col min="2636" max="2636" width="12.109375" style="51" customWidth="1"/>
    <col min="2637" max="2637" width="12.88671875" style="51" customWidth="1"/>
    <col min="2638" max="2638" width="12" style="51" customWidth="1"/>
    <col min="2639" max="2639" width="11.77734375" style="51" customWidth="1"/>
    <col min="2640" max="2640" width="12.109375" style="51" customWidth="1"/>
    <col min="2641" max="2641" width="12.88671875" style="51" customWidth="1"/>
    <col min="2642" max="2642" width="12" style="51" customWidth="1"/>
    <col min="2643" max="2643" width="11.77734375" style="51" customWidth="1"/>
    <col min="2644" max="2644" width="12.109375" style="51" customWidth="1"/>
    <col min="2645" max="2645" width="12.88671875" style="51" customWidth="1"/>
    <col min="2646" max="2646" width="12" style="51" customWidth="1"/>
    <col min="2647" max="2647" width="11.77734375" style="51" customWidth="1"/>
    <col min="2648" max="2648" width="12.109375" style="51" customWidth="1"/>
    <col min="2649" max="2649" width="12.88671875" style="51" customWidth="1"/>
    <col min="2650" max="2650" width="12" style="51" customWidth="1"/>
    <col min="2651" max="2651" width="11.77734375" style="51" customWidth="1"/>
    <col min="2652" max="2652" width="12.109375" style="51" customWidth="1"/>
    <col min="2653" max="2653" width="12.88671875" style="51" customWidth="1"/>
    <col min="2654" max="2654" width="12" style="51" customWidth="1"/>
    <col min="2655" max="2655" width="11.77734375" style="51" customWidth="1"/>
    <col min="2656" max="2656" width="12.109375" style="51" customWidth="1"/>
    <col min="2657" max="2657" width="12.88671875" style="51" customWidth="1"/>
    <col min="2658" max="2658" width="12" style="51" customWidth="1"/>
    <col min="2659" max="2659" width="11.77734375" style="51" customWidth="1"/>
    <col min="2660" max="2660" width="12.109375" style="51" customWidth="1"/>
    <col min="2661" max="2661" width="12.88671875" style="51" customWidth="1"/>
    <col min="2662" max="2662" width="12" style="51" customWidth="1"/>
    <col min="2663" max="2663" width="11.77734375" style="51" customWidth="1"/>
    <col min="2664" max="2664" width="12.109375" style="51" customWidth="1"/>
    <col min="2665" max="2665" width="12.88671875" style="51" customWidth="1"/>
    <col min="2666" max="2666" width="12" style="51" customWidth="1"/>
    <col min="2667" max="2667" width="11.77734375" style="51" customWidth="1"/>
    <col min="2668" max="2668" width="12.109375" style="51" customWidth="1"/>
    <col min="2669" max="2669" width="12.88671875" style="51" customWidth="1"/>
    <col min="2670" max="2670" width="12.109375" style="51" customWidth="1"/>
    <col min="2671" max="2671" width="11.77734375" style="51" customWidth="1"/>
    <col min="2672" max="2672" width="12" style="51" customWidth="1"/>
    <col min="2673" max="2673" width="14.44140625" style="51" customWidth="1"/>
    <col min="2674" max="2675" width="17.109375" style="51" customWidth="1"/>
    <col min="2676" max="2676" width="4.88671875" style="51" customWidth="1"/>
    <col min="2677" max="2677" width="23.5546875" style="51" customWidth="1"/>
    <col min="2678" max="2678" width="42.21875" style="51" customWidth="1"/>
    <col min="2679" max="2679" width="8.77734375" style="51" customWidth="1"/>
    <col min="2680" max="2681" width="11" style="51" customWidth="1"/>
    <col min="2682" max="2683" width="9.88671875" style="51"/>
    <col min="2684" max="2684" width="8.77734375" style="51" customWidth="1"/>
    <col min="2685" max="2686" width="9.88671875" style="51"/>
    <col min="2687" max="2687" width="8.77734375" style="51" customWidth="1"/>
    <col min="2688" max="2689" width="9.88671875" style="51"/>
    <col min="2690" max="2690" width="8.77734375" style="51" customWidth="1"/>
    <col min="2691" max="2692" width="9.88671875" style="51"/>
    <col min="2693" max="2693" width="8.77734375" style="51" customWidth="1"/>
    <col min="2694" max="2695" width="9.88671875" style="51"/>
    <col min="2696" max="2696" width="8.77734375" style="51" customWidth="1"/>
    <col min="2697" max="2698" width="9.88671875" style="51"/>
    <col min="2699" max="2699" width="8.77734375" style="51" customWidth="1"/>
    <col min="2700" max="2701" width="9.88671875" style="51"/>
    <col min="2702" max="2702" width="8.77734375" style="51" customWidth="1"/>
    <col min="2703" max="2703" width="9.88671875" style="51"/>
    <col min="2704" max="2704" width="8.77734375" style="51" customWidth="1"/>
    <col min="2705" max="2705" width="11" style="51" customWidth="1"/>
    <col min="2706" max="2707" width="7.5546875" style="51" customWidth="1"/>
    <col min="2708" max="2708" width="11" style="51" customWidth="1"/>
    <col min="2709" max="2709" width="8.77734375" style="51" customWidth="1"/>
    <col min="2710" max="2711" width="11" style="51" customWidth="1"/>
    <col min="2712" max="2713" width="9.88671875" style="51"/>
    <col min="2714" max="2714" width="8.77734375" style="51" customWidth="1"/>
    <col min="2715" max="2716" width="9.88671875" style="51"/>
    <col min="2717" max="2717" width="8.77734375" style="51" customWidth="1"/>
    <col min="2718" max="2719" width="9.88671875" style="51"/>
    <col min="2720" max="2720" width="8.77734375" style="51" customWidth="1"/>
    <col min="2721" max="2816" width="9.88671875" style="51"/>
    <col min="2817" max="2817" width="52.44140625" style="51" customWidth="1"/>
    <col min="2818" max="2818" width="13.88671875" style="51" customWidth="1"/>
    <col min="2819" max="2819" width="15.88671875" style="51" customWidth="1"/>
    <col min="2820" max="2820" width="10.21875" style="51" customWidth="1"/>
    <col min="2821" max="2821" width="13.109375" style="51" customWidth="1"/>
    <col min="2822" max="2822" width="15.88671875" style="51" customWidth="1"/>
    <col min="2823" max="2823" width="14.88671875" style="51" customWidth="1"/>
    <col min="2824" max="2824" width="10.77734375" style="51" customWidth="1"/>
    <col min="2825" max="2825" width="13.109375" style="51" customWidth="1"/>
    <col min="2826" max="2826" width="13.21875" style="51" customWidth="1"/>
    <col min="2827" max="2827" width="11.109375" style="51" customWidth="1"/>
    <col min="2828" max="2828" width="10.109375" style="51" customWidth="1"/>
    <col min="2829" max="2829" width="14.5546875" style="51" customWidth="1"/>
    <col min="2830" max="2830" width="11.44140625" style="51" customWidth="1"/>
    <col min="2831" max="2831" width="12" style="51" customWidth="1"/>
    <col min="2832" max="2832" width="12.109375" style="51" customWidth="1"/>
    <col min="2833" max="2833" width="13.77734375" style="51" customWidth="1"/>
    <col min="2834" max="2834" width="11.21875" style="51" customWidth="1"/>
    <col min="2835" max="2835" width="11.77734375" style="51" customWidth="1"/>
    <col min="2836" max="2836" width="12.109375" style="51" customWidth="1"/>
    <col min="2837" max="2837" width="11.88671875" style="51" customWidth="1"/>
    <col min="2838" max="2838" width="10.5546875" style="51" customWidth="1"/>
    <col min="2839" max="2839" width="11.77734375" style="51" customWidth="1"/>
    <col min="2840" max="2840" width="12" style="51" customWidth="1"/>
    <col min="2841" max="2841" width="13.88671875" style="51" customWidth="1"/>
    <col min="2842" max="2842" width="11.44140625" style="51" customWidth="1"/>
    <col min="2843" max="2843" width="11.77734375" style="51" customWidth="1"/>
    <col min="2844" max="2844" width="12.109375" style="51" customWidth="1"/>
    <col min="2845" max="2845" width="14.5546875" style="51" customWidth="1"/>
    <col min="2846" max="2847" width="11.77734375" style="51" customWidth="1"/>
    <col min="2848" max="2848" width="12.109375" style="51" customWidth="1"/>
    <col min="2849" max="2849" width="14.44140625" style="51" customWidth="1"/>
    <col min="2850" max="2850" width="11.44140625" style="51" customWidth="1"/>
    <col min="2851" max="2851" width="11.77734375" style="51" customWidth="1"/>
    <col min="2852" max="2852" width="12.109375" style="51" customWidth="1"/>
    <col min="2853" max="2853" width="14.109375" style="51" customWidth="1"/>
    <col min="2854" max="2854" width="12" style="51" customWidth="1"/>
    <col min="2855" max="2855" width="11.77734375" style="51" customWidth="1"/>
    <col min="2856" max="2856" width="12.109375" style="51" customWidth="1"/>
    <col min="2857" max="2857" width="12.88671875" style="51" customWidth="1"/>
    <col min="2858" max="2858" width="12" style="51" customWidth="1"/>
    <col min="2859" max="2859" width="11.77734375" style="51" customWidth="1"/>
    <col min="2860" max="2860" width="12.109375" style="51" customWidth="1"/>
    <col min="2861" max="2861" width="12.88671875" style="51" customWidth="1"/>
    <col min="2862" max="2862" width="12" style="51" customWidth="1"/>
    <col min="2863" max="2863" width="11.77734375" style="51" customWidth="1"/>
    <col min="2864" max="2864" width="12.109375" style="51" customWidth="1"/>
    <col min="2865" max="2865" width="12.88671875" style="51" customWidth="1"/>
    <col min="2866" max="2866" width="12" style="51" customWidth="1"/>
    <col min="2867" max="2867" width="11.77734375" style="51" customWidth="1"/>
    <col min="2868" max="2868" width="12.109375" style="51" customWidth="1"/>
    <col min="2869" max="2869" width="12.88671875" style="51" customWidth="1"/>
    <col min="2870" max="2870" width="12" style="51" customWidth="1"/>
    <col min="2871" max="2871" width="11.77734375" style="51" customWidth="1"/>
    <col min="2872" max="2872" width="12.109375" style="51" customWidth="1"/>
    <col min="2873" max="2873" width="12.88671875" style="51" customWidth="1"/>
    <col min="2874" max="2874" width="12" style="51" customWidth="1"/>
    <col min="2875" max="2875" width="11.77734375" style="51" customWidth="1"/>
    <col min="2876" max="2876" width="12.109375" style="51" customWidth="1"/>
    <col min="2877" max="2877" width="13.5546875" style="51" customWidth="1"/>
    <col min="2878" max="2878" width="12" style="51" customWidth="1"/>
    <col min="2879" max="2879" width="11.77734375" style="51" customWidth="1"/>
    <col min="2880" max="2880" width="12.109375" style="51" customWidth="1"/>
    <col min="2881" max="2881" width="12.88671875" style="51" customWidth="1"/>
    <col min="2882" max="2882" width="12" style="51" customWidth="1"/>
    <col min="2883" max="2883" width="11.77734375" style="51" customWidth="1"/>
    <col min="2884" max="2884" width="12.109375" style="51" customWidth="1"/>
    <col min="2885" max="2885" width="12.88671875" style="51" customWidth="1"/>
    <col min="2886" max="2886" width="12" style="51" customWidth="1"/>
    <col min="2887" max="2887" width="11.77734375" style="51" customWidth="1"/>
    <col min="2888" max="2888" width="12.109375" style="51" customWidth="1"/>
    <col min="2889" max="2889" width="12.88671875" style="51" customWidth="1"/>
    <col min="2890" max="2890" width="12" style="51" customWidth="1"/>
    <col min="2891" max="2891" width="11.77734375" style="51" customWidth="1"/>
    <col min="2892" max="2892" width="12.109375" style="51" customWidth="1"/>
    <col min="2893" max="2893" width="12.88671875" style="51" customWidth="1"/>
    <col min="2894" max="2894" width="12" style="51" customWidth="1"/>
    <col min="2895" max="2895" width="11.77734375" style="51" customWidth="1"/>
    <col min="2896" max="2896" width="12.109375" style="51" customWidth="1"/>
    <col min="2897" max="2897" width="12.88671875" style="51" customWidth="1"/>
    <col min="2898" max="2898" width="12" style="51" customWidth="1"/>
    <col min="2899" max="2899" width="11.77734375" style="51" customWidth="1"/>
    <col min="2900" max="2900" width="12.109375" style="51" customWidth="1"/>
    <col min="2901" max="2901" width="12.88671875" style="51" customWidth="1"/>
    <col min="2902" max="2902" width="12" style="51" customWidth="1"/>
    <col min="2903" max="2903" width="11.77734375" style="51" customWidth="1"/>
    <col min="2904" max="2904" width="12.109375" style="51" customWidth="1"/>
    <col min="2905" max="2905" width="12.88671875" style="51" customWidth="1"/>
    <col min="2906" max="2906" width="12" style="51" customWidth="1"/>
    <col min="2907" max="2907" width="11.77734375" style="51" customWidth="1"/>
    <col min="2908" max="2908" width="12.109375" style="51" customWidth="1"/>
    <col min="2909" max="2909" width="12.88671875" style="51" customWidth="1"/>
    <col min="2910" max="2910" width="12" style="51" customWidth="1"/>
    <col min="2911" max="2911" width="11.77734375" style="51" customWidth="1"/>
    <col min="2912" max="2912" width="12.109375" style="51" customWidth="1"/>
    <col min="2913" max="2913" width="12.88671875" style="51" customWidth="1"/>
    <col min="2914" max="2914" width="12" style="51" customWidth="1"/>
    <col min="2915" max="2915" width="11.77734375" style="51" customWidth="1"/>
    <col min="2916" max="2916" width="12.109375" style="51" customWidth="1"/>
    <col min="2917" max="2917" width="12.88671875" style="51" customWidth="1"/>
    <col min="2918" max="2918" width="12" style="51" customWidth="1"/>
    <col min="2919" max="2919" width="11.77734375" style="51" customWidth="1"/>
    <col min="2920" max="2920" width="12.109375" style="51" customWidth="1"/>
    <col min="2921" max="2921" width="12.88671875" style="51" customWidth="1"/>
    <col min="2922" max="2922" width="12" style="51" customWidth="1"/>
    <col min="2923" max="2923" width="11.77734375" style="51" customWidth="1"/>
    <col min="2924" max="2924" width="12.109375" style="51" customWidth="1"/>
    <col min="2925" max="2925" width="12.88671875" style="51" customWidth="1"/>
    <col min="2926" max="2926" width="12.109375" style="51" customWidth="1"/>
    <col min="2927" max="2927" width="11.77734375" style="51" customWidth="1"/>
    <col min="2928" max="2928" width="12" style="51" customWidth="1"/>
    <col min="2929" max="2929" width="14.44140625" style="51" customWidth="1"/>
    <col min="2930" max="2931" width="17.109375" style="51" customWidth="1"/>
    <col min="2932" max="2932" width="4.88671875" style="51" customWidth="1"/>
    <col min="2933" max="2933" width="23.5546875" style="51" customWidth="1"/>
    <col min="2934" max="2934" width="42.21875" style="51" customWidth="1"/>
    <col min="2935" max="2935" width="8.77734375" style="51" customWidth="1"/>
    <col min="2936" max="2937" width="11" style="51" customWidth="1"/>
    <col min="2938" max="2939" width="9.88671875" style="51"/>
    <col min="2940" max="2940" width="8.77734375" style="51" customWidth="1"/>
    <col min="2941" max="2942" width="9.88671875" style="51"/>
    <col min="2943" max="2943" width="8.77734375" style="51" customWidth="1"/>
    <col min="2944" max="2945" width="9.88671875" style="51"/>
    <col min="2946" max="2946" width="8.77734375" style="51" customWidth="1"/>
    <col min="2947" max="2948" width="9.88671875" style="51"/>
    <col min="2949" max="2949" width="8.77734375" style="51" customWidth="1"/>
    <col min="2950" max="2951" width="9.88671875" style="51"/>
    <col min="2952" max="2952" width="8.77734375" style="51" customWidth="1"/>
    <col min="2953" max="2954" width="9.88671875" style="51"/>
    <col min="2955" max="2955" width="8.77734375" style="51" customWidth="1"/>
    <col min="2956" max="2957" width="9.88671875" style="51"/>
    <col min="2958" max="2958" width="8.77734375" style="51" customWidth="1"/>
    <col min="2959" max="2959" width="9.88671875" style="51"/>
    <col min="2960" max="2960" width="8.77734375" style="51" customWidth="1"/>
    <col min="2961" max="2961" width="11" style="51" customWidth="1"/>
    <col min="2962" max="2963" width="7.5546875" style="51" customWidth="1"/>
    <col min="2964" max="2964" width="11" style="51" customWidth="1"/>
    <col min="2965" max="2965" width="8.77734375" style="51" customWidth="1"/>
    <col min="2966" max="2967" width="11" style="51" customWidth="1"/>
    <col min="2968" max="2969" width="9.88671875" style="51"/>
    <col min="2970" max="2970" width="8.77734375" style="51" customWidth="1"/>
    <col min="2971" max="2972" width="9.88671875" style="51"/>
    <col min="2973" max="2973" width="8.77734375" style="51" customWidth="1"/>
    <col min="2974" max="2975" width="9.88671875" style="51"/>
    <col min="2976" max="2976" width="8.77734375" style="51" customWidth="1"/>
    <col min="2977" max="3072" width="9.88671875" style="51"/>
    <col min="3073" max="3073" width="52.44140625" style="51" customWidth="1"/>
    <col min="3074" max="3074" width="13.88671875" style="51" customWidth="1"/>
    <col min="3075" max="3075" width="15.88671875" style="51" customWidth="1"/>
    <col min="3076" max="3076" width="10.21875" style="51" customWidth="1"/>
    <col min="3077" max="3077" width="13.109375" style="51" customWidth="1"/>
    <col min="3078" max="3078" width="15.88671875" style="51" customWidth="1"/>
    <col min="3079" max="3079" width="14.88671875" style="51" customWidth="1"/>
    <col min="3080" max="3080" width="10.77734375" style="51" customWidth="1"/>
    <col min="3081" max="3081" width="13.109375" style="51" customWidth="1"/>
    <col min="3082" max="3082" width="13.21875" style="51" customWidth="1"/>
    <col min="3083" max="3083" width="11.109375" style="51" customWidth="1"/>
    <col min="3084" max="3084" width="10.109375" style="51" customWidth="1"/>
    <col min="3085" max="3085" width="14.5546875" style="51" customWidth="1"/>
    <col min="3086" max="3086" width="11.44140625" style="51" customWidth="1"/>
    <col min="3087" max="3087" width="12" style="51" customWidth="1"/>
    <col min="3088" max="3088" width="12.109375" style="51" customWidth="1"/>
    <col min="3089" max="3089" width="13.77734375" style="51" customWidth="1"/>
    <col min="3090" max="3090" width="11.21875" style="51" customWidth="1"/>
    <col min="3091" max="3091" width="11.77734375" style="51" customWidth="1"/>
    <col min="3092" max="3092" width="12.109375" style="51" customWidth="1"/>
    <col min="3093" max="3093" width="11.88671875" style="51" customWidth="1"/>
    <col min="3094" max="3094" width="10.5546875" style="51" customWidth="1"/>
    <col min="3095" max="3095" width="11.77734375" style="51" customWidth="1"/>
    <col min="3096" max="3096" width="12" style="51" customWidth="1"/>
    <col min="3097" max="3097" width="13.88671875" style="51" customWidth="1"/>
    <col min="3098" max="3098" width="11.44140625" style="51" customWidth="1"/>
    <col min="3099" max="3099" width="11.77734375" style="51" customWidth="1"/>
    <col min="3100" max="3100" width="12.109375" style="51" customWidth="1"/>
    <col min="3101" max="3101" width="14.5546875" style="51" customWidth="1"/>
    <col min="3102" max="3103" width="11.77734375" style="51" customWidth="1"/>
    <col min="3104" max="3104" width="12.109375" style="51" customWidth="1"/>
    <col min="3105" max="3105" width="14.44140625" style="51" customWidth="1"/>
    <col min="3106" max="3106" width="11.44140625" style="51" customWidth="1"/>
    <col min="3107" max="3107" width="11.77734375" style="51" customWidth="1"/>
    <col min="3108" max="3108" width="12.109375" style="51" customWidth="1"/>
    <col min="3109" max="3109" width="14.109375" style="51" customWidth="1"/>
    <col min="3110" max="3110" width="12" style="51" customWidth="1"/>
    <col min="3111" max="3111" width="11.77734375" style="51" customWidth="1"/>
    <col min="3112" max="3112" width="12.109375" style="51" customWidth="1"/>
    <col min="3113" max="3113" width="12.88671875" style="51" customWidth="1"/>
    <col min="3114" max="3114" width="12" style="51" customWidth="1"/>
    <col min="3115" max="3115" width="11.77734375" style="51" customWidth="1"/>
    <col min="3116" max="3116" width="12.109375" style="51" customWidth="1"/>
    <col min="3117" max="3117" width="12.88671875" style="51" customWidth="1"/>
    <col min="3118" max="3118" width="12" style="51" customWidth="1"/>
    <col min="3119" max="3119" width="11.77734375" style="51" customWidth="1"/>
    <col min="3120" max="3120" width="12.109375" style="51" customWidth="1"/>
    <col min="3121" max="3121" width="12.88671875" style="51" customWidth="1"/>
    <col min="3122" max="3122" width="12" style="51" customWidth="1"/>
    <col min="3123" max="3123" width="11.77734375" style="51" customWidth="1"/>
    <col min="3124" max="3124" width="12.109375" style="51" customWidth="1"/>
    <col min="3125" max="3125" width="12.88671875" style="51" customWidth="1"/>
    <col min="3126" max="3126" width="12" style="51" customWidth="1"/>
    <col min="3127" max="3127" width="11.77734375" style="51" customWidth="1"/>
    <col min="3128" max="3128" width="12.109375" style="51" customWidth="1"/>
    <col min="3129" max="3129" width="12.88671875" style="51" customWidth="1"/>
    <col min="3130" max="3130" width="12" style="51" customWidth="1"/>
    <col min="3131" max="3131" width="11.77734375" style="51" customWidth="1"/>
    <col min="3132" max="3132" width="12.109375" style="51" customWidth="1"/>
    <col min="3133" max="3133" width="13.5546875" style="51" customWidth="1"/>
    <col min="3134" max="3134" width="12" style="51" customWidth="1"/>
    <col min="3135" max="3135" width="11.77734375" style="51" customWidth="1"/>
    <col min="3136" max="3136" width="12.109375" style="51" customWidth="1"/>
    <col min="3137" max="3137" width="12.88671875" style="51" customWidth="1"/>
    <col min="3138" max="3138" width="12" style="51" customWidth="1"/>
    <col min="3139" max="3139" width="11.77734375" style="51" customWidth="1"/>
    <col min="3140" max="3140" width="12.109375" style="51" customWidth="1"/>
    <col min="3141" max="3141" width="12.88671875" style="51" customWidth="1"/>
    <col min="3142" max="3142" width="12" style="51" customWidth="1"/>
    <col min="3143" max="3143" width="11.77734375" style="51" customWidth="1"/>
    <col min="3144" max="3144" width="12.109375" style="51" customWidth="1"/>
    <col min="3145" max="3145" width="12.88671875" style="51" customWidth="1"/>
    <col min="3146" max="3146" width="12" style="51" customWidth="1"/>
    <col min="3147" max="3147" width="11.77734375" style="51" customWidth="1"/>
    <col min="3148" max="3148" width="12.109375" style="51" customWidth="1"/>
    <col min="3149" max="3149" width="12.88671875" style="51" customWidth="1"/>
    <col min="3150" max="3150" width="12" style="51" customWidth="1"/>
    <col min="3151" max="3151" width="11.77734375" style="51" customWidth="1"/>
    <col min="3152" max="3152" width="12.109375" style="51" customWidth="1"/>
    <col min="3153" max="3153" width="12.88671875" style="51" customWidth="1"/>
    <col min="3154" max="3154" width="12" style="51" customWidth="1"/>
    <col min="3155" max="3155" width="11.77734375" style="51" customWidth="1"/>
    <col min="3156" max="3156" width="12.109375" style="51" customWidth="1"/>
    <col min="3157" max="3157" width="12.88671875" style="51" customWidth="1"/>
    <col min="3158" max="3158" width="12" style="51" customWidth="1"/>
    <col min="3159" max="3159" width="11.77734375" style="51" customWidth="1"/>
    <col min="3160" max="3160" width="12.109375" style="51" customWidth="1"/>
    <col min="3161" max="3161" width="12.88671875" style="51" customWidth="1"/>
    <col min="3162" max="3162" width="12" style="51" customWidth="1"/>
    <col min="3163" max="3163" width="11.77734375" style="51" customWidth="1"/>
    <col min="3164" max="3164" width="12.109375" style="51" customWidth="1"/>
    <col min="3165" max="3165" width="12.88671875" style="51" customWidth="1"/>
    <col min="3166" max="3166" width="12" style="51" customWidth="1"/>
    <col min="3167" max="3167" width="11.77734375" style="51" customWidth="1"/>
    <col min="3168" max="3168" width="12.109375" style="51" customWidth="1"/>
    <col min="3169" max="3169" width="12.88671875" style="51" customWidth="1"/>
    <col min="3170" max="3170" width="12" style="51" customWidth="1"/>
    <col min="3171" max="3171" width="11.77734375" style="51" customWidth="1"/>
    <col min="3172" max="3172" width="12.109375" style="51" customWidth="1"/>
    <col min="3173" max="3173" width="12.88671875" style="51" customWidth="1"/>
    <col min="3174" max="3174" width="12" style="51" customWidth="1"/>
    <col min="3175" max="3175" width="11.77734375" style="51" customWidth="1"/>
    <col min="3176" max="3176" width="12.109375" style="51" customWidth="1"/>
    <col min="3177" max="3177" width="12.88671875" style="51" customWidth="1"/>
    <col min="3178" max="3178" width="12" style="51" customWidth="1"/>
    <col min="3179" max="3179" width="11.77734375" style="51" customWidth="1"/>
    <col min="3180" max="3180" width="12.109375" style="51" customWidth="1"/>
    <col min="3181" max="3181" width="12.88671875" style="51" customWidth="1"/>
    <col min="3182" max="3182" width="12.109375" style="51" customWidth="1"/>
    <col min="3183" max="3183" width="11.77734375" style="51" customWidth="1"/>
    <col min="3184" max="3184" width="12" style="51" customWidth="1"/>
    <col min="3185" max="3185" width="14.44140625" style="51" customWidth="1"/>
    <col min="3186" max="3187" width="17.109375" style="51" customWidth="1"/>
    <col min="3188" max="3188" width="4.88671875" style="51" customWidth="1"/>
    <col min="3189" max="3189" width="23.5546875" style="51" customWidth="1"/>
    <col min="3190" max="3190" width="42.21875" style="51" customWidth="1"/>
    <col min="3191" max="3191" width="8.77734375" style="51" customWidth="1"/>
    <col min="3192" max="3193" width="11" style="51" customWidth="1"/>
    <col min="3194" max="3195" width="9.88671875" style="51"/>
    <col min="3196" max="3196" width="8.77734375" style="51" customWidth="1"/>
    <col min="3197" max="3198" width="9.88671875" style="51"/>
    <col min="3199" max="3199" width="8.77734375" style="51" customWidth="1"/>
    <col min="3200" max="3201" width="9.88671875" style="51"/>
    <col min="3202" max="3202" width="8.77734375" style="51" customWidth="1"/>
    <col min="3203" max="3204" width="9.88671875" style="51"/>
    <col min="3205" max="3205" width="8.77734375" style="51" customWidth="1"/>
    <col min="3206" max="3207" width="9.88671875" style="51"/>
    <col min="3208" max="3208" width="8.77734375" style="51" customWidth="1"/>
    <col min="3209" max="3210" width="9.88671875" style="51"/>
    <col min="3211" max="3211" width="8.77734375" style="51" customWidth="1"/>
    <col min="3212" max="3213" width="9.88671875" style="51"/>
    <col min="3214" max="3214" width="8.77734375" style="51" customWidth="1"/>
    <col min="3215" max="3215" width="9.88671875" style="51"/>
    <col min="3216" max="3216" width="8.77734375" style="51" customWidth="1"/>
    <col min="3217" max="3217" width="11" style="51" customWidth="1"/>
    <col min="3218" max="3219" width="7.5546875" style="51" customWidth="1"/>
    <col min="3220" max="3220" width="11" style="51" customWidth="1"/>
    <col min="3221" max="3221" width="8.77734375" style="51" customWidth="1"/>
    <col min="3222" max="3223" width="11" style="51" customWidth="1"/>
    <col min="3224" max="3225" width="9.88671875" style="51"/>
    <col min="3226" max="3226" width="8.77734375" style="51" customWidth="1"/>
    <col min="3227" max="3228" width="9.88671875" style="51"/>
    <col min="3229" max="3229" width="8.77734375" style="51" customWidth="1"/>
    <col min="3230" max="3231" width="9.88671875" style="51"/>
    <col min="3232" max="3232" width="8.77734375" style="51" customWidth="1"/>
    <col min="3233" max="3328" width="9.88671875" style="51"/>
    <col min="3329" max="3329" width="52.44140625" style="51" customWidth="1"/>
    <col min="3330" max="3330" width="13.88671875" style="51" customWidth="1"/>
    <col min="3331" max="3331" width="15.88671875" style="51" customWidth="1"/>
    <col min="3332" max="3332" width="10.21875" style="51" customWidth="1"/>
    <col min="3333" max="3333" width="13.109375" style="51" customWidth="1"/>
    <col min="3334" max="3334" width="15.88671875" style="51" customWidth="1"/>
    <col min="3335" max="3335" width="14.88671875" style="51" customWidth="1"/>
    <col min="3336" max="3336" width="10.77734375" style="51" customWidth="1"/>
    <col min="3337" max="3337" width="13.109375" style="51" customWidth="1"/>
    <col min="3338" max="3338" width="13.21875" style="51" customWidth="1"/>
    <col min="3339" max="3339" width="11.109375" style="51" customWidth="1"/>
    <col min="3340" max="3340" width="10.109375" style="51" customWidth="1"/>
    <col min="3341" max="3341" width="14.5546875" style="51" customWidth="1"/>
    <col min="3342" max="3342" width="11.44140625" style="51" customWidth="1"/>
    <col min="3343" max="3343" width="12" style="51" customWidth="1"/>
    <col min="3344" max="3344" width="12.109375" style="51" customWidth="1"/>
    <col min="3345" max="3345" width="13.77734375" style="51" customWidth="1"/>
    <col min="3346" max="3346" width="11.21875" style="51" customWidth="1"/>
    <col min="3347" max="3347" width="11.77734375" style="51" customWidth="1"/>
    <col min="3348" max="3348" width="12.109375" style="51" customWidth="1"/>
    <col min="3349" max="3349" width="11.88671875" style="51" customWidth="1"/>
    <col min="3350" max="3350" width="10.5546875" style="51" customWidth="1"/>
    <col min="3351" max="3351" width="11.77734375" style="51" customWidth="1"/>
    <col min="3352" max="3352" width="12" style="51" customWidth="1"/>
    <col min="3353" max="3353" width="13.88671875" style="51" customWidth="1"/>
    <col min="3354" max="3354" width="11.44140625" style="51" customWidth="1"/>
    <col min="3355" max="3355" width="11.77734375" style="51" customWidth="1"/>
    <col min="3356" max="3356" width="12.109375" style="51" customWidth="1"/>
    <col min="3357" max="3357" width="14.5546875" style="51" customWidth="1"/>
    <col min="3358" max="3359" width="11.77734375" style="51" customWidth="1"/>
    <col min="3360" max="3360" width="12.109375" style="51" customWidth="1"/>
    <col min="3361" max="3361" width="14.44140625" style="51" customWidth="1"/>
    <col min="3362" max="3362" width="11.44140625" style="51" customWidth="1"/>
    <col min="3363" max="3363" width="11.77734375" style="51" customWidth="1"/>
    <col min="3364" max="3364" width="12.109375" style="51" customWidth="1"/>
    <col min="3365" max="3365" width="14.109375" style="51" customWidth="1"/>
    <col min="3366" max="3366" width="12" style="51" customWidth="1"/>
    <col min="3367" max="3367" width="11.77734375" style="51" customWidth="1"/>
    <col min="3368" max="3368" width="12.109375" style="51" customWidth="1"/>
    <col min="3369" max="3369" width="12.88671875" style="51" customWidth="1"/>
    <col min="3370" max="3370" width="12" style="51" customWidth="1"/>
    <col min="3371" max="3371" width="11.77734375" style="51" customWidth="1"/>
    <col min="3372" max="3372" width="12.109375" style="51" customWidth="1"/>
    <col min="3373" max="3373" width="12.88671875" style="51" customWidth="1"/>
    <col min="3374" max="3374" width="12" style="51" customWidth="1"/>
    <col min="3375" max="3375" width="11.77734375" style="51" customWidth="1"/>
    <col min="3376" max="3376" width="12.109375" style="51" customWidth="1"/>
    <col min="3377" max="3377" width="12.88671875" style="51" customWidth="1"/>
    <col min="3378" max="3378" width="12" style="51" customWidth="1"/>
    <col min="3379" max="3379" width="11.77734375" style="51" customWidth="1"/>
    <col min="3380" max="3380" width="12.109375" style="51" customWidth="1"/>
    <col min="3381" max="3381" width="12.88671875" style="51" customWidth="1"/>
    <col min="3382" max="3382" width="12" style="51" customWidth="1"/>
    <col min="3383" max="3383" width="11.77734375" style="51" customWidth="1"/>
    <col min="3384" max="3384" width="12.109375" style="51" customWidth="1"/>
    <col min="3385" max="3385" width="12.88671875" style="51" customWidth="1"/>
    <col min="3386" max="3386" width="12" style="51" customWidth="1"/>
    <col min="3387" max="3387" width="11.77734375" style="51" customWidth="1"/>
    <col min="3388" max="3388" width="12.109375" style="51" customWidth="1"/>
    <col min="3389" max="3389" width="13.5546875" style="51" customWidth="1"/>
    <col min="3390" max="3390" width="12" style="51" customWidth="1"/>
    <col min="3391" max="3391" width="11.77734375" style="51" customWidth="1"/>
    <col min="3392" max="3392" width="12.109375" style="51" customWidth="1"/>
    <col min="3393" max="3393" width="12.88671875" style="51" customWidth="1"/>
    <col min="3394" max="3394" width="12" style="51" customWidth="1"/>
    <col min="3395" max="3395" width="11.77734375" style="51" customWidth="1"/>
    <col min="3396" max="3396" width="12.109375" style="51" customWidth="1"/>
    <col min="3397" max="3397" width="12.88671875" style="51" customWidth="1"/>
    <col min="3398" max="3398" width="12" style="51" customWidth="1"/>
    <col min="3399" max="3399" width="11.77734375" style="51" customWidth="1"/>
    <col min="3400" max="3400" width="12.109375" style="51" customWidth="1"/>
    <col min="3401" max="3401" width="12.88671875" style="51" customWidth="1"/>
    <col min="3402" max="3402" width="12" style="51" customWidth="1"/>
    <col min="3403" max="3403" width="11.77734375" style="51" customWidth="1"/>
    <col min="3404" max="3404" width="12.109375" style="51" customWidth="1"/>
    <col min="3405" max="3405" width="12.88671875" style="51" customWidth="1"/>
    <col min="3406" max="3406" width="12" style="51" customWidth="1"/>
    <col min="3407" max="3407" width="11.77734375" style="51" customWidth="1"/>
    <col min="3408" max="3408" width="12.109375" style="51" customWidth="1"/>
    <col min="3409" max="3409" width="12.88671875" style="51" customWidth="1"/>
    <col min="3410" max="3410" width="12" style="51" customWidth="1"/>
    <col min="3411" max="3411" width="11.77734375" style="51" customWidth="1"/>
    <col min="3412" max="3412" width="12.109375" style="51" customWidth="1"/>
    <col min="3413" max="3413" width="12.88671875" style="51" customWidth="1"/>
    <col min="3414" max="3414" width="12" style="51" customWidth="1"/>
    <col min="3415" max="3415" width="11.77734375" style="51" customWidth="1"/>
    <col min="3416" max="3416" width="12.109375" style="51" customWidth="1"/>
    <col min="3417" max="3417" width="12.88671875" style="51" customWidth="1"/>
    <col min="3418" max="3418" width="12" style="51" customWidth="1"/>
    <col min="3419" max="3419" width="11.77734375" style="51" customWidth="1"/>
    <col min="3420" max="3420" width="12.109375" style="51" customWidth="1"/>
    <col min="3421" max="3421" width="12.88671875" style="51" customWidth="1"/>
    <col min="3422" max="3422" width="12" style="51" customWidth="1"/>
    <col min="3423" max="3423" width="11.77734375" style="51" customWidth="1"/>
    <col min="3424" max="3424" width="12.109375" style="51" customWidth="1"/>
    <col min="3425" max="3425" width="12.88671875" style="51" customWidth="1"/>
    <col min="3426" max="3426" width="12" style="51" customWidth="1"/>
    <col min="3427" max="3427" width="11.77734375" style="51" customWidth="1"/>
    <col min="3428" max="3428" width="12.109375" style="51" customWidth="1"/>
    <col min="3429" max="3429" width="12.88671875" style="51" customWidth="1"/>
    <col min="3430" max="3430" width="12" style="51" customWidth="1"/>
    <col min="3431" max="3431" width="11.77734375" style="51" customWidth="1"/>
    <col min="3432" max="3432" width="12.109375" style="51" customWidth="1"/>
    <col min="3433" max="3433" width="12.88671875" style="51" customWidth="1"/>
    <col min="3434" max="3434" width="12" style="51" customWidth="1"/>
    <col min="3435" max="3435" width="11.77734375" style="51" customWidth="1"/>
    <col min="3436" max="3436" width="12.109375" style="51" customWidth="1"/>
    <col min="3437" max="3437" width="12.88671875" style="51" customWidth="1"/>
    <col min="3438" max="3438" width="12.109375" style="51" customWidth="1"/>
    <col min="3439" max="3439" width="11.77734375" style="51" customWidth="1"/>
    <col min="3440" max="3440" width="12" style="51" customWidth="1"/>
    <col min="3441" max="3441" width="14.44140625" style="51" customWidth="1"/>
    <col min="3442" max="3443" width="17.109375" style="51" customWidth="1"/>
    <col min="3444" max="3444" width="4.88671875" style="51" customWidth="1"/>
    <col min="3445" max="3445" width="23.5546875" style="51" customWidth="1"/>
    <col min="3446" max="3446" width="42.21875" style="51" customWidth="1"/>
    <col min="3447" max="3447" width="8.77734375" style="51" customWidth="1"/>
    <col min="3448" max="3449" width="11" style="51" customWidth="1"/>
    <col min="3450" max="3451" width="9.88671875" style="51"/>
    <col min="3452" max="3452" width="8.77734375" style="51" customWidth="1"/>
    <col min="3453" max="3454" width="9.88671875" style="51"/>
    <col min="3455" max="3455" width="8.77734375" style="51" customWidth="1"/>
    <col min="3456" max="3457" width="9.88671875" style="51"/>
    <col min="3458" max="3458" width="8.77734375" style="51" customWidth="1"/>
    <col min="3459" max="3460" width="9.88671875" style="51"/>
    <col min="3461" max="3461" width="8.77734375" style="51" customWidth="1"/>
    <col min="3462" max="3463" width="9.88671875" style="51"/>
    <col min="3464" max="3464" width="8.77734375" style="51" customWidth="1"/>
    <col min="3465" max="3466" width="9.88671875" style="51"/>
    <col min="3467" max="3467" width="8.77734375" style="51" customWidth="1"/>
    <col min="3468" max="3469" width="9.88671875" style="51"/>
    <col min="3470" max="3470" width="8.77734375" style="51" customWidth="1"/>
    <col min="3471" max="3471" width="9.88671875" style="51"/>
    <col min="3472" max="3472" width="8.77734375" style="51" customWidth="1"/>
    <col min="3473" max="3473" width="11" style="51" customWidth="1"/>
    <col min="3474" max="3475" width="7.5546875" style="51" customWidth="1"/>
    <col min="3476" max="3476" width="11" style="51" customWidth="1"/>
    <col min="3477" max="3477" width="8.77734375" style="51" customWidth="1"/>
    <col min="3478" max="3479" width="11" style="51" customWidth="1"/>
    <col min="3480" max="3481" width="9.88671875" style="51"/>
    <col min="3482" max="3482" width="8.77734375" style="51" customWidth="1"/>
    <col min="3483" max="3484" width="9.88671875" style="51"/>
    <col min="3485" max="3485" width="8.77734375" style="51" customWidth="1"/>
    <col min="3486" max="3487" width="9.88671875" style="51"/>
    <col min="3488" max="3488" width="8.77734375" style="51" customWidth="1"/>
    <col min="3489" max="3584" width="9.88671875" style="51"/>
    <col min="3585" max="3585" width="52.44140625" style="51" customWidth="1"/>
    <col min="3586" max="3586" width="13.88671875" style="51" customWidth="1"/>
    <col min="3587" max="3587" width="15.88671875" style="51" customWidth="1"/>
    <col min="3588" max="3588" width="10.21875" style="51" customWidth="1"/>
    <col min="3589" max="3589" width="13.109375" style="51" customWidth="1"/>
    <col min="3590" max="3590" width="15.88671875" style="51" customWidth="1"/>
    <col min="3591" max="3591" width="14.88671875" style="51" customWidth="1"/>
    <col min="3592" max="3592" width="10.77734375" style="51" customWidth="1"/>
    <col min="3593" max="3593" width="13.109375" style="51" customWidth="1"/>
    <col min="3594" max="3594" width="13.21875" style="51" customWidth="1"/>
    <col min="3595" max="3595" width="11.109375" style="51" customWidth="1"/>
    <col min="3596" max="3596" width="10.109375" style="51" customWidth="1"/>
    <col min="3597" max="3597" width="14.5546875" style="51" customWidth="1"/>
    <col min="3598" max="3598" width="11.44140625" style="51" customWidth="1"/>
    <col min="3599" max="3599" width="12" style="51" customWidth="1"/>
    <col min="3600" max="3600" width="12.109375" style="51" customWidth="1"/>
    <col min="3601" max="3601" width="13.77734375" style="51" customWidth="1"/>
    <col min="3602" max="3602" width="11.21875" style="51" customWidth="1"/>
    <col min="3603" max="3603" width="11.77734375" style="51" customWidth="1"/>
    <col min="3604" max="3604" width="12.109375" style="51" customWidth="1"/>
    <col min="3605" max="3605" width="11.88671875" style="51" customWidth="1"/>
    <col min="3606" max="3606" width="10.5546875" style="51" customWidth="1"/>
    <col min="3607" max="3607" width="11.77734375" style="51" customWidth="1"/>
    <col min="3608" max="3608" width="12" style="51" customWidth="1"/>
    <col min="3609" max="3609" width="13.88671875" style="51" customWidth="1"/>
    <col min="3610" max="3610" width="11.44140625" style="51" customWidth="1"/>
    <col min="3611" max="3611" width="11.77734375" style="51" customWidth="1"/>
    <col min="3612" max="3612" width="12.109375" style="51" customWidth="1"/>
    <col min="3613" max="3613" width="14.5546875" style="51" customWidth="1"/>
    <col min="3614" max="3615" width="11.77734375" style="51" customWidth="1"/>
    <col min="3616" max="3616" width="12.109375" style="51" customWidth="1"/>
    <col min="3617" max="3617" width="14.44140625" style="51" customWidth="1"/>
    <col min="3618" max="3618" width="11.44140625" style="51" customWidth="1"/>
    <col min="3619" max="3619" width="11.77734375" style="51" customWidth="1"/>
    <col min="3620" max="3620" width="12.109375" style="51" customWidth="1"/>
    <col min="3621" max="3621" width="14.109375" style="51" customWidth="1"/>
    <col min="3622" max="3622" width="12" style="51" customWidth="1"/>
    <col min="3623" max="3623" width="11.77734375" style="51" customWidth="1"/>
    <col min="3624" max="3624" width="12.109375" style="51" customWidth="1"/>
    <col min="3625" max="3625" width="12.88671875" style="51" customWidth="1"/>
    <col min="3626" max="3626" width="12" style="51" customWidth="1"/>
    <col min="3627" max="3627" width="11.77734375" style="51" customWidth="1"/>
    <col min="3628" max="3628" width="12.109375" style="51" customWidth="1"/>
    <col min="3629" max="3629" width="12.88671875" style="51" customWidth="1"/>
    <col min="3630" max="3630" width="12" style="51" customWidth="1"/>
    <col min="3631" max="3631" width="11.77734375" style="51" customWidth="1"/>
    <col min="3632" max="3632" width="12.109375" style="51" customWidth="1"/>
    <col min="3633" max="3633" width="12.88671875" style="51" customWidth="1"/>
    <col min="3634" max="3634" width="12" style="51" customWidth="1"/>
    <col min="3635" max="3635" width="11.77734375" style="51" customWidth="1"/>
    <col min="3636" max="3636" width="12.109375" style="51" customWidth="1"/>
    <col min="3637" max="3637" width="12.88671875" style="51" customWidth="1"/>
    <col min="3638" max="3638" width="12" style="51" customWidth="1"/>
    <col min="3639" max="3639" width="11.77734375" style="51" customWidth="1"/>
    <col min="3640" max="3640" width="12.109375" style="51" customWidth="1"/>
    <col min="3641" max="3641" width="12.88671875" style="51" customWidth="1"/>
    <col min="3642" max="3642" width="12" style="51" customWidth="1"/>
    <col min="3643" max="3643" width="11.77734375" style="51" customWidth="1"/>
    <col min="3644" max="3644" width="12.109375" style="51" customWidth="1"/>
    <col min="3645" max="3645" width="13.5546875" style="51" customWidth="1"/>
    <col min="3646" max="3646" width="12" style="51" customWidth="1"/>
    <col min="3647" max="3647" width="11.77734375" style="51" customWidth="1"/>
    <col min="3648" max="3648" width="12.109375" style="51" customWidth="1"/>
    <col min="3649" max="3649" width="12.88671875" style="51" customWidth="1"/>
    <col min="3650" max="3650" width="12" style="51" customWidth="1"/>
    <col min="3651" max="3651" width="11.77734375" style="51" customWidth="1"/>
    <col min="3652" max="3652" width="12.109375" style="51" customWidth="1"/>
    <col min="3653" max="3653" width="12.88671875" style="51" customWidth="1"/>
    <col min="3654" max="3654" width="12" style="51" customWidth="1"/>
    <col min="3655" max="3655" width="11.77734375" style="51" customWidth="1"/>
    <col min="3656" max="3656" width="12.109375" style="51" customWidth="1"/>
    <col min="3657" max="3657" width="12.88671875" style="51" customWidth="1"/>
    <col min="3658" max="3658" width="12" style="51" customWidth="1"/>
    <col min="3659" max="3659" width="11.77734375" style="51" customWidth="1"/>
    <col min="3660" max="3660" width="12.109375" style="51" customWidth="1"/>
    <col min="3661" max="3661" width="12.88671875" style="51" customWidth="1"/>
    <col min="3662" max="3662" width="12" style="51" customWidth="1"/>
    <col min="3663" max="3663" width="11.77734375" style="51" customWidth="1"/>
    <col min="3664" max="3664" width="12.109375" style="51" customWidth="1"/>
    <col min="3665" max="3665" width="12.88671875" style="51" customWidth="1"/>
    <col min="3666" max="3666" width="12" style="51" customWidth="1"/>
    <col min="3667" max="3667" width="11.77734375" style="51" customWidth="1"/>
    <col min="3668" max="3668" width="12.109375" style="51" customWidth="1"/>
    <col min="3669" max="3669" width="12.88671875" style="51" customWidth="1"/>
    <col min="3670" max="3670" width="12" style="51" customWidth="1"/>
    <col min="3671" max="3671" width="11.77734375" style="51" customWidth="1"/>
    <col min="3672" max="3672" width="12.109375" style="51" customWidth="1"/>
    <col min="3673" max="3673" width="12.88671875" style="51" customWidth="1"/>
    <col min="3674" max="3674" width="12" style="51" customWidth="1"/>
    <col min="3675" max="3675" width="11.77734375" style="51" customWidth="1"/>
    <col min="3676" max="3676" width="12.109375" style="51" customWidth="1"/>
    <col min="3677" max="3677" width="12.88671875" style="51" customWidth="1"/>
    <col min="3678" max="3678" width="12" style="51" customWidth="1"/>
    <col min="3679" max="3679" width="11.77734375" style="51" customWidth="1"/>
    <col min="3680" max="3680" width="12.109375" style="51" customWidth="1"/>
    <col min="3681" max="3681" width="12.88671875" style="51" customWidth="1"/>
    <col min="3682" max="3682" width="12" style="51" customWidth="1"/>
    <col min="3683" max="3683" width="11.77734375" style="51" customWidth="1"/>
    <col min="3684" max="3684" width="12.109375" style="51" customWidth="1"/>
    <col min="3685" max="3685" width="12.88671875" style="51" customWidth="1"/>
    <col min="3686" max="3686" width="12" style="51" customWidth="1"/>
    <col min="3687" max="3687" width="11.77734375" style="51" customWidth="1"/>
    <col min="3688" max="3688" width="12.109375" style="51" customWidth="1"/>
    <col min="3689" max="3689" width="12.88671875" style="51" customWidth="1"/>
    <col min="3690" max="3690" width="12" style="51" customWidth="1"/>
    <col min="3691" max="3691" width="11.77734375" style="51" customWidth="1"/>
    <col min="3692" max="3692" width="12.109375" style="51" customWidth="1"/>
    <col min="3693" max="3693" width="12.88671875" style="51" customWidth="1"/>
    <col min="3694" max="3694" width="12.109375" style="51" customWidth="1"/>
    <col min="3695" max="3695" width="11.77734375" style="51" customWidth="1"/>
    <col min="3696" max="3696" width="12" style="51" customWidth="1"/>
    <col min="3697" max="3697" width="14.44140625" style="51" customWidth="1"/>
    <col min="3698" max="3699" width="17.109375" style="51" customWidth="1"/>
    <col min="3700" max="3700" width="4.88671875" style="51" customWidth="1"/>
    <col min="3701" max="3701" width="23.5546875" style="51" customWidth="1"/>
    <col min="3702" max="3702" width="42.21875" style="51" customWidth="1"/>
    <col min="3703" max="3703" width="8.77734375" style="51" customWidth="1"/>
    <col min="3704" max="3705" width="11" style="51" customWidth="1"/>
    <col min="3706" max="3707" width="9.88671875" style="51"/>
    <col min="3708" max="3708" width="8.77734375" style="51" customWidth="1"/>
    <col min="3709" max="3710" width="9.88671875" style="51"/>
    <col min="3711" max="3711" width="8.77734375" style="51" customWidth="1"/>
    <col min="3712" max="3713" width="9.88671875" style="51"/>
    <col min="3714" max="3714" width="8.77734375" style="51" customWidth="1"/>
    <col min="3715" max="3716" width="9.88671875" style="51"/>
    <col min="3717" max="3717" width="8.77734375" style="51" customWidth="1"/>
    <col min="3718" max="3719" width="9.88671875" style="51"/>
    <col min="3720" max="3720" width="8.77734375" style="51" customWidth="1"/>
    <col min="3721" max="3722" width="9.88671875" style="51"/>
    <col min="3723" max="3723" width="8.77734375" style="51" customWidth="1"/>
    <col min="3724" max="3725" width="9.88671875" style="51"/>
    <col min="3726" max="3726" width="8.77734375" style="51" customWidth="1"/>
    <col min="3727" max="3727" width="9.88671875" style="51"/>
    <col min="3728" max="3728" width="8.77734375" style="51" customWidth="1"/>
    <col min="3729" max="3729" width="11" style="51" customWidth="1"/>
    <col min="3730" max="3731" width="7.5546875" style="51" customWidth="1"/>
    <col min="3732" max="3732" width="11" style="51" customWidth="1"/>
    <col min="3733" max="3733" width="8.77734375" style="51" customWidth="1"/>
    <col min="3734" max="3735" width="11" style="51" customWidth="1"/>
    <col min="3736" max="3737" width="9.88671875" style="51"/>
    <col min="3738" max="3738" width="8.77734375" style="51" customWidth="1"/>
    <col min="3739" max="3740" width="9.88671875" style="51"/>
    <col min="3741" max="3741" width="8.77734375" style="51" customWidth="1"/>
    <col min="3742" max="3743" width="9.88671875" style="51"/>
    <col min="3744" max="3744" width="8.77734375" style="51" customWidth="1"/>
    <col min="3745" max="3840" width="9.88671875" style="51"/>
    <col min="3841" max="3841" width="52.44140625" style="51" customWidth="1"/>
    <col min="3842" max="3842" width="13.88671875" style="51" customWidth="1"/>
    <col min="3843" max="3843" width="15.88671875" style="51" customWidth="1"/>
    <col min="3844" max="3844" width="10.21875" style="51" customWidth="1"/>
    <col min="3845" max="3845" width="13.109375" style="51" customWidth="1"/>
    <col min="3846" max="3846" width="15.88671875" style="51" customWidth="1"/>
    <col min="3847" max="3847" width="14.88671875" style="51" customWidth="1"/>
    <col min="3848" max="3848" width="10.77734375" style="51" customWidth="1"/>
    <col min="3849" max="3849" width="13.109375" style="51" customWidth="1"/>
    <col min="3850" max="3850" width="13.21875" style="51" customWidth="1"/>
    <col min="3851" max="3851" width="11.109375" style="51" customWidth="1"/>
    <col min="3852" max="3852" width="10.109375" style="51" customWidth="1"/>
    <col min="3853" max="3853" width="14.5546875" style="51" customWidth="1"/>
    <col min="3854" max="3854" width="11.44140625" style="51" customWidth="1"/>
    <col min="3855" max="3855" width="12" style="51" customWidth="1"/>
    <col min="3856" max="3856" width="12.109375" style="51" customWidth="1"/>
    <col min="3857" max="3857" width="13.77734375" style="51" customWidth="1"/>
    <col min="3858" max="3858" width="11.21875" style="51" customWidth="1"/>
    <col min="3859" max="3859" width="11.77734375" style="51" customWidth="1"/>
    <col min="3860" max="3860" width="12.109375" style="51" customWidth="1"/>
    <col min="3861" max="3861" width="11.88671875" style="51" customWidth="1"/>
    <col min="3862" max="3862" width="10.5546875" style="51" customWidth="1"/>
    <col min="3863" max="3863" width="11.77734375" style="51" customWidth="1"/>
    <col min="3864" max="3864" width="12" style="51" customWidth="1"/>
    <col min="3865" max="3865" width="13.88671875" style="51" customWidth="1"/>
    <col min="3866" max="3866" width="11.44140625" style="51" customWidth="1"/>
    <col min="3867" max="3867" width="11.77734375" style="51" customWidth="1"/>
    <col min="3868" max="3868" width="12.109375" style="51" customWidth="1"/>
    <col min="3869" max="3869" width="14.5546875" style="51" customWidth="1"/>
    <col min="3870" max="3871" width="11.77734375" style="51" customWidth="1"/>
    <col min="3872" max="3872" width="12.109375" style="51" customWidth="1"/>
    <col min="3873" max="3873" width="14.44140625" style="51" customWidth="1"/>
    <col min="3874" max="3874" width="11.44140625" style="51" customWidth="1"/>
    <col min="3875" max="3875" width="11.77734375" style="51" customWidth="1"/>
    <col min="3876" max="3876" width="12.109375" style="51" customWidth="1"/>
    <col min="3877" max="3877" width="14.109375" style="51" customWidth="1"/>
    <col min="3878" max="3878" width="12" style="51" customWidth="1"/>
    <col min="3879" max="3879" width="11.77734375" style="51" customWidth="1"/>
    <col min="3880" max="3880" width="12.109375" style="51" customWidth="1"/>
    <col min="3881" max="3881" width="12.88671875" style="51" customWidth="1"/>
    <col min="3882" max="3882" width="12" style="51" customWidth="1"/>
    <col min="3883" max="3883" width="11.77734375" style="51" customWidth="1"/>
    <col min="3884" max="3884" width="12.109375" style="51" customWidth="1"/>
    <col min="3885" max="3885" width="12.88671875" style="51" customWidth="1"/>
    <col min="3886" max="3886" width="12" style="51" customWidth="1"/>
    <col min="3887" max="3887" width="11.77734375" style="51" customWidth="1"/>
    <col min="3888" max="3888" width="12.109375" style="51" customWidth="1"/>
    <col min="3889" max="3889" width="12.88671875" style="51" customWidth="1"/>
    <col min="3890" max="3890" width="12" style="51" customWidth="1"/>
    <col min="3891" max="3891" width="11.77734375" style="51" customWidth="1"/>
    <col min="3892" max="3892" width="12.109375" style="51" customWidth="1"/>
    <col min="3893" max="3893" width="12.88671875" style="51" customWidth="1"/>
    <col min="3894" max="3894" width="12" style="51" customWidth="1"/>
    <col min="3895" max="3895" width="11.77734375" style="51" customWidth="1"/>
    <col min="3896" max="3896" width="12.109375" style="51" customWidth="1"/>
    <col min="3897" max="3897" width="12.88671875" style="51" customWidth="1"/>
    <col min="3898" max="3898" width="12" style="51" customWidth="1"/>
    <col min="3899" max="3899" width="11.77734375" style="51" customWidth="1"/>
    <col min="3900" max="3900" width="12.109375" style="51" customWidth="1"/>
    <col min="3901" max="3901" width="13.5546875" style="51" customWidth="1"/>
    <col min="3902" max="3902" width="12" style="51" customWidth="1"/>
    <col min="3903" max="3903" width="11.77734375" style="51" customWidth="1"/>
    <col min="3904" max="3904" width="12.109375" style="51" customWidth="1"/>
    <col min="3905" max="3905" width="12.88671875" style="51" customWidth="1"/>
    <col min="3906" max="3906" width="12" style="51" customWidth="1"/>
    <col min="3907" max="3907" width="11.77734375" style="51" customWidth="1"/>
    <col min="3908" max="3908" width="12.109375" style="51" customWidth="1"/>
    <col min="3909" max="3909" width="12.88671875" style="51" customWidth="1"/>
    <col min="3910" max="3910" width="12" style="51" customWidth="1"/>
    <col min="3911" max="3911" width="11.77734375" style="51" customWidth="1"/>
    <col min="3912" max="3912" width="12.109375" style="51" customWidth="1"/>
    <col min="3913" max="3913" width="12.88671875" style="51" customWidth="1"/>
    <col min="3914" max="3914" width="12" style="51" customWidth="1"/>
    <col min="3915" max="3915" width="11.77734375" style="51" customWidth="1"/>
    <col min="3916" max="3916" width="12.109375" style="51" customWidth="1"/>
    <col min="3917" max="3917" width="12.88671875" style="51" customWidth="1"/>
    <col min="3918" max="3918" width="12" style="51" customWidth="1"/>
    <col min="3919" max="3919" width="11.77734375" style="51" customWidth="1"/>
    <col min="3920" max="3920" width="12.109375" style="51" customWidth="1"/>
    <col min="3921" max="3921" width="12.88671875" style="51" customWidth="1"/>
    <col min="3922" max="3922" width="12" style="51" customWidth="1"/>
    <col min="3923" max="3923" width="11.77734375" style="51" customWidth="1"/>
    <col min="3924" max="3924" width="12.109375" style="51" customWidth="1"/>
    <col min="3925" max="3925" width="12.88671875" style="51" customWidth="1"/>
    <col min="3926" max="3926" width="12" style="51" customWidth="1"/>
    <col min="3927" max="3927" width="11.77734375" style="51" customWidth="1"/>
    <col min="3928" max="3928" width="12.109375" style="51" customWidth="1"/>
    <col min="3929" max="3929" width="12.88671875" style="51" customWidth="1"/>
    <col min="3930" max="3930" width="12" style="51" customWidth="1"/>
    <col min="3931" max="3931" width="11.77734375" style="51" customWidth="1"/>
    <col min="3932" max="3932" width="12.109375" style="51" customWidth="1"/>
    <col min="3933" max="3933" width="12.88671875" style="51" customWidth="1"/>
    <col min="3934" max="3934" width="12" style="51" customWidth="1"/>
    <col min="3935" max="3935" width="11.77734375" style="51" customWidth="1"/>
    <col min="3936" max="3936" width="12.109375" style="51" customWidth="1"/>
    <col min="3937" max="3937" width="12.88671875" style="51" customWidth="1"/>
    <col min="3938" max="3938" width="12" style="51" customWidth="1"/>
    <col min="3939" max="3939" width="11.77734375" style="51" customWidth="1"/>
    <col min="3940" max="3940" width="12.109375" style="51" customWidth="1"/>
    <col min="3941" max="3941" width="12.88671875" style="51" customWidth="1"/>
    <col min="3942" max="3942" width="12" style="51" customWidth="1"/>
    <col min="3943" max="3943" width="11.77734375" style="51" customWidth="1"/>
    <col min="3944" max="3944" width="12.109375" style="51" customWidth="1"/>
    <col min="3945" max="3945" width="12.88671875" style="51" customWidth="1"/>
    <col min="3946" max="3946" width="12" style="51" customWidth="1"/>
    <col min="3947" max="3947" width="11.77734375" style="51" customWidth="1"/>
    <col min="3948" max="3948" width="12.109375" style="51" customWidth="1"/>
    <col min="3949" max="3949" width="12.88671875" style="51" customWidth="1"/>
    <col min="3950" max="3950" width="12.109375" style="51" customWidth="1"/>
    <col min="3951" max="3951" width="11.77734375" style="51" customWidth="1"/>
    <col min="3952" max="3952" width="12" style="51" customWidth="1"/>
    <col min="3953" max="3953" width="14.44140625" style="51" customWidth="1"/>
    <col min="3954" max="3955" width="17.109375" style="51" customWidth="1"/>
    <col min="3956" max="3956" width="4.88671875" style="51" customWidth="1"/>
    <col min="3957" max="3957" width="23.5546875" style="51" customWidth="1"/>
    <col min="3958" max="3958" width="42.21875" style="51" customWidth="1"/>
    <col min="3959" max="3959" width="8.77734375" style="51" customWidth="1"/>
    <col min="3960" max="3961" width="11" style="51" customWidth="1"/>
    <col min="3962" max="3963" width="9.88671875" style="51"/>
    <col min="3964" max="3964" width="8.77734375" style="51" customWidth="1"/>
    <col min="3965" max="3966" width="9.88671875" style="51"/>
    <col min="3967" max="3967" width="8.77734375" style="51" customWidth="1"/>
    <col min="3968" max="3969" width="9.88671875" style="51"/>
    <col min="3970" max="3970" width="8.77734375" style="51" customWidth="1"/>
    <col min="3971" max="3972" width="9.88671875" style="51"/>
    <col min="3973" max="3973" width="8.77734375" style="51" customWidth="1"/>
    <col min="3974" max="3975" width="9.88671875" style="51"/>
    <col min="3976" max="3976" width="8.77734375" style="51" customWidth="1"/>
    <col min="3977" max="3978" width="9.88671875" style="51"/>
    <col min="3979" max="3979" width="8.77734375" style="51" customWidth="1"/>
    <col min="3980" max="3981" width="9.88671875" style="51"/>
    <col min="3982" max="3982" width="8.77734375" style="51" customWidth="1"/>
    <col min="3983" max="3983" width="9.88671875" style="51"/>
    <col min="3984" max="3984" width="8.77734375" style="51" customWidth="1"/>
    <col min="3985" max="3985" width="11" style="51" customWidth="1"/>
    <col min="3986" max="3987" width="7.5546875" style="51" customWidth="1"/>
    <col min="3988" max="3988" width="11" style="51" customWidth="1"/>
    <col min="3989" max="3989" width="8.77734375" style="51" customWidth="1"/>
    <col min="3990" max="3991" width="11" style="51" customWidth="1"/>
    <col min="3992" max="3993" width="9.88671875" style="51"/>
    <col min="3994" max="3994" width="8.77734375" style="51" customWidth="1"/>
    <col min="3995" max="3996" width="9.88671875" style="51"/>
    <col min="3997" max="3997" width="8.77734375" style="51" customWidth="1"/>
    <col min="3998" max="3999" width="9.88671875" style="51"/>
    <col min="4000" max="4000" width="8.77734375" style="51" customWidth="1"/>
    <col min="4001" max="4096" width="9.88671875" style="51"/>
    <col min="4097" max="4097" width="52.44140625" style="51" customWidth="1"/>
    <col min="4098" max="4098" width="13.88671875" style="51" customWidth="1"/>
    <col min="4099" max="4099" width="15.88671875" style="51" customWidth="1"/>
    <col min="4100" max="4100" width="10.21875" style="51" customWidth="1"/>
    <col min="4101" max="4101" width="13.109375" style="51" customWidth="1"/>
    <col min="4102" max="4102" width="15.88671875" style="51" customWidth="1"/>
    <col min="4103" max="4103" width="14.88671875" style="51" customWidth="1"/>
    <col min="4104" max="4104" width="10.77734375" style="51" customWidth="1"/>
    <col min="4105" max="4105" width="13.109375" style="51" customWidth="1"/>
    <col min="4106" max="4106" width="13.21875" style="51" customWidth="1"/>
    <col min="4107" max="4107" width="11.109375" style="51" customWidth="1"/>
    <col min="4108" max="4108" width="10.109375" style="51" customWidth="1"/>
    <col min="4109" max="4109" width="14.5546875" style="51" customWidth="1"/>
    <col min="4110" max="4110" width="11.44140625" style="51" customWidth="1"/>
    <col min="4111" max="4111" width="12" style="51" customWidth="1"/>
    <col min="4112" max="4112" width="12.109375" style="51" customWidth="1"/>
    <col min="4113" max="4113" width="13.77734375" style="51" customWidth="1"/>
    <col min="4114" max="4114" width="11.21875" style="51" customWidth="1"/>
    <col min="4115" max="4115" width="11.77734375" style="51" customWidth="1"/>
    <col min="4116" max="4116" width="12.109375" style="51" customWidth="1"/>
    <col min="4117" max="4117" width="11.88671875" style="51" customWidth="1"/>
    <col min="4118" max="4118" width="10.5546875" style="51" customWidth="1"/>
    <col min="4119" max="4119" width="11.77734375" style="51" customWidth="1"/>
    <col min="4120" max="4120" width="12" style="51" customWidth="1"/>
    <col min="4121" max="4121" width="13.88671875" style="51" customWidth="1"/>
    <col min="4122" max="4122" width="11.44140625" style="51" customWidth="1"/>
    <col min="4123" max="4123" width="11.77734375" style="51" customWidth="1"/>
    <col min="4124" max="4124" width="12.109375" style="51" customWidth="1"/>
    <col min="4125" max="4125" width="14.5546875" style="51" customWidth="1"/>
    <col min="4126" max="4127" width="11.77734375" style="51" customWidth="1"/>
    <col min="4128" max="4128" width="12.109375" style="51" customWidth="1"/>
    <col min="4129" max="4129" width="14.44140625" style="51" customWidth="1"/>
    <col min="4130" max="4130" width="11.44140625" style="51" customWidth="1"/>
    <col min="4131" max="4131" width="11.77734375" style="51" customWidth="1"/>
    <col min="4132" max="4132" width="12.109375" style="51" customWidth="1"/>
    <col min="4133" max="4133" width="14.109375" style="51" customWidth="1"/>
    <col min="4134" max="4134" width="12" style="51" customWidth="1"/>
    <col min="4135" max="4135" width="11.77734375" style="51" customWidth="1"/>
    <col min="4136" max="4136" width="12.109375" style="51" customWidth="1"/>
    <col min="4137" max="4137" width="12.88671875" style="51" customWidth="1"/>
    <col min="4138" max="4138" width="12" style="51" customWidth="1"/>
    <col min="4139" max="4139" width="11.77734375" style="51" customWidth="1"/>
    <col min="4140" max="4140" width="12.109375" style="51" customWidth="1"/>
    <col min="4141" max="4141" width="12.88671875" style="51" customWidth="1"/>
    <col min="4142" max="4142" width="12" style="51" customWidth="1"/>
    <col min="4143" max="4143" width="11.77734375" style="51" customWidth="1"/>
    <col min="4144" max="4144" width="12.109375" style="51" customWidth="1"/>
    <col min="4145" max="4145" width="12.88671875" style="51" customWidth="1"/>
    <col min="4146" max="4146" width="12" style="51" customWidth="1"/>
    <col min="4147" max="4147" width="11.77734375" style="51" customWidth="1"/>
    <col min="4148" max="4148" width="12.109375" style="51" customWidth="1"/>
    <col min="4149" max="4149" width="12.88671875" style="51" customWidth="1"/>
    <col min="4150" max="4150" width="12" style="51" customWidth="1"/>
    <col min="4151" max="4151" width="11.77734375" style="51" customWidth="1"/>
    <col min="4152" max="4152" width="12.109375" style="51" customWidth="1"/>
    <col min="4153" max="4153" width="12.88671875" style="51" customWidth="1"/>
    <col min="4154" max="4154" width="12" style="51" customWidth="1"/>
    <col min="4155" max="4155" width="11.77734375" style="51" customWidth="1"/>
    <col min="4156" max="4156" width="12.109375" style="51" customWidth="1"/>
    <col min="4157" max="4157" width="13.5546875" style="51" customWidth="1"/>
    <col min="4158" max="4158" width="12" style="51" customWidth="1"/>
    <col min="4159" max="4159" width="11.77734375" style="51" customWidth="1"/>
    <col min="4160" max="4160" width="12.109375" style="51" customWidth="1"/>
    <col min="4161" max="4161" width="12.88671875" style="51" customWidth="1"/>
    <col min="4162" max="4162" width="12" style="51" customWidth="1"/>
    <col min="4163" max="4163" width="11.77734375" style="51" customWidth="1"/>
    <col min="4164" max="4164" width="12.109375" style="51" customWidth="1"/>
    <col min="4165" max="4165" width="12.88671875" style="51" customWidth="1"/>
    <col min="4166" max="4166" width="12" style="51" customWidth="1"/>
    <col min="4167" max="4167" width="11.77734375" style="51" customWidth="1"/>
    <col min="4168" max="4168" width="12.109375" style="51" customWidth="1"/>
    <col min="4169" max="4169" width="12.88671875" style="51" customWidth="1"/>
    <col min="4170" max="4170" width="12" style="51" customWidth="1"/>
    <col min="4171" max="4171" width="11.77734375" style="51" customWidth="1"/>
    <col min="4172" max="4172" width="12.109375" style="51" customWidth="1"/>
    <col min="4173" max="4173" width="12.88671875" style="51" customWidth="1"/>
    <col min="4174" max="4174" width="12" style="51" customWidth="1"/>
    <col min="4175" max="4175" width="11.77734375" style="51" customWidth="1"/>
    <col min="4176" max="4176" width="12.109375" style="51" customWidth="1"/>
    <col min="4177" max="4177" width="12.88671875" style="51" customWidth="1"/>
    <col min="4178" max="4178" width="12" style="51" customWidth="1"/>
    <col min="4179" max="4179" width="11.77734375" style="51" customWidth="1"/>
    <col min="4180" max="4180" width="12.109375" style="51" customWidth="1"/>
    <col min="4181" max="4181" width="12.88671875" style="51" customWidth="1"/>
    <col min="4182" max="4182" width="12" style="51" customWidth="1"/>
    <col min="4183" max="4183" width="11.77734375" style="51" customWidth="1"/>
    <col min="4184" max="4184" width="12.109375" style="51" customWidth="1"/>
    <col min="4185" max="4185" width="12.88671875" style="51" customWidth="1"/>
    <col min="4186" max="4186" width="12" style="51" customWidth="1"/>
    <col min="4187" max="4187" width="11.77734375" style="51" customWidth="1"/>
    <col min="4188" max="4188" width="12.109375" style="51" customWidth="1"/>
    <col min="4189" max="4189" width="12.88671875" style="51" customWidth="1"/>
    <col min="4190" max="4190" width="12" style="51" customWidth="1"/>
    <col min="4191" max="4191" width="11.77734375" style="51" customWidth="1"/>
    <col min="4192" max="4192" width="12.109375" style="51" customWidth="1"/>
    <col min="4193" max="4193" width="12.88671875" style="51" customWidth="1"/>
    <col min="4194" max="4194" width="12" style="51" customWidth="1"/>
    <col min="4195" max="4195" width="11.77734375" style="51" customWidth="1"/>
    <col min="4196" max="4196" width="12.109375" style="51" customWidth="1"/>
    <col min="4197" max="4197" width="12.88671875" style="51" customWidth="1"/>
    <col min="4198" max="4198" width="12" style="51" customWidth="1"/>
    <col min="4199" max="4199" width="11.77734375" style="51" customWidth="1"/>
    <col min="4200" max="4200" width="12.109375" style="51" customWidth="1"/>
    <col min="4201" max="4201" width="12.88671875" style="51" customWidth="1"/>
    <col min="4202" max="4202" width="12" style="51" customWidth="1"/>
    <col min="4203" max="4203" width="11.77734375" style="51" customWidth="1"/>
    <col min="4204" max="4204" width="12.109375" style="51" customWidth="1"/>
    <col min="4205" max="4205" width="12.88671875" style="51" customWidth="1"/>
    <col min="4206" max="4206" width="12.109375" style="51" customWidth="1"/>
    <col min="4207" max="4207" width="11.77734375" style="51" customWidth="1"/>
    <col min="4208" max="4208" width="12" style="51" customWidth="1"/>
    <col min="4209" max="4209" width="14.44140625" style="51" customWidth="1"/>
    <col min="4210" max="4211" width="17.109375" style="51" customWidth="1"/>
    <col min="4212" max="4212" width="4.88671875" style="51" customWidth="1"/>
    <col min="4213" max="4213" width="23.5546875" style="51" customWidth="1"/>
    <col min="4214" max="4214" width="42.21875" style="51" customWidth="1"/>
    <col min="4215" max="4215" width="8.77734375" style="51" customWidth="1"/>
    <col min="4216" max="4217" width="11" style="51" customWidth="1"/>
    <col min="4218" max="4219" width="9.88671875" style="51"/>
    <col min="4220" max="4220" width="8.77734375" style="51" customWidth="1"/>
    <col min="4221" max="4222" width="9.88671875" style="51"/>
    <col min="4223" max="4223" width="8.77734375" style="51" customWidth="1"/>
    <col min="4224" max="4225" width="9.88671875" style="51"/>
    <col min="4226" max="4226" width="8.77734375" style="51" customWidth="1"/>
    <col min="4227" max="4228" width="9.88671875" style="51"/>
    <col min="4229" max="4229" width="8.77734375" style="51" customWidth="1"/>
    <col min="4230" max="4231" width="9.88671875" style="51"/>
    <col min="4232" max="4232" width="8.77734375" style="51" customWidth="1"/>
    <col min="4233" max="4234" width="9.88671875" style="51"/>
    <col min="4235" max="4235" width="8.77734375" style="51" customWidth="1"/>
    <col min="4236" max="4237" width="9.88671875" style="51"/>
    <col min="4238" max="4238" width="8.77734375" style="51" customWidth="1"/>
    <col min="4239" max="4239" width="9.88671875" style="51"/>
    <col min="4240" max="4240" width="8.77734375" style="51" customWidth="1"/>
    <col min="4241" max="4241" width="11" style="51" customWidth="1"/>
    <col min="4242" max="4243" width="7.5546875" style="51" customWidth="1"/>
    <col min="4244" max="4244" width="11" style="51" customWidth="1"/>
    <col min="4245" max="4245" width="8.77734375" style="51" customWidth="1"/>
    <col min="4246" max="4247" width="11" style="51" customWidth="1"/>
    <col min="4248" max="4249" width="9.88671875" style="51"/>
    <col min="4250" max="4250" width="8.77734375" style="51" customWidth="1"/>
    <col min="4251" max="4252" width="9.88671875" style="51"/>
    <col min="4253" max="4253" width="8.77734375" style="51" customWidth="1"/>
    <col min="4254" max="4255" width="9.88671875" style="51"/>
    <col min="4256" max="4256" width="8.77734375" style="51" customWidth="1"/>
    <col min="4257" max="4352" width="9.88671875" style="51"/>
    <col min="4353" max="4353" width="52.44140625" style="51" customWidth="1"/>
    <col min="4354" max="4354" width="13.88671875" style="51" customWidth="1"/>
    <col min="4355" max="4355" width="15.88671875" style="51" customWidth="1"/>
    <col min="4356" max="4356" width="10.21875" style="51" customWidth="1"/>
    <col min="4357" max="4357" width="13.109375" style="51" customWidth="1"/>
    <col min="4358" max="4358" width="15.88671875" style="51" customWidth="1"/>
    <col min="4359" max="4359" width="14.88671875" style="51" customWidth="1"/>
    <col min="4360" max="4360" width="10.77734375" style="51" customWidth="1"/>
    <col min="4361" max="4361" width="13.109375" style="51" customWidth="1"/>
    <col min="4362" max="4362" width="13.21875" style="51" customWidth="1"/>
    <col min="4363" max="4363" width="11.109375" style="51" customWidth="1"/>
    <col min="4364" max="4364" width="10.109375" style="51" customWidth="1"/>
    <col min="4365" max="4365" width="14.5546875" style="51" customWidth="1"/>
    <col min="4366" max="4366" width="11.44140625" style="51" customWidth="1"/>
    <col min="4367" max="4367" width="12" style="51" customWidth="1"/>
    <col min="4368" max="4368" width="12.109375" style="51" customWidth="1"/>
    <col min="4369" max="4369" width="13.77734375" style="51" customWidth="1"/>
    <col min="4370" max="4370" width="11.21875" style="51" customWidth="1"/>
    <col min="4371" max="4371" width="11.77734375" style="51" customWidth="1"/>
    <col min="4372" max="4372" width="12.109375" style="51" customWidth="1"/>
    <col min="4373" max="4373" width="11.88671875" style="51" customWidth="1"/>
    <col min="4374" max="4374" width="10.5546875" style="51" customWidth="1"/>
    <col min="4375" max="4375" width="11.77734375" style="51" customWidth="1"/>
    <col min="4376" max="4376" width="12" style="51" customWidth="1"/>
    <col min="4377" max="4377" width="13.88671875" style="51" customWidth="1"/>
    <col min="4378" max="4378" width="11.44140625" style="51" customWidth="1"/>
    <col min="4379" max="4379" width="11.77734375" style="51" customWidth="1"/>
    <col min="4380" max="4380" width="12.109375" style="51" customWidth="1"/>
    <col min="4381" max="4381" width="14.5546875" style="51" customWidth="1"/>
    <col min="4382" max="4383" width="11.77734375" style="51" customWidth="1"/>
    <col min="4384" max="4384" width="12.109375" style="51" customWidth="1"/>
    <col min="4385" max="4385" width="14.44140625" style="51" customWidth="1"/>
    <col min="4386" max="4386" width="11.44140625" style="51" customWidth="1"/>
    <col min="4387" max="4387" width="11.77734375" style="51" customWidth="1"/>
    <col min="4388" max="4388" width="12.109375" style="51" customWidth="1"/>
    <col min="4389" max="4389" width="14.109375" style="51" customWidth="1"/>
    <col min="4390" max="4390" width="12" style="51" customWidth="1"/>
    <col min="4391" max="4391" width="11.77734375" style="51" customWidth="1"/>
    <col min="4392" max="4392" width="12.109375" style="51" customWidth="1"/>
    <col min="4393" max="4393" width="12.88671875" style="51" customWidth="1"/>
    <col min="4394" max="4394" width="12" style="51" customWidth="1"/>
    <col min="4395" max="4395" width="11.77734375" style="51" customWidth="1"/>
    <col min="4396" max="4396" width="12.109375" style="51" customWidth="1"/>
    <col min="4397" max="4397" width="12.88671875" style="51" customWidth="1"/>
    <col min="4398" max="4398" width="12" style="51" customWidth="1"/>
    <col min="4399" max="4399" width="11.77734375" style="51" customWidth="1"/>
    <col min="4400" max="4400" width="12.109375" style="51" customWidth="1"/>
    <col min="4401" max="4401" width="12.88671875" style="51" customWidth="1"/>
    <col min="4402" max="4402" width="12" style="51" customWidth="1"/>
    <col min="4403" max="4403" width="11.77734375" style="51" customWidth="1"/>
    <col min="4404" max="4404" width="12.109375" style="51" customWidth="1"/>
    <col min="4405" max="4405" width="12.88671875" style="51" customWidth="1"/>
    <col min="4406" max="4406" width="12" style="51" customWidth="1"/>
    <col min="4407" max="4407" width="11.77734375" style="51" customWidth="1"/>
    <col min="4408" max="4408" width="12.109375" style="51" customWidth="1"/>
    <col min="4409" max="4409" width="12.88671875" style="51" customWidth="1"/>
    <col min="4410" max="4410" width="12" style="51" customWidth="1"/>
    <col min="4411" max="4411" width="11.77734375" style="51" customWidth="1"/>
    <col min="4412" max="4412" width="12.109375" style="51" customWidth="1"/>
    <col min="4413" max="4413" width="13.5546875" style="51" customWidth="1"/>
    <col min="4414" max="4414" width="12" style="51" customWidth="1"/>
    <col min="4415" max="4415" width="11.77734375" style="51" customWidth="1"/>
    <col min="4416" max="4416" width="12.109375" style="51" customWidth="1"/>
    <col min="4417" max="4417" width="12.88671875" style="51" customWidth="1"/>
    <col min="4418" max="4418" width="12" style="51" customWidth="1"/>
    <col min="4419" max="4419" width="11.77734375" style="51" customWidth="1"/>
    <col min="4420" max="4420" width="12.109375" style="51" customWidth="1"/>
    <col min="4421" max="4421" width="12.88671875" style="51" customWidth="1"/>
    <col min="4422" max="4422" width="12" style="51" customWidth="1"/>
    <col min="4423" max="4423" width="11.77734375" style="51" customWidth="1"/>
    <col min="4424" max="4424" width="12.109375" style="51" customWidth="1"/>
    <col min="4425" max="4425" width="12.88671875" style="51" customWidth="1"/>
    <col min="4426" max="4426" width="12" style="51" customWidth="1"/>
    <col min="4427" max="4427" width="11.77734375" style="51" customWidth="1"/>
    <col min="4428" max="4428" width="12.109375" style="51" customWidth="1"/>
    <col min="4429" max="4429" width="12.88671875" style="51" customWidth="1"/>
    <col min="4430" max="4430" width="12" style="51" customWidth="1"/>
    <col min="4431" max="4431" width="11.77734375" style="51" customWidth="1"/>
    <col min="4432" max="4432" width="12.109375" style="51" customWidth="1"/>
    <col min="4433" max="4433" width="12.88671875" style="51" customWidth="1"/>
    <col min="4434" max="4434" width="12" style="51" customWidth="1"/>
    <col min="4435" max="4435" width="11.77734375" style="51" customWidth="1"/>
    <col min="4436" max="4436" width="12.109375" style="51" customWidth="1"/>
    <col min="4437" max="4437" width="12.88671875" style="51" customWidth="1"/>
    <col min="4438" max="4438" width="12" style="51" customWidth="1"/>
    <col min="4439" max="4439" width="11.77734375" style="51" customWidth="1"/>
    <col min="4440" max="4440" width="12.109375" style="51" customWidth="1"/>
    <col min="4441" max="4441" width="12.88671875" style="51" customWidth="1"/>
    <col min="4442" max="4442" width="12" style="51" customWidth="1"/>
    <col min="4443" max="4443" width="11.77734375" style="51" customWidth="1"/>
    <col min="4444" max="4444" width="12.109375" style="51" customWidth="1"/>
    <col min="4445" max="4445" width="12.88671875" style="51" customWidth="1"/>
    <col min="4446" max="4446" width="12" style="51" customWidth="1"/>
    <col min="4447" max="4447" width="11.77734375" style="51" customWidth="1"/>
    <col min="4448" max="4448" width="12.109375" style="51" customWidth="1"/>
    <col min="4449" max="4449" width="12.88671875" style="51" customWidth="1"/>
    <col min="4450" max="4450" width="12" style="51" customWidth="1"/>
    <col min="4451" max="4451" width="11.77734375" style="51" customWidth="1"/>
    <col min="4452" max="4452" width="12.109375" style="51" customWidth="1"/>
    <col min="4453" max="4453" width="12.88671875" style="51" customWidth="1"/>
    <col min="4454" max="4454" width="12" style="51" customWidth="1"/>
    <col min="4455" max="4455" width="11.77734375" style="51" customWidth="1"/>
    <col min="4456" max="4456" width="12.109375" style="51" customWidth="1"/>
    <col min="4457" max="4457" width="12.88671875" style="51" customWidth="1"/>
    <col min="4458" max="4458" width="12" style="51" customWidth="1"/>
    <col min="4459" max="4459" width="11.77734375" style="51" customWidth="1"/>
    <col min="4460" max="4460" width="12.109375" style="51" customWidth="1"/>
    <col min="4461" max="4461" width="12.88671875" style="51" customWidth="1"/>
    <col min="4462" max="4462" width="12.109375" style="51" customWidth="1"/>
    <col min="4463" max="4463" width="11.77734375" style="51" customWidth="1"/>
    <col min="4464" max="4464" width="12" style="51" customWidth="1"/>
    <col min="4465" max="4465" width="14.44140625" style="51" customWidth="1"/>
    <col min="4466" max="4467" width="17.109375" style="51" customWidth="1"/>
    <col min="4468" max="4468" width="4.88671875" style="51" customWidth="1"/>
    <col min="4469" max="4469" width="23.5546875" style="51" customWidth="1"/>
    <col min="4470" max="4470" width="42.21875" style="51" customWidth="1"/>
    <col min="4471" max="4471" width="8.77734375" style="51" customWidth="1"/>
    <col min="4472" max="4473" width="11" style="51" customWidth="1"/>
    <col min="4474" max="4475" width="9.88671875" style="51"/>
    <col min="4476" max="4476" width="8.77734375" style="51" customWidth="1"/>
    <col min="4477" max="4478" width="9.88671875" style="51"/>
    <col min="4479" max="4479" width="8.77734375" style="51" customWidth="1"/>
    <col min="4480" max="4481" width="9.88671875" style="51"/>
    <col min="4482" max="4482" width="8.77734375" style="51" customWidth="1"/>
    <col min="4483" max="4484" width="9.88671875" style="51"/>
    <col min="4485" max="4485" width="8.77734375" style="51" customWidth="1"/>
    <col min="4486" max="4487" width="9.88671875" style="51"/>
    <col min="4488" max="4488" width="8.77734375" style="51" customWidth="1"/>
    <col min="4489" max="4490" width="9.88671875" style="51"/>
    <col min="4491" max="4491" width="8.77734375" style="51" customWidth="1"/>
    <col min="4492" max="4493" width="9.88671875" style="51"/>
    <col min="4494" max="4494" width="8.77734375" style="51" customWidth="1"/>
    <col min="4495" max="4495" width="9.88671875" style="51"/>
    <col min="4496" max="4496" width="8.77734375" style="51" customWidth="1"/>
    <col min="4497" max="4497" width="11" style="51" customWidth="1"/>
    <col min="4498" max="4499" width="7.5546875" style="51" customWidth="1"/>
    <col min="4500" max="4500" width="11" style="51" customWidth="1"/>
    <col min="4501" max="4501" width="8.77734375" style="51" customWidth="1"/>
    <col min="4502" max="4503" width="11" style="51" customWidth="1"/>
    <col min="4504" max="4505" width="9.88671875" style="51"/>
    <col min="4506" max="4506" width="8.77734375" style="51" customWidth="1"/>
    <col min="4507" max="4508" width="9.88671875" style="51"/>
    <col min="4509" max="4509" width="8.77734375" style="51" customWidth="1"/>
    <col min="4510" max="4511" width="9.88671875" style="51"/>
    <col min="4512" max="4512" width="8.77734375" style="51" customWidth="1"/>
    <col min="4513" max="4608" width="9.88671875" style="51"/>
    <col min="4609" max="4609" width="52.44140625" style="51" customWidth="1"/>
    <col min="4610" max="4610" width="13.88671875" style="51" customWidth="1"/>
    <col min="4611" max="4611" width="15.88671875" style="51" customWidth="1"/>
    <col min="4612" max="4612" width="10.21875" style="51" customWidth="1"/>
    <col min="4613" max="4613" width="13.109375" style="51" customWidth="1"/>
    <col min="4614" max="4614" width="15.88671875" style="51" customWidth="1"/>
    <col min="4615" max="4615" width="14.88671875" style="51" customWidth="1"/>
    <col min="4616" max="4616" width="10.77734375" style="51" customWidth="1"/>
    <col min="4617" max="4617" width="13.109375" style="51" customWidth="1"/>
    <col min="4618" max="4618" width="13.21875" style="51" customWidth="1"/>
    <col min="4619" max="4619" width="11.109375" style="51" customWidth="1"/>
    <col min="4620" max="4620" width="10.109375" style="51" customWidth="1"/>
    <col min="4621" max="4621" width="14.5546875" style="51" customWidth="1"/>
    <col min="4622" max="4622" width="11.44140625" style="51" customWidth="1"/>
    <col min="4623" max="4623" width="12" style="51" customWidth="1"/>
    <col min="4624" max="4624" width="12.109375" style="51" customWidth="1"/>
    <col min="4625" max="4625" width="13.77734375" style="51" customWidth="1"/>
    <col min="4626" max="4626" width="11.21875" style="51" customWidth="1"/>
    <col min="4627" max="4627" width="11.77734375" style="51" customWidth="1"/>
    <col min="4628" max="4628" width="12.109375" style="51" customWidth="1"/>
    <col min="4629" max="4629" width="11.88671875" style="51" customWidth="1"/>
    <col min="4630" max="4630" width="10.5546875" style="51" customWidth="1"/>
    <col min="4631" max="4631" width="11.77734375" style="51" customWidth="1"/>
    <col min="4632" max="4632" width="12" style="51" customWidth="1"/>
    <col min="4633" max="4633" width="13.88671875" style="51" customWidth="1"/>
    <col min="4634" max="4634" width="11.44140625" style="51" customWidth="1"/>
    <col min="4635" max="4635" width="11.77734375" style="51" customWidth="1"/>
    <col min="4636" max="4636" width="12.109375" style="51" customWidth="1"/>
    <col min="4637" max="4637" width="14.5546875" style="51" customWidth="1"/>
    <col min="4638" max="4639" width="11.77734375" style="51" customWidth="1"/>
    <col min="4640" max="4640" width="12.109375" style="51" customWidth="1"/>
    <col min="4641" max="4641" width="14.44140625" style="51" customWidth="1"/>
    <col min="4642" max="4642" width="11.44140625" style="51" customWidth="1"/>
    <col min="4643" max="4643" width="11.77734375" style="51" customWidth="1"/>
    <col min="4644" max="4644" width="12.109375" style="51" customWidth="1"/>
    <col min="4645" max="4645" width="14.109375" style="51" customWidth="1"/>
    <col min="4646" max="4646" width="12" style="51" customWidth="1"/>
    <col min="4647" max="4647" width="11.77734375" style="51" customWidth="1"/>
    <col min="4648" max="4648" width="12.109375" style="51" customWidth="1"/>
    <col min="4649" max="4649" width="12.88671875" style="51" customWidth="1"/>
    <col min="4650" max="4650" width="12" style="51" customWidth="1"/>
    <col min="4651" max="4651" width="11.77734375" style="51" customWidth="1"/>
    <col min="4652" max="4652" width="12.109375" style="51" customWidth="1"/>
    <col min="4653" max="4653" width="12.88671875" style="51" customWidth="1"/>
    <col min="4654" max="4654" width="12" style="51" customWidth="1"/>
    <col min="4655" max="4655" width="11.77734375" style="51" customWidth="1"/>
    <col min="4656" max="4656" width="12.109375" style="51" customWidth="1"/>
    <col min="4657" max="4657" width="12.88671875" style="51" customWidth="1"/>
    <col min="4658" max="4658" width="12" style="51" customWidth="1"/>
    <col min="4659" max="4659" width="11.77734375" style="51" customWidth="1"/>
    <col min="4660" max="4660" width="12.109375" style="51" customWidth="1"/>
    <col min="4661" max="4661" width="12.88671875" style="51" customWidth="1"/>
    <col min="4662" max="4662" width="12" style="51" customWidth="1"/>
    <col min="4663" max="4663" width="11.77734375" style="51" customWidth="1"/>
    <col min="4664" max="4664" width="12.109375" style="51" customWidth="1"/>
    <col min="4665" max="4665" width="12.88671875" style="51" customWidth="1"/>
    <col min="4666" max="4666" width="12" style="51" customWidth="1"/>
    <col min="4667" max="4667" width="11.77734375" style="51" customWidth="1"/>
    <col min="4668" max="4668" width="12.109375" style="51" customWidth="1"/>
    <col min="4669" max="4669" width="13.5546875" style="51" customWidth="1"/>
    <col min="4670" max="4670" width="12" style="51" customWidth="1"/>
    <col min="4671" max="4671" width="11.77734375" style="51" customWidth="1"/>
    <col min="4672" max="4672" width="12.109375" style="51" customWidth="1"/>
    <col min="4673" max="4673" width="12.88671875" style="51" customWidth="1"/>
    <col min="4674" max="4674" width="12" style="51" customWidth="1"/>
    <col min="4675" max="4675" width="11.77734375" style="51" customWidth="1"/>
    <col min="4676" max="4676" width="12.109375" style="51" customWidth="1"/>
    <col min="4677" max="4677" width="12.88671875" style="51" customWidth="1"/>
    <col min="4678" max="4678" width="12" style="51" customWidth="1"/>
    <col min="4679" max="4679" width="11.77734375" style="51" customWidth="1"/>
    <col min="4680" max="4680" width="12.109375" style="51" customWidth="1"/>
    <col min="4681" max="4681" width="12.88671875" style="51" customWidth="1"/>
    <col min="4682" max="4682" width="12" style="51" customWidth="1"/>
    <col min="4683" max="4683" width="11.77734375" style="51" customWidth="1"/>
    <col min="4684" max="4684" width="12.109375" style="51" customWidth="1"/>
    <col min="4685" max="4685" width="12.88671875" style="51" customWidth="1"/>
    <col min="4686" max="4686" width="12" style="51" customWidth="1"/>
    <col min="4687" max="4687" width="11.77734375" style="51" customWidth="1"/>
    <col min="4688" max="4688" width="12.109375" style="51" customWidth="1"/>
    <col min="4689" max="4689" width="12.88671875" style="51" customWidth="1"/>
    <col min="4690" max="4690" width="12" style="51" customWidth="1"/>
    <col min="4691" max="4691" width="11.77734375" style="51" customWidth="1"/>
    <col min="4692" max="4692" width="12.109375" style="51" customWidth="1"/>
    <col min="4693" max="4693" width="12.88671875" style="51" customWidth="1"/>
    <col min="4694" max="4694" width="12" style="51" customWidth="1"/>
    <col min="4695" max="4695" width="11.77734375" style="51" customWidth="1"/>
    <col min="4696" max="4696" width="12.109375" style="51" customWidth="1"/>
    <col min="4697" max="4697" width="12.88671875" style="51" customWidth="1"/>
    <col min="4698" max="4698" width="12" style="51" customWidth="1"/>
    <col min="4699" max="4699" width="11.77734375" style="51" customWidth="1"/>
    <col min="4700" max="4700" width="12.109375" style="51" customWidth="1"/>
    <col min="4701" max="4701" width="12.88671875" style="51" customWidth="1"/>
    <col min="4702" max="4702" width="12" style="51" customWidth="1"/>
    <col min="4703" max="4703" width="11.77734375" style="51" customWidth="1"/>
    <col min="4704" max="4704" width="12.109375" style="51" customWidth="1"/>
    <col min="4705" max="4705" width="12.88671875" style="51" customWidth="1"/>
    <col min="4706" max="4706" width="12" style="51" customWidth="1"/>
    <col min="4707" max="4707" width="11.77734375" style="51" customWidth="1"/>
    <col min="4708" max="4708" width="12.109375" style="51" customWidth="1"/>
    <col min="4709" max="4709" width="12.88671875" style="51" customWidth="1"/>
    <col min="4710" max="4710" width="12" style="51" customWidth="1"/>
    <col min="4711" max="4711" width="11.77734375" style="51" customWidth="1"/>
    <col min="4712" max="4712" width="12.109375" style="51" customWidth="1"/>
    <col min="4713" max="4713" width="12.88671875" style="51" customWidth="1"/>
    <col min="4714" max="4714" width="12" style="51" customWidth="1"/>
    <col min="4715" max="4715" width="11.77734375" style="51" customWidth="1"/>
    <col min="4716" max="4716" width="12.109375" style="51" customWidth="1"/>
    <col min="4717" max="4717" width="12.88671875" style="51" customWidth="1"/>
    <col min="4718" max="4718" width="12.109375" style="51" customWidth="1"/>
    <col min="4719" max="4719" width="11.77734375" style="51" customWidth="1"/>
    <col min="4720" max="4720" width="12" style="51" customWidth="1"/>
    <col min="4721" max="4721" width="14.44140625" style="51" customWidth="1"/>
    <col min="4722" max="4723" width="17.109375" style="51" customWidth="1"/>
    <col min="4724" max="4724" width="4.88671875" style="51" customWidth="1"/>
    <col min="4725" max="4725" width="23.5546875" style="51" customWidth="1"/>
    <col min="4726" max="4726" width="42.21875" style="51" customWidth="1"/>
    <col min="4727" max="4727" width="8.77734375" style="51" customWidth="1"/>
    <col min="4728" max="4729" width="11" style="51" customWidth="1"/>
    <col min="4730" max="4731" width="9.88671875" style="51"/>
    <col min="4732" max="4732" width="8.77734375" style="51" customWidth="1"/>
    <col min="4733" max="4734" width="9.88671875" style="51"/>
    <col min="4735" max="4735" width="8.77734375" style="51" customWidth="1"/>
    <col min="4736" max="4737" width="9.88671875" style="51"/>
    <col min="4738" max="4738" width="8.77734375" style="51" customWidth="1"/>
    <col min="4739" max="4740" width="9.88671875" style="51"/>
    <col min="4741" max="4741" width="8.77734375" style="51" customWidth="1"/>
    <col min="4742" max="4743" width="9.88671875" style="51"/>
    <col min="4744" max="4744" width="8.77734375" style="51" customWidth="1"/>
    <col min="4745" max="4746" width="9.88671875" style="51"/>
    <col min="4747" max="4747" width="8.77734375" style="51" customWidth="1"/>
    <col min="4748" max="4749" width="9.88671875" style="51"/>
    <col min="4750" max="4750" width="8.77734375" style="51" customWidth="1"/>
    <col min="4751" max="4751" width="9.88671875" style="51"/>
    <col min="4752" max="4752" width="8.77734375" style="51" customWidth="1"/>
    <col min="4753" max="4753" width="11" style="51" customWidth="1"/>
    <col min="4754" max="4755" width="7.5546875" style="51" customWidth="1"/>
    <col min="4756" max="4756" width="11" style="51" customWidth="1"/>
    <col min="4757" max="4757" width="8.77734375" style="51" customWidth="1"/>
    <col min="4758" max="4759" width="11" style="51" customWidth="1"/>
    <col min="4760" max="4761" width="9.88671875" style="51"/>
    <col min="4762" max="4762" width="8.77734375" style="51" customWidth="1"/>
    <col min="4763" max="4764" width="9.88671875" style="51"/>
    <col min="4765" max="4765" width="8.77734375" style="51" customWidth="1"/>
    <col min="4766" max="4767" width="9.88671875" style="51"/>
    <col min="4768" max="4768" width="8.77734375" style="51" customWidth="1"/>
    <col min="4769" max="4864" width="9.88671875" style="51"/>
    <col min="4865" max="4865" width="52.44140625" style="51" customWidth="1"/>
    <col min="4866" max="4866" width="13.88671875" style="51" customWidth="1"/>
    <col min="4867" max="4867" width="15.88671875" style="51" customWidth="1"/>
    <col min="4868" max="4868" width="10.21875" style="51" customWidth="1"/>
    <col min="4869" max="4869" width="13.109375" style="51" customWidth="1"/>
    <col min="4870" max="4870" width="15.88671875" style="51" customWidth="1"/>
    <col min="4871" max="4871" width="14.88671875" style="51" customWidth="1"/>
    <col min="4872" max="4872" width="10.77734375" style="51" customWidth="1"/>
    <col min="4873" max="4873" width="13.109375" style="51" customWidth="1"/>
    <col min="4874" max="4874" width="13.21875" style="51" customWidth="1"/>
    <col min="4875" max="4875" width="11.109375" style="51" customWidth="1"/>
    <col min="4876" max="4876" width="10.109375" style="51" customWidth="1"/>
    <col min="4877" max="4877" width="14.5546875" style="51" customWidth="1"/>
    <col min="4878" max="4878" width="11.44140625" style="51" customWidth="1"/>
    <col min="4879" max="4879" width="12" style="51" customWidth="1"/>
    <col min="4880" max="4880" width="12.109375" style="51" customWidth="1"/>
    <col min="4881" max="4881" width="13.77734375" style="51" customWidth="1"/>
    <col min="4882" max="4882" width="11.21875" style="51" customWidth="1"/>
    <col min="4883" max="4883" width="11.77734375" style="51" customWidth="1"/>
    <col min="4884" max="4884" width="12.109375" style="51" customWidth="1"/>
    <col min="4885" max="4885" width="11.88671875" style="51" customWidth="1"/>
    <col min="4886" max="4886" width="10.5546875" style="51" customWidth="1"/>
    <col min="4887" max="4887" width="11.77734375" style="51" customWidth="1"/>
    <col min="4888" max="4888" width="12" style="51" customWidth="1"/>
    <col min="4889" max="4889" width="13.88671875" style="51" customWidth="1"/>
    <col min="4890" max="4890" width="11.44140625" style="51" customWidth="1"/>
    <col min="4891" max="4891" width="11.77734375" style="51" customWidth="1"/>
    <col min="4892" max="4892" width="12.109375" style="51" customWidth="1"/>
    <col min="4893" max="4893" width="14.5546875" style="51" customWidth="1"/>
    <col min="4894" max="4895" width="11.77734375" style="51" customWidth="1"/>
    <col min="4896" max="4896" width="12.109375" style="51" customWidth="1"/>
    <col min="4897" max="4897" width="14.44140625" style="51" customWidth="1"/>
    <col min="4898" max="4898" width="11.44140625" style="51" customWidth="1"/>
    <col min="4899" max="4899" width="11.77734375" style="51" customWidth="1"/>
    <col min="4900" max="4900" width="12.109375" style="51" customWidth="1"/>
    <col min="4901" max="4901" width="14.109375" style="51" customWidth="1"/>
    <col min="4902" max="4902" width="12" style="51" customWidth="1"/>
    <col min="4903" max="4903" width="11.77734375" style="51" customWidth="1"/>
    <col min="4904" max="4904" width="12.109375" style="51" customWidth="1"/>
    <col min="4905" max="4905" width="12.88671875" style="51" customWidth="1"/>
    <col min="4906" max="4906" width="12" style="51" customWidth="1"/>
    <col min="4907" max="4907" width="11.77734375" style="51" customWidth="1"/>
    <col min="4908" max="4908" width="12.109375" style="51" customWidth="1"/>
    <col min="4909" max="4909" width="12.88671875" style="51" customWidth="1"/>
    <col min="4910" max="4910" width="12" style="51" customWidth="1"/>
    <col min="4911" max="4911" width="11.77734375" style="51" customWidth="1"/>
    <col min="4912" max="4912" width="12.109375" style="51" customWidth="1"/>
    <col min="4913" max="4913" width="12.88671875" style="51" customWidth="1"/>
    <col min="4914" max="4914" width="12" style="51" customWidth="1"/>
    <col min="4915" max="4915" width="11.77734375" style="51" customWidth="1"/>
    <col min="4916" max="4916" width="12.109375" style="51" customWidth="1"/>
    <col min="4917" max="4917" width="12.88671875" style="51" customWidth="1"/>
    <col min="4918" max="4918" width="12" style="51" customWidth="1"/>
    <col min="4919" max="4919" width="11.77734375" style="51" customWidth="1"/>
    <col min="4920" max="4920" width="12.109375" style="51" customWidth="1"/>
    <col min="4921" max="4921" width="12.88671875" style="51" customWidth="1"/>
    <col min="4922" max="4922" width="12" style="51" customWidth="1"/>
    <col min="4923" max="4923" width="11.77734375" style="51" customWidth="1"/>
    <col min="4924" max="4924" width="12.109375" style="51" customWidth="1"/>
    <col min="4925" max="4925" width="13.5546875" style="51" customWidth="1"/>
    <col min="4926" max="4926" width="12" style="51" customWidth="1"/>
    <col min="4927" max="4927" width="11.77734375" style="51" customWidth="1"/>
    <col min="4928" max="4928" width="12.109375" style="51" customWidth="1"/>
    <col min="4929" max="4929" width="12.88671875" style="51" customWidth="1"/>
    <col min="4930" max="4930" width="12" style="51" customWidth="1"/>
    <col min="4931" max="4931" width="11.77734375" style="51" customWidth="1"/>
    <col min="4932" max="4932" width="12.109375" style="51" customWidth="1"/>
    <col min="4933" max="4933" width="12.88671875" style="51" customWidth="1"/>
    <col min="4934" max="4934" width="12" style="51" customWidth="1"/>
    <col min="4935" max="4935" width="11.77734375" style="51" customWidth="1"/>
    <col min="4936" max="4936" width="12.109375" style="51" customWidth="1"/>
    <col min="4937" max="4937" width="12.88671875" style="51" customWidth="1"/>
    <col min="4938" max="4938" width="12" style="51" customWidth="1"/>
    <col min="4939" max="4939" width="11.77734375" style="51" customWidth="1"/>
    <col min="4940" max="4940" width="12.109375" style="51" customWidth="1"/>
    <col min="4941" max="4941" width="12.88671875" style="51" customWidth="1"/>
    <col min="4942" max="4942" width="12" style="51" customWidth="1"/>
    <col min="4943" max="4943" width="11.77734375" style="51" customWidth="1"/>
    <col min="4944" max="4944" width="12.109375" style="51" customWidth="1"/>
    <col min="4945" max="4945" width="12.88671875" style="51" customWidth="1"/>
    <col min="4946" max="4946" width="12" style="51" customWidth="1"/>
    <col min="4947" max="4947" width="11.77734375" style="51" customWidth="1"/>
    <col min="4948" max="4948" width="12.109375" style="51" customWidth="1"/>
    <col min="4949" max="4949" width="12.88671875" style="51" customWidth="1"/>
    <col min="4950" max="4950" width="12" style="51" customWidth="1"/>
    <col min="4951" max="4951" width="11.77734375" style="51" customWidth="1"/>
    <col min="4952" max="4952" width="12.109375" style="51" customWidth="1"/>
    <col min="4953" max="4953" width="12.88671875" style="51" customWidth="1"/>
    <col min="4954" max="4954" width="12" style="51" customWidth="1"/>
    <col min="4955" max="4955" width="11.77734375" style="51" customWidth="1"/>
    <col min="4956" max="4956" width="12.109375" style="51" customWidth="1"/>
    <col min="4957" max="4957" width="12.88671875" style="51" customWidth="1"/>
    <col min="4958" max="4958" width="12" style="51" customWidth="1"/>
    <col min="4959" max="4959" width="11.77734375" style="51" customWidth="1"/>
    <col min="4960" max="4960" width="12.109375" style="51" customWidth="1"/>
    <col min="4961" max="4961" width="12.88671875" style="51" customWidth="1"/>
    <col min="4962" max="4962" width="12" style="51" customWidth="1"/>
    <col min="4963" max="4963" width="11.77734375" style="51" customWidth="1"/>
    <col min="4964" max="4964" width="12.109375" style="51" customWidth="1"/>
    <col min="4965" max="4965" width="12.88671875" style="51" customWidth="1"/>
    <col min="4966" max="4966" width="12" style="51" customWidth="1"/>
    <col min="4967" max="4967" width="11.77734375" style="51" customWidth="1"/>
    <col min="4968" max="4968" width="12.109375" style="51" customWidth="1"/>
    <col min="4969" max="4969" width="12.88671875" style="51" customWidth="1"/>
    <col min="4970" max="4970" width="12" style="51" customWidth="1"/>
    <col min="4971" max="4971" width="11.77734375" style="51" customWidth="1"/>
    <col min="4972" max="4972" width="12.109375" style="51" customWidth="1"/>
    <col min="4973" max="4973" width="12.88671875" style="51" customWidth="1"/>
    <col min="4974" max="4974" width="12.109375" style="51" customWidth="1"/>
    <col min="4975" max="4975" width="11.77734375" style="51" customWidth="1"/>
    <col min="4976" max="4976" width="12" style="51" customWidth="1"/>
    <col min="4977" max="4977" width="14.44140625" style="51" customWidth="1"/>
    <col min="4978" max="4979" width="17.109375" style="51" customWidth="1"/>
    <col min="4980" max="4980" width="4.88671875" style="51" customWidth="1"/>
    <col min="4981" max="4981" width="23.5546875" style="51" customWidth="1"/>
    <col min="4982" max="4982" width="42.21875" style="51" customWidth="1"/>
    <col min="4983" max="4983" width="8.77734375" style="51" customWidth="1"/>
    <col min="4984" max="4985" width="11" style="51" customWidth="1"/>
    <col min="4986" max="4987" width="9.88671875" style="51"/>
    <col min="4988" max="4988" width="8.77734375" style="51" customWidth="1"/>
    <col min="4989" max="4990" width="9.88671875" style="51"/>
    <col min="4991" max="4991" width="8.77734375" style="51" customWidth="1"/>
    <col min="4992" max="4993" width="9.88671875" style="51"/>
    <col min="4994" max="4994" width="8.77734375" style="51" customWidth="1"/>
    <col min="4995" max="4996" width="9.88671875" style="51"/>
    <col min="4997" max="4997" width="8.77734375" style="51" customWidth="1"/>
    <col min="4998" max="4999" width="9.88671875" style="51"/>
    <col min="5000" max="5000" width="8.77734375" style="51" customWidth="1"/>
    <col min="5001" max="5002" width="9.88671875" style="51"/>
    <col min="5003" max="5003" width="8.77734375" style="51" customWidth="1"/>
    <col min="5004" max="5005" width="9.88671875" style="51"/>
    <col min="5006" max="5006" width="8.77734375" style="51" customWidth="1"/>
    <col min="5007" max="5007" width="9.88671875" style="51"/>
    <col min="5008" max="5008" width="8.77734375" style="51" customWidth="1"/>
    <col min="5009" max="5009" width="11" style="51" customWidth="1"/>
    <col min="5010" max="5011" width="7.5546875" style="51" customWidth="1"/>
    <col min="5012" max="5012" width="11" style="51" customWidth="1"/>
    <col min="5013" max="5013" width="8.77734375" style="51" customWidth="1"/>
    <col min="5014" max="5015" width="11" style="51" customWidth="1"/>
    <col min="5016" max="5017" width="9.88671875" style="51"/>
    <col min="5018" max="5018" width="8.77734375" style="51" customWidth="1"/>
    <col min="5019" max="5020" width="9.88671875" style="51"/>
    <col min="5021" max="5021" width="8.77734375" style="51" customWidth="1"/>
    <col min="5022" max="5023" width="9.88671875" style="51"/>
    <col min="5024" max="5024" width="8.77734375" style="51" customWidth="1"/>
    <col min="5025" max="5120" width="9.88671875" style="51"/>
    <col min="5121" max="5121" width="52.44140625" style="51" customWidth="1"/>
    <col min="5122" max="5122" width="13.88671875" style="51" customWidth="1"/>
    <col min="5123" max="5123" width="15.88671875" style="51" customWidth="1"/>
    <col min="5124" max="5124" width="10.21875" style="51" customWidth="1"/>
    <col min="5125" max="5125" width="13.109375" style="51" customWidth="1"/>
    <col min="5126" max="5126" width="15.88671875" style="51" customWidth="1"/>
    <col min="5127" max="5127" width="14.88671875" style="51" customWidth="1"/>
    <col min="5128" max="5128" width="10.77734375" style="51" customWidth="1"/>
    <col min="5129" max="5129" width="13.109375" style="51" customWidth="1"/>
    <col min="5130" max="5130" width="13.21875" style="51" customWidth="1"/>
    <col min="5131" max="5131" width="11.109375" style="51" customWidth="1"/>
    <col min="5132" max="5132" width="10.109375" style="51" customWidth="1"/>
    <col min="5133" max="5133" width="14.5546875" style="51" customWidth="1"/>
    <col min="5134" max="5134" width="11.44140625" style="51" customWidth="1"/>
    <col min="5135" max="5135" width="12" style="51" customWidth="1"/>
    <col min="5136" max="5136" width="12.109375" style="51" customWidth="1"/>
    <col min="5137" max="5137" width="13.77734375" style="51" customWidth="1"/>
    <col min="5138" max="5138" width="11.21875" style="51" customWidth="1"/>
    <col min="5139" max="5139" width="11.77734375" style="51" customWidth="1"/>
    <col min="5140" max="5140" width="12.109375" style="51" customWidth="1"/>
    <col min="5141" max="5141" width="11.88671875" style="51" customWidth="1"/>
    <col min="5142" max="5142" width="10.5546875" style="51" customWidth="1"/>
    <col min="5143" max="5143" width="11.77734375" style="51" customWidth="1"/>
    <col min="5144" max="5144" width="12" style="51" customWidth="1"/>
    <col min="5145" max="5145" width="13.88671875" style="51" customWidth="1"/>
    <col min="5146" max="5146" width="11.44140625" style="51" customWidth="1"/>
    <col min="5147" max="5147" width="11.77734375" style="51" customWidth="1"/>
    <col min="5148" max="5148" width="12.109375" style="51" customWidth="1"/>
    <col min="5149" max="5149" width="14.5546875" style="51" customWidth="1"/>
    <col min="5150" max="5151" width="11.77734375" style="51" customWidth="1"/>
    <col min="5152" max="5152" width="12.109375" style="51" customWidth="1"/>
    <col min="5153" max="5153" width="14.44140625" style="51" customWidth="1"/>
    <col min="5154" max="5154" width="11.44140625" style="51" customWidth="1"/>
    <col min="5155" max="5155" width="11.77734375" style="51" customWidth="1"/>
    <col min="5156" max="5156" width="12.109375" style="51" customWidth="1"/>
    <col min="5157" max="5157" width="14.109375" style="51" customWidth="1"/>
    <col min="5158" max="5158" width="12" style="51" customWidth="1"/>
    <col min="5159" max="5159" width="11.77734375" style="51" customWidth="1"/>
    <col min="5160" max="5160" width="12.109375" style="51" customWidth="1"/>
    <col min="5161" max="5161" width="12.88671875" style="51" customWidth="1"/>
    <col min="5162" max="5162" width="12" style="51" customWidth="1"/>
    <col min="5163" max="5163" width="11.77734375" style="51" customWidth="1"/>
    <col min="5164" max="5164" width="12.109375" style="51" customWidth="1"/>
    <col min="5165" max="5165" width="12.88671875" style="51" customWidth="1"/>
    <col min="5166" max="5166" width="12" style="51" customWidth="1"/>
    <col min="5167" max="5167" width="11.77734375" style="51" customWidth="1"/>
    <col min="5168" max="5168" width="12.109375" style="51" customWidth="1"/>
    <col min="5169" max="5169" width="12.88671875" style="51" customWidth="1"/>
    <col min="5170" max="5170" width="12" style="51" customWidth="1"/>
    <col min="5171" max="5171" width="11.77734375" style="51" customWidth="1"/>
    <col min="5172" max="5172" width="12.109375" style="51" customWidth="1"/>
    <col min="5173" max="5173" width="12.88671875" style="51" customWidth="1"/>
    <col min="5174" max="5174" width="12" style="51" customWidth="1"/>
    <col min="5175" max="5175" width="11.77734375" style="51" customWidth="1"/>
    <col min="5176" max="5176" width="12.109375" style="51" customWidth="1"/>
    <col min="5177" max="5177" width="12.88671875" style="51" customWidth="1"/>
    <col min="5178" max="5178" width="12" style="51" customWidth="1"/>
    <col min="5179" max="5179" width="11.77734375" style="51" customWidth="1"/>
    <col min="5180" max="5180" width="12.109375" style="51" customWidth="1"/>
    <col min="5181" max="5181" width="13.5546875" style="51" customWidth="1"/>
    <col min="5182" max="5182" width="12" style="51" customWidth="1"/>
    <col min="5183" max="5183" width="11.77734375" style="51" customWidth="1"/>
    <col min="5184" max="5184" width="12.109375" style="51" customWidth="1"/>
    <col min="5185" max="5185" width="12.88671875" style="51" customWidth="1"/>
    <col min="5186" max="5186" width="12" style="51" customWidth="1"/>
    <col min="5187" max="5187" width="11.77734375" style="51" customWidth="1"/>
    <col min="5188" max="5188" width="12.109375" style="51" customWidth="1"/>
    <col min="5189" max="5189" width="12.88671875" style="51" customWidth="1"/>
    <col min="5190" max="5190" width="12" style="51" customWidth="1"/>
    <col min="5191" max="5191" width="11.77734375" style="51" customWidth="1"/>
    <col min="5192" max="5192" width="12.109375" style="51" customWidth="1"/>
    <col min="5193" max="5193" width="12.88671875" style="51" customWidth="1"/>
    <col min="5194" max="5194" width="12" style="51" customWidth="1"/>
    <col min="5195" max="5195" width="11.77734375" style="51" customWidth="1"/>
    <col min="5196" max="5196" width="12.109375" style="51" customWidth="1"/>
    <col min="5197" max="5197" width="12.88671875" style="51" customWidth="1"/>
    <col min="5198" max="5198" width="12" style="51" customWidth="1"/>
    <col min="5199" max="5199" width="11.77734375" style="51" customWidth="1"/>
    <col min="5200" max="5200" width="12.109375" style="51" customWidth="1"/>
    <col min="5201" max="5201" width="12.88671875" style="51" customWidth="1"/>
    <col min="5202" max="5202" width="12" style="51" customWidth="1"/>
    <col min="5203" max="5203" width="11.77734375" style="51" customWidth="1"/>
    <col min="5204" max="5204" width="12.109375" style="51" customWidth="1"/>
    <col min="5205" max="5205" width="12.88671875" style="51" customWidth="1"/>
    <col min="5206" max="5206" width="12" style="51" customWidth="1"/>
    <col min="5207" max="5207" width="11.77734375" style="51" customWidth="1"/>
    <col min="5208" max="5208" width="12.109375" style="51" customWidth="1"/>
    <col min="5209" max="5209" width="12.88671875" style="51" customWidth="1"/>
    <col min="5210" max="5210" width="12" style="51" customWidth="1"/>
    <col min="5211" max="5211" width="11.77734375" style="51" customWidth="1"/>
    <col min="5212" max="5212" width="12.109375" style="51" customWidth="1"/>
    <col min="5213" max="5213" width="12.88671875" style="51" customWidth="1"/>
    <col min="5214" max="5214" width="12" style="51" customWidth="1"/>
    <col min="5215" max="5215" width="11.77734375" style="51" customWidth="1"/>
    <col min="5216" max="5216" width="12.109375" style="51" customWidth="1"/>
    <col min="5217" max="5217" width="12.88671875" style="51" customWidth="1"/>
    <col min="5218" max="5218" width="12" style="51" customWidth="1"/>
    <col min="5219" max="5219" width="11.77734375" style="51" customWidth="1"/>
    <col min="5220" max="5220" width="12.109375" style="51" customWidth="1"/>
    <col min="5221" max="5221" width="12.88671875" style="51" customWidth="1"/>
    <col min="5222" max="5222" width="12" style="51" customWidth="1"/>
    <col min="5223" max="5223" width="11.77734375" style="51" customWidth="1"/>
    <col min="5224" max="5224" width="12.109375" style="51" customWidth="1"/>
    <col min="5225" max="5225" width="12.88671875" style="51" customWidth="1"/>
    <col min="5226" max="5226" width="12" style="51" customWidth="1"/>
    <col min="5227" max="5227" width="11.77734375" style="51" customWidth="1"/>
    <col min="5228" max="5228" width="12.109375" style="51" customWidth="1"/>
    <col min="5229" max="5229" width="12.88671875" style="51" customWidth="1"/>
    <col min="5230" max="5230" width="12.109375" style="51" customWidth="1"/>
    <col min="5231" max="5231" width="11.77734375" style="51" customWidth="1"/>
    <col min="5232" max="5232" width="12" style="51" customWidth="1"/>
    <col min="5233" max="5233" width="14.44140625" style="51" customWidth="1"/>
    <col min="5234" max="5235" width="17.109375" style="51" customWidth="1"/>
    <col min="5236" max="5236" width="4.88671875" style="51" customWidth="1"/>
    <col min="5237" max="5237" width="23.5546875" style="51" customWidth="1"/>
    <col min="5238" max="5238" width="42.21875" style="51" customWidth="1"/>
    <col min="5239" max="5239" width="8.77734375" style="51" customWidth="1"/>
    <col min="5240" max="5241" width="11" style="51" customWidth="1"/>
    <col min="5242" max="5243" width="9.88671875" style="51"/>
    <col min="5244" max="5244" width="8.77734375" style="51" customWidth="1"/>
    <col min="5245" max="5246" width="9.88671875" style="51"/>
    <col min="5247" max="5247" width="8.77734375" style="51" customWidth="1"/>
    <col min="5248" max="5249" width="9.88671875" style="51"/>
    <col min="5250" max="5250" width="8.77734375" style="51" customWidth="1"/>
    <col min="5251" max="5252" width="9.88671875" style="51"/>
    <col min="5253" max="5253" width="8.77734375" style="51" customWidth="1"/>
    <col min="5254" max="5255" width="9.88671875" style="51"/>
    <col min="5256" max="5256" width="8.77734375" style="51" customWidth="1"/>
    <col min="5257" max="5258" width="9.88671875" style="51"/>
    <col min="5259" max="5259" width="8.77734375" style="51" customWidth="1"/>
    <col min="5260" max="5261" width="9.88671875" style="51"/>
    <col min="5262" max="5262" width="8.77734375" style="51" customWidth="1"/>
    <col min="5263" max="5263" width="9.88671875" style="51"/>
    <col min="5264" max="5264" width="8.77734375" style="51" customWidth="1"/>
    <col min="5265" max="5265" width="11" style="51" customWidth="1"/>
    <col min="5266" max="5267" width="7.5546875" style="51" customWidth="1"/>
    <col min="5268" max="5268" width="11" style="51" customWidth="1"/>
    <col min="5269" max="5269" width="8.77734375" style="51" customWidth="1"/>
    <col min="5270" max="5271" width="11" style="51" customWidth="1"/>
    <col min="5272" max="5273" width="9.88671875" style="51"/>
    <col min="5274" max="5274" width="8.77734375" style="51" customWidth="1"/>
    <col min="5275" max="5276" width="9.88671875" style="51"/>
    <col min="5277" max="5277" width="8.77734375" style="51" customWidth="1"/>
    <col min="5278" max="5279" width="9.88671875" style="51"/>
    <col min="5280" max="5280" width="8.77734375" style="51" customWidth="1"/>
    <col min="5281" max="5376" width="9.88671875" style="51"/>
    <col min="5377" max="5377" width="52.44140625" style="51" customWidth="1"/>
    <col min="5378" max="5378" width="13.88671875" style="51" customWidth="1"/>
    <col min="5379" max="5379" width="15.88671875" style="51" customWidth="1"/>
    <col min="5380" max="5380" width="10.21875" style="51" customWidth="1"/>
    <col min="5381" max="5381" width="13.109375" style="51" customWidth="1"/>
    <col min="5382" max="5382" width="15.88671875" style="51" customWidth="1"/>
    <col min="5383" max="5383" width="14.88671875" style="51" customWidth="1"/>
    <col min="5384" max="5384" width="10.77734375" style="51" customWidth="1"/>
    <col min="5385" max="5385" width="13.109375" style="51" customWidth="1"/>
    <col min="5386" max="5386" width="13.21875" style="51" customWidth="1"/>
    <col min="5387" max="5387" width="11.109375" style="51" customWidth="1"/>
    <col min="5388" max="5388" width="10.109375" style="51" customWidth="1"/>
    <col min="5389" max="5389" width="14.5546875" style="51" customWidth="1"/>
    <col min="5390" max="5390" width="11.44140625" style="51" customWidth="1"/>
    <col min="5391" max="5391" width="12" style="51" customWidth="1"/>
    <col min="5392" max="5392" width="12.109375" style="51" customWidth="1"/>
    <col min="5393" max="5393" width="13.77734375" style="51" customWidth="1"/>
    <col min="5394" max="5394" width="11.21875" style="51" customWidth="1"/>
    <col min="5395" max="5395" width="11.77734375" style="51" customWidth="1"/>
    <col min="5396" max="5396" width="12.109375" style="51" customWidth="1"/>
    <col min="5397" max="5397" width="11.88671875" style="51" customWidth="1"/>
    <col min="5398" max="5398" width="10.5546875" style="51" customWidth="1"/>
    <col min="5399" max="5399" width="11.77734375" style="51" customWidth="1"/>
    <col min="5400" max="5400" width="12" style="51" customWidth="1"/>
    <col min="5401" max="5401" width="13.88671875" style="51" customWidth="1"/>
    <col min="5402" max="5402" width="11.44140625" style="51" customWidth="1"/>
    <col min="5403" max="5403" width="11.77734375" style="51" customWidth="1"/>
    <col min="5404" max="5404" width="12.109375" style="51" customWidth="1"/>
    <col min="5405" max="5405" width="14.5546875" style="51" customWidth="1"/>
    <col min="5406" max="5407" width="11.77734375" style="51" customWidth="1"/>
    <col min="5408" max="5408" width="12.109375" style="51" customWidth="1"/>
    <col min="5409" max="5409" width="14.44140625" style="51" customWidth="1"/>
    <col min="5410" max="5410" width="11.44140625" style="51" customWidth="1"/>
    <col min="5411" max="5411" width="11.77734375" style="51" customWidth="1"/>
    <col min="5412" max="5412" width="12.109375" style="51" customWidth="1"/>
    <col min="5413" max="5413" width="14.109375" style="51" customWidth="1"/>
    <col min="5414" max="5414" width="12" style="51" customWidth="1"/>
    <col min="5415" max="5415" width="11.77734375" style="51" customWidth="1"/>
    <col min="5416" max="5416" width="12.109375" style="51" customWidth="1"/>
    <col min="5417" max="5417" width="12.88671875" style="51" customWidth="1"/>
    <col min="5418" max="5418" width="12" style="51" customWidth="1"/>
    <col min="5419" max="5419" width="11.77734375" style="51" customWidth="1"/>
    <col min="5420" max="5420" width="12.109375" style="51" customWidth="1"/>
    <col min="5421" max="5421" width="12.88671875" style="51" customWidth="1"/>
    <col min="5422" max="5422" width="12" style="51" customWidth="1"/>
    <col min="5423" max="5423" width="11.77734375" style="51" customWidth="1"/>
    <col min="5424" max="5424" width="12.109375" style="51" customWidth="1"/>
    <col min="5425" max="5425" width="12.88671875" style="51" customWidth="1"/>
    <col min="5426" max="5426" width="12" style="51" customWidth="1"/>
    <col min="5427" max="5427" width="11.77734375" style="51" customWidth="1"/>
    <col min="5428" max="5428" width="12.109375" style="51" customWidth="1"/>
    <col min="5429" max="5429" width="12.88671875" style="51" customWidth="1"/>
    <col min="5430" max="5430" width="12" style="51" customWidth="1"/>
    <col min="5431" max="5431" width="11.77734375" style="51" customWidth="1"/>
    <col min="5432" max="5432" width="12.109375" style="51" customWidth="1"/>
    <col min="5433" max="5433" width="12.88671875" style="51" customWidth="1"/>
    <col min="5434" max="5434" width="12" style="51" customWidth="1"/>
    <col min="5435" max="5435" width="11.77734375" style="51" customWidth="1"/>
    <col min="5436" max="5436" width="12.109375" style="51" customWidth="1"/>
    <col min="5437" max="5437" width="13.5546875" style="51" customWidth="1"/>
    <col min="5438" max="5438" width="12" style="51" customWidth="1"/>
    <col min="5439" max="5439" width="11.77734375" style="51" customWidth="1"/>
    <col min="5440" max="5440" width="12.109375" style="51" customWidth="1"/>
    <col min="5441" max="5441" width="12.88671875" style="51" customWidth="1"/>
    <col min="5442" max="5442" width="12" style="51" customWidth="1"/>
    <col min="5443" max="5443" width="11.77734375" style="51" customWidth="1"/>
    <col min="5444" max="5444" width="12.109375" style="51" customWidth="1"/>
    <col min="5445" max="5445" width="12.88671875" style="51" customWidth="1"/>
    <col min="5446" max="5446" width="12" style="51" customWidth="1"/>
    <col min="5447" max="5447" width="11.77734375" style="51" customWidth="1"/>
    <col min="5448" max="5448" width="12.109375" style="51" customWidth="1"/>
    <col min="5449" max="5449" width="12.88671875" style="51" customWidth="1"/>
    <col min="5450" max="5450" width="12" style="51" customWidth="1"/>
    <col min="5451" max="5451" width="11.77734375" style="51" customWidth="1"/>
    <col min="5452" max="5452" width="12.109375" style="51" customWidth="1"/>
    <col min="5453" max="5453" width="12.88671875" style="51" customWidth="1"/>
    <col min="5454" max="5454" width="12" style="51" customWidth="1"/>
    <col min="5455" max="5455" width="11.77734375" style="51" customWidth="1"/>
    <col min="5456" max="5456" width="12.109375" style="51" customWidth="1"/>
    <col min="5457" max="5457" width="12.88671875" style="51" customWidth="1"/>
    <col min="5458" max="5458" width="12" style="51" customWidth="1"/>
    <col min="5459" max="5459" width="11.77734375" style="51" customWidth="1"/>
    <col min="5460" max="5460" width="12.109375" style="51" customWidth="1"/>
    <col min="5461" max="5461" width="12.88671875" style="51" customWidth="1"/>
    <col min="5462" max="5462" width="12" style="51" customWidth="1"/>
    <col min="5463" max="5463" width="11.77734375" style="51" customWidth="1"/>
    <col min="5464" max="5464" width="12.109375" style="51" customWidth="1"/>
    <col min="5465" max="5465" width="12.88671875" style="51" customWidth="1"/>
    <col min="5466" max="5466" width="12" style="51" customWidth="1"/>
    <col min="5467" max="5467" width="11.77734375" style="51" customWidth="1"/>
    <col min="5468" max="5468" width="12.109375" style="51" customWidth="1"/>
    <col min="5469" max="5469" width="12.88671875" style="51" customWidth="1"/>
    <col min="5470" max="5470" width="12" style="51" customWidth="1"/>
    <col min="5471" max="5471" width="11.77734375" style="51" customWidth="1"/>
    <col min="5472" max="5472" width="12.109375" style="51" customWidth="1"/>
    <col min="5473" max="5473" width="12.88671875" style="51" customWidth="1"/>
    <col min="5474" max="5474" width="12" style="51" customWidth="1"/>
    <col min="5475" max="5475" width="11.77734375" style="51" customWidth="1"/>
    <col min="5476" max="5476" width="12.109375" style="51" customWidth="1"/>
    <col min="5477" max="5477" width="12.88671875" style="51" customWidth="1"/>
    <col min="5478" max="5478" width="12" style="51" customWidth="1"/>
    <col min="5479" max="5479" width="11.77734375" style="51" customWidth="1"/>
    <col min="5480" max="5480" width="12.109375" style="51" customWidth="1"/>
    <col min="5481" max="5481" width="12.88671875" style="51" customWidth="1"/>
    <col min="5482" max="5482" width="12" style="51" customWidth="1"/>
    <col min="5483" max="5483" width="11.77734375" style="51" customWidth="1"/>
    <col min="5484" max="5484" width="12.109375" style="51" customWidth="1"/>
    <col min="5485" max="5485" width="12.88671875" style="51" customWidth="1"/>
    <col min="5486" max="5486" width="12.109375" style="51" customWidth="1"/>
    <col min="5487" max="5487" width="11.77734375" style="51" customWidth="1"/>
    <col min="5488" max="5488" width="12" style="51" customWidth="1"/>
    <col min="5489" max="5489" width="14.44140625" style="51" customWidth="1"/>
    <col min="5490" max="5491" width="17.109375" style="51" customWidth="1"/>
    <col min="5492" max="5492" width="4.88671875" style="51" customWidth="1"/>
    <col min="5493" max="5493" width="23.5546875" style="51" customWidth="1"/>
    <col min="5494" max="5494" width="42.21875" style="51" customWidth="1"/>
    <col min="5495" max="5495" width="8.77734375" style="51" customWidth="1"/>
    <col min="5496" max="5497" width="11" style="51" customWidth="1"/>
    <col min="5498" max="5499" width="9.88671875" style="51"/>
    <col min="5500" max="5500" width="8.77734375" style="51" customWidth="1"/>
    <col min="5501" max="5502" width="9.88671875" style="51"/>
    <col min="5503" max="5503" width="8.77734375" style="51" customWidth="1"/>
    <col min="5504" max="5505" width="9.88671875" style="51"/>
    <col min="5506" max="5506" width="8.77734375" style="51" customWidth="1"/>
    <col min="5507" max="5508" width="9.88671875" style="51"/>
    <col min="5509" max="5509" width="8.77734375" style="51" customWidth="1"/>
    <col min="5510" max="5511" width="9.88671875" style="51"/>
    <col min="5512" max="5512" width="8.77734375" style="51" customWidth="1"/>
    <col min="5513" max="5514" width="9.88671875" style="51"/>
    <col min="5515" max="5515" width="8.77734375" style="51" customWidth="1"/>
    <col min="5516" max="5517" width="9.88671875" style="51"/>
    <col min="5518" max="5518" width="8.77734375" style="51" customWidth="1"/>
    <col min="5519" max="5519" width="9.88671875" style="51"/>
    <col min="5520" max="5520" width="8.77734375" style="51" customWidth="1"/>
    <col min="5521" max="5521" width="11" style="51" customWidth="1"/>
    <col min="5522" max="5523" width="7.5546875" style="51" customWidth="1"/>
    <col min="5524" max="5524" width="11" style="51" customWidth="1"/>
    <col min="5525" max="5525" width="8.77734375" style="51" customWidth="1"/>
    <col min="5526" max="5527" width="11" style="51" customWidth="1"/>
    <col min="5528" max="5529" width="9.88671875" style="51"/>
    <col min="5530" max="5530" width="8.77734375" style="51" customWidth="1"/>
    <col min="5531" max="5532" width="9.88671875" style="51"/>
    <col min="5533" max="5533" width="8.77734375" style="51" customWidth="1"/>
    <col min="5534" max="5535" width="9.88671875" style="51"/>
    <col min="5536" max="5536" width="8.77734375" style="51" customWidth="1"/>
    <col min="5537" max="5632" width="9.88671875" style="51"/>
    <col min="5633" max="5633" width="52.44140625" style="51" customWidth="1"/>
    <col min="5634" max="5634" width="13.88671875" style="51" customWidth="1"/>
    <col min="5635" max="5635" width="15.88671875" style="51" customWidth="1"/>
    <col min="5636" max="5636" width="10.21875" style="51" customWidth="1"/>
    <col min="5637" max="5637" width="13.109375" style="51" customWidth="1"/>
    <col min="5638" max="5638" width="15.88671875" style="51" customWidth="1"/>
    <col min="5639" max="5639" width="14.88671875" style="51" customWidth="1"/>
    <col min="5640" max="5640" width="10.77734375" style="51" customWidth="1"/>
    <col min="5641" max="5641" width="13.109375" style="51" customWidth="1"/>
    <col min="5642" max="5642" width="13.21875" style="51" customWidth="1"/>
    <col min="5643" max="5643" width="11.109375" style="51" customWidth="1"/>
    <col min="5644" max="5644" width="10.109375" style="51" customWidth="1"/>
    <col min="5645" max="5645" width="14.5546875" style="51" customWidth="1"/>
    <col min="5646" max="5646" width="11.44140625" style="51" customWidth="1"/>
    <col min="5647" max="5647" width="12" style="51" customWidth="1"/>
    <col min="5648" max="5648" width="12.109375" style="51" customWidth="1"/>
    <col min="5649" max="5649" width="13.77734375" style="51" customWidth="1"/>
    <col min="5650" max="5650" width="11.21875" style="51" customWidth="1"/>
    <col min="5651" max="5651" width="11.77734375" style="51" customWidth="1"/>
    <col min="5652" max="5652" width="12.109375" style="51" customWidth="1"/>
    <col min="5653" max="5653" width="11.88671875" style="51" customWidth="1"/>
    <col min="5654" max="5654" width="10.5546875" style="51" customWidth="1"/>
    <col min="5655" max="5655" width="11.77734375" style="51" customWidth="1"/>
    <col min="5656" max="5656" width="12" style="51" customWidth="1"/>
    <col min="5657" max="5657" width="13.88671875" style="51" customWidth="1"/>
    <col min="5658" max="5658" width="11.44140625" style="51" customWidth="1"/>
    <col min="5659" max="5659" width="11.77734375" style="51" customWidth="1"/>
    <col min="5660" max="5660" width="12.109375" style="51" customWidth="1"/>
    <col min="5661" max="5661" width="14.5546875" style="51" customWidth="1"/>
    <col min="5662" max="5663" width="11.77734375" style="51" customWidth="1"/>
    <col min="5664" max="5664" width="12.109375" style="51" customWidth="1"/>
    <col min="5665" max="5665" width="14.44140625" style="51" customWidth="1"/>
    <col min="5666" max="5666" width="11.44140625" style="51" customWidth="1"/>
    <col min="5667" max="5667" width="11.77734375" style="51" customWidth="1"/>
    <col min="5668" max="5668" width="12.109375" style="51" customWidth="1"/>
    <col min="5669" max="5669" width="14.109375" style="51" customWidth="1"/>
    <col min="5670" max="5670" width="12" style="51" customWidth="1"/>
    <col min="5671" max="5671" width="11.77734375" style="51" customWidth="1"/>
    <col min="5672" max="5672" width="12.109375" style="51" customWidth="1"/>
    <col min="5673" max="5673" width="12.88671875" style="51" customWidth="1"/>
    <col min="5674" max="5674" width="12" style="51" customWidth="1"/>
    <col min="5675" max="5675" width="11.77734375" style="51" customWidth="1"/>
    <col min="5676" max="5676" width="12.109375" style="51" customWidth="1"/>
    <col min="5677" max="5677" width="12.88671875" style="51" customWidth="1"/>
    <col min="5678" max="5678" width="12" style="51" customWidth="1"/>
    <col min="5679" max="5679" width="11.77734375" style="51" customWidth="1"/>
    <col min="5680" max="5680" width="12.109375" style="51" customWidth="1"/>
    <col min="5681" max="5681" width="12.88671875" style="51" customWidth="1"/>
    <col min="5682" max="5682" width="12" style="51" customWidth="1"/>
    <col min="5683" max="5683" width="11.77734375" style="51" customWidth="1"/>
    <col min="5684" max="5684" width="12.109375" style="51" customWidth="1"/>
    <col min="5685" max="5685" width="12.88671875" style="51" customWidth="1"/>
    <col min="5686" max="5686" width="12" style="51" customWidth="1"/>
    <col min="5687" max="5687" width="11.77734375" style="51" customWidth="1"/>
    <col min="5688" max="5688" width="12.109375" style="51" customWidth="1"/>
    <col min="5689" max="5689" width="12.88671875" style="51" customWidth="1"/>
    <col min="5690" max="5690" width="12" style="51" customWidth="1"/>
    <col min="5691" max="5691" width="11.77734375" style="51" customWidth="1"/>
    <col min="5692" max="5692" width="12.109375" style="51" customWidth="1"/>
    <col min="5693" max="5693" width="13.5546875" style="51" customWidth="1"/>
    <col min="5694" max="5694" width="12" style="51" customWidth="1"/>
    <col min="5695" max="5695" width="11.77734375" style="51" customWidth="1"/>
    <col min="5696" max="5696" width="12.109375" style="51" customWidth="1"/>
    <col min="5697" max="5697" width="12.88671875" style="51" customWidth="1"/>
    <col min="5698" max="5698" width="12" style="51" customWidth="1"/>
    <col min="5699" max="5699" width="11.77734375" style="51" customWidth="1"/>
    <col min="5700" max="5700" width="12.109375" style="51" customWidth="1"/>
    <col min="5701" max="5701" width="12.88671875" style="51" customWidth="1"/>
    <col min="5702" max="5702" width="12" style="51" customWidth="1"/>
    <col min="5703" max="5703" width="11.77734375" style="51" customWidth="1"/>
    <col min="5704" max="5704" width="12.109375" style="51" customWidth="1"/>
    <col min="5705" max="5705" width="12.88671875" style="51" customWidth="1"/>
    <col min="5706" max="5706" width="12" style="51" customWidth="1"/>
    <col min="5707" max="5707" width="11.77734375" style="51" customWidth="1"/>
    <col min="5708" max="5708" width="12.109375" style="51" customWidth="1"/>
    <col min="5709" max="5709" width="12.88671875" style="51" customWidth="1"/>
    <col min="5710" max="5710" width="12" style="51" customWidth="1"/>
    <col min="5711" max="5711" width="11.77734375" style="51" customWidth="1"/>
    <col min="5712" max="5712" width="12.109375" style="51" customWidth="1"/>
    <col min="5713" max="5713" width="12.88671875" style="51" customWidth="1"/>
    <col min="5714" max="5714" width="12" style="51" customWidth="1"/>
    <col min="5715" max="5715" width="11.77734375" style="51" customWidth="1"/>
    <col min="5716" max="5716" width="12.109375" style="51" customWidth="1"/>
    <col min="5717" max="5717" width="12.88671875" style="51" customWidth="1"/>
    <col min="5718" max="5718" width="12" style="51" customWidth="1"/>
    <col min="5719" max="5719" width="11.77734375" style="51" customWidth="1"/>
    <col min="5720" max="5720" width="12.109375" style="51" customWidth="1"/>
    <col min="5721" max="5721" width="12.88671875" style="51" customWidth="1"/>
    <col min="5722" max="5722" width="12" style="51" customWidth="1"/>
    <col min="5723" max="5723" width="11.77734375" style="51" customWidth="1"/>
    <col min="5724" max="5724" width="12.109375" style="51" customWidth="1"/>
    <col min="5725" max="5725" width="12.88671875" style="51" customWidth="1"/>
    <col min="5726" max="5726" width="12" style="51" customWidth="1"/>
    <col min="5727" max="5727" width="11.77734375" style="51" customWidth="1"/>
    <col min="5728" max="5728" width="12.109375" style="51" customWidth="1"/>
    <col min="5729" max="5729" width="12.88671875" style="51" customWidth="1"/>
    <col min="5730" max="5730" width="12" style="51" customWidth="1"/>
    <col min="5731" max="5731" width="11.77734375" style="51" customWidth="1"/>
    <col min="5732" max="5732" width="12.109375" style="51" customWidth="1"/>
    <col min="5733" max="5733" width="12.88671875" style="51" customWidth="1"/>
    <col min="5734" max="5734" width="12" style="51" customWidth="1"/>
    <col min="5735" max="5735" width="11.77734375" style="51" customWidth="1"/>
    <col min="5736" max="5736" width="12.109375" style="51" customWidth="1"/>
    <col min="5737" max="5737" width="12.88671875" style="51" customWidth="1"/>
    <col min="5738" max="5738" width="12" style="51" customWidth="1"/>
    <col min="5739" max="5739" width="11.77734375" style="51" customWidth="1"/>
    <col min="5740" max="5740" width="12.109375" style="51" customWidth="1"/>
    <col min="5741" max="5741" width="12.88671875" style="51" customWidth="1"/>
    <col min="5742" max="5742" width="12.109375" style="51" customWidth="1"/>
    <col min="5743" max="5743" width="11.77734375" style="51" customWidth="1"/>
    <col min="5744" max="5744" width="12" style="51" customWidth="1"/>
    <col min="5745" max="5745" width="14.44140625" style="51" customWidth="1"/>
    <col min="5746" max="5747" width="17.109375" style="51" customWidth="1"/>
    <col min="5748" max="5748" width="4.88671875" style="51" customWidth="1"/>
    <col min="5749" max="5749" width="23.5546875" style="51" customWidth="1"/>
    <col min="5750" max="5750" width="42.21875" style="51" customWidth="1"/>
    <col min="5751" max="5751" width="8.77734375" style="51" customWidth="1"/>
    <col min="5752" max="5753" width="11" style="51" customWidth="1"/>
    <col min="5754" max="5755" width="9.88671875" style="51"/>
    <col min="5756" max="5756" width="8.77734375" style="51" customWidth="1"/>
    <col min="5757" max="5758" width="9.88671875" style="51"/>
    <col min="5759" max="5759" width="8.77734375" style="51" customWidth="1"/>
    <col min="5760" max="5761" width="9.88671875" style="51"/>
    <col min="5762" max="5762" width="8.77734375" style="51" customWidth="1"/>
    <col min="5763" max="5764" width="9.88671875" style="51"/>
    <col min="5765" max="5765" width="8.77734375" style="51" customWidth="1"/>
    <col min="5766" max="5767" width="9.88671875" style="51"/>
    <col min="5768" max="5768" width="8.77734375" style="51" customWidth="1"/>
    <col min="5769" max="5770" width="9.88671875" style="51"/>
    <col min="5771" max="5771" width="8.77734375" style="51" customWidth="1"/>
    <col min="5772" max="5773" width="9.88671875" style="51"/>
    <col min="5774" max="5774" width="8.77734375" style="51" customWidth="1"/>
    <col min="5775" max="5775" width="9.88671875" style="51"/>
    <col min="5776" max="5776" width="8.77734375" style="51" customWidth="1"/>
    <col min="5777" max="5777" width="11" style="51" customWidth="1"/>
    <col min="5778" max="5779" width="7.5546875" style="51" customWidth="1"/>
    <col min="5780" max="5780" width="11" style="51" customWidth="1"/>
    <col min="5781" max="5781" width="8.77734375" style="51" customWidth="1"/>
    <col min="5782" max="5783" width="11" style="51" customWidth="1"/>
    <col min="5784" max="5785" width="9.88671875" style="51"/>
    <col min="5786" max="5786" width="8.77734375" style="51" customWidth="1"/>
    <col min="5787" max="5788" width="9.88671875" style="51"/>
    <col min="5789" max="5789" width="8.77734375" style="51" customWidth="1"/>
    <col min="5790" max="5791" width="9.88671875" style="51"/>
    <col min="5792" max="5792" width="8.77734375" style="51" customWidth="1"/>
    <col min="5793" max="5888" width="9.88671875" style="51"/>
    <col min="5889" max="5889" width="52.44140625" style="51" customWidth="1"/>
    <col min="5890" max="5890" width="13.88671875" style="51" customWidth="1"/>
    <col min="5891" max="5891" width="15.88671875" style="51" customWidth="1"/>
    <col min="5892" max="5892" width="10.21875" style="51" customWidth="1"/>
    <col min="5893" max="5893" width="13.109375" style="51" customWidth="1"/>
    <col min="5894" max="5894" width="15.88671875" style="51" customWidth="1"/>
    <col min="5895" max="5895" width="14.88671875" style="51" customWidth="1"/>
    <col min="5896" max="5896" width="10.77734375" style="51" customWidth="1"/>
    <col min="5897" max="5897" width="13.109375" style="51" customWidth="1"/>
    <col min="5898" max="5898" width="13.21875" style="51" customWidth="1"/>
    <col min="5899" max="5899" width="11.109375" style="51" customWidth="1"/>
    <col min="5900" max="5900" width="10.109375" style="51" customWidth="1"/>
    <col min="5901" max="5901" width="14.5546875" style="51" customWidth="1"/>
    <col min="5902" max="5902" width="11.44140625" style="51" customWidth="1"/>
    <col min="5903" max="5903" width="12" style="51" customWidth="1"/>
    <col min="5904" max="5904" width="12.109375" style="51" customWidth="1"/>
    <col min="5905" max="5905" width="13.77734375" style="51" customWidth="1"/>
    <col min="5906" max="5906" width="11.21875" style="51" customWidth="1"/>
    <col min="5907" max="5907" width="11.77734375" style="51" customWidth="1"/>
    <col min="5908" max="5908" width="12.109375" style="51" customWidth="1"/>
    <col min="5909" max="5909" width="11.88671875" style="51" customWidth="1"/>
    <col min="5910" max="5910" width="10.5546875" style="51" customWidth="1"/>
    <col min="5911" max="5911" width="11.77734375" style="51" customWidth="1"/>
    <col min="5912" max="5912" width="12" style="51" customWidth="1"/>
    <col min="5913" max="5913" width="13.88671875" style="51" customWidth="1"/>
    <col min="5914" max="5914" width="11.44140625" style="51" customWidth="1"/>
    <col min="5915" max="5915" width="11.77734375" style="51" customWidth="1"/>
    <col min="5916" max="5916" width="12.109375" style="51" customWidth="1"/>
    <col min="5917" max="5917" width="14.5546875" style="51" customWidth="1"/>
    <col min="5918" max="5919" width="11.77734375" style="51" customWidth="1"/>
    <col min="5920" max="5920" width="12.109375" style="51" customWidth="1"/>
    <col min="5921" max="5921" width="14.44140625" style="51" customWidth="1"/>
    <col min="5922" max="5922" width="11.44140625" style="51" customWidth="1"/>
    <col min="5923" max="5923" width="11.77734375" style="51" customWidth="1"/>
    <col min="5924" max="5924" width="12.109375" style="51" customWidth="1"/>
    <col min="5925" max="5925" width="14.109375" style="51" customWidth="1"/>
    <col min="5926" max="5926" width="12" style="51" customWidth="1"/>
    <col min="5927" max="5927" width="11.77734375" style="51" customWidth="1"/>
    <col min="5928" max="5928" width="12.109375" style="51" customWidth="1"/>
    <col min="5929" max="5929" width="12.88671875" style="51" customWidth="1"/>
    <col min="5930" max="5930" width="12" style="51" customWidth="1"/>
    <col min="5931" max="5931" width="11.77734375" style="51" customWidth="1"/>
    <col min="5932" max="5932" width="12.109375" style="51" customWidth="1"/>
    <col min="5933" max="5933" width="12.88671875" style="51" customWidth="1"/>
    <col min="5934" max="5934" width="12" style="51" customWidth="1"/>
    <col min="5935" max="5935" width="11.77734375" style="51" customWidth="1"/>
    <col min="5936" max="5936" width="12.109375" style="51" customWidth="1"/>
    <col min="5937" max="5937" width="12.88671875" style="51" customWidth="1"/>
    <col min="5938" max="5938" width="12" style="51" customWidth="1"/>
    <col min="5939" max="5939" width="11.77734375" style="51" customWidth="1"/>
    <col min="5940" max="5940" width="12.109375" style="51" customWidth="1"/>
    <col min="5941" max="5941" width="12.88671875" style="51" customWidth="1"/>
    <col min="5942" max="5942" width="12" style="51" customWidth="1"/>
    <col min="5943" max="5943" width="11.77734375" style="51" customWidth="1"/>
    <col min="5944" max="5944" width="12.109375" style="51" customWidth="1"/>
    <col min="5945" max="5945" width="12.88671875" style="51" customWidth="1"/>
    <col min="5946" max="5946" width="12" style="51" customWidth="1"/>
    <col min="5947" max="5947" width="11.77734375" style="51" customWidth="1"/>
    <col min="5948" max="5948" width="12.109375" style="51" customWidth="1"/>
    <col min="5949" max="5949" width="13.5546875" style="51" customWidth="1"/>
    <col min="5950" max="5950" width="12" style="51" customWidth="1"/>
    <col min="5951" max="5951" width="11.77734375" style="51" customWidth="1"/>
    <col min="5952" max="5952" width="12.109375" style="51" customWidth="1"/>
    <col min="5953" max="5953" width="12.88671875" style="51" customWidth="1"/>
    <col min="5954" max="5954" width="12" style="51" customWidth="1"/>
    <col min="5955" max="5955" width="11.77734375" style="51" customWidth="1"/>
    <col min="5956" max="5956" width="12.109375" style="51" customWidth="1"/>
    <col min="5957" max="5957" width="12.88671875" style="51" customWidth="1"/>
    <col min="5958" max="5958" width="12" style="51" customWidth="1"/>
    <col min="5959" max="5959" width="11.77734375" style="51" customWidth="1"/>
    <col min="5960" max="5960" width="12.109375" style="51" customWidth="1"/>
    <col min="5961" max="5961" width="12.88671875" style="51" customWidth="1"/>
    <col min="5962" max="5962" width="12" style="51" customWidth="1"/>
    <col min="5963" max="5963" width="11.77734375" style="51" customWidth="1"/>
    <col min="5964" max="5964" width="12.109375" style="51" customWidth="1"/>
    <col min="5965" max="5965" width="12.88671875" style="51" customWidth="1"/>
    <col min="5966" max="5966" width="12" style="51" customWidth="1"/>
    <col min="5967" max="5967" width="11.77734375" style="51" customWidth="1"/>
    <col min="5968" max="5968" width="12.109375" style="51" customWidth="1"/>
    <col min="5969" max="5969" width="12.88671875" style="51" customWidth="1"/>
    <col min="5970" max="5970" width="12" style="51" customWidth="1"/>
    <col min="5971" max="5971" width="11.77734375" style="51" customWidth="1"/>
    <col min="5972" max="5972" width="12.109375" style="51" customWidth="1"/>
    <col min="5973" max="5973" width="12.88671875" style="51" customWidth="1"/>
    <col min="5974" max="5974" width="12" style="51" customWidth="1"/>
    <col min="5975" max="5975" width="11.77734375" style="51" customWidth="1"/>
    <col min="5976" max="5976" width="12.109375" style="51" customWidth="1"/>
    <col min="5977" max="5977" width="12.88671875" style="51" customWidth="1"/>
    <col min="5978" max="5978" width="12" style="51" customWidth="1"/>
    <col min="5979" max="5979" width="11.77734375" style="51" customWidth="1"/>
    <col min="5980" max="5980" width="12.109375" style="51" customWidth="1"/>
    <col min="5981" max="5981" width="12.88671875" style="51" customWidth="1"/>
    <col min="5982" max="5982" width="12" style="51" customWidth="1"/>
    <col min="5983" max="5983" width="11.77734375" style="51" customWidth="1"/>
    <col min="5984" max="5984" width="12.109375" style="51" customWidth="1"/>
    <col min="5985" max="5985" width="12.88671875" style="51" customWidth="1"/>
    <col min="5986" max="5986" width="12" style="51" customWidth="1"/>
    <col min="5987" max="5987" width="11.77734375" style="51" customWidth="1"/>
    <col min="5988" max="5988" width="12.109375" style="51" customWidth="1"/>
    <col min="5989" max="5989" width="12.88671875" style="51" customWidth="1"/>
    <col min="5990" max="5990" width="12" style="51" customWidth="1"/>
    <col min="5991" max="5991" width="11.77734375" style="51" customWidth="1"/>
    <col min="5992" max="5992" width="12.109375" style="51" customWidth="1"/>
    <col min="5993" max="5993" width="12.88671875" style="51" customWidth="1"/>
    <col min="5994" max="5994" width="12" style="51" customWidth="1"/>
    <col min="5995" max="5995" width="11.77734375" style="51" customWidth="1"/>
    <col min="5996" max="5996" width="12.109375" style="51" customWidth="1"/>
    <col min="5997" max="5997" width="12.88671875" style="51" customWidth="1"/>
    <col min="5998" max="5998" width="12.109375" style="51" customWidth="1"/>
    <col min="5999" max="5999" width="11.77734375" style="51" customWidth="1"/>
    <col min="6000" max="6000" width="12" style="51" customWidth="1"/>
    <col min="6001" max="6001" width="14.44140625" style="51" customWidth="1"/>
    <col min="6002" max="6003" width="17.109375" style="51" customWidth="1"/>
    <col min="6004" max="6004" width="4.88671875" style="51" customWidth="1"/>
    <col min="6005" max="6005" width="23.5546875" style="51" customWidth="1"/>
    <col min="6006" max="6006" width="42.21875" style="51" customWidth="1"/>
    <col min="6007" max="6007" width="8.77734375" style="51" customWidth="1"/>
    <col min="6008" max="6009" width="11" style="51" customWidth="1"/>
    <col min="6010" max="6011" width="9.88671875" style="51"/>
    <col min="6012" max="6012" width="8.77734375" style="51" customWidth="1"/>
    <col min="6013" max="6014" width="9.88671875" style="51"/>
    <col min="6015" max="6015" width="8.77734375" style="51" customWidth="1"/>
    <col min="6016" max="6017" width="9.88671875" style="51"/>
    <col min="6018" max="6018" width="8.77734375" style="51" customWidth="1"/>
    <col min="6019" max="6020" width="9.88671875" style="51"/>
    <col min="6021" max="6021" width="8.77734375" style="51" customWidth="1"/>
    <col min="6022" max="6023" width="9.88671875" style="51"/>
    <col min="6024" max="6024" width="8.77734375" style="51" customWidth="1"/>
    <col min="6025" max="6026" width="9.88671875" style="51"/>
    <col min="6027" max="6027" width="8.77734375" style="51" customWidth="1"/>
    <col min="6028" max="6029" width="9.88671875" style="51"/>
    <col min="6030" max="6030" width="8.77734375" style="51" customWidth="1"/>
    <col min="6031" max="6031" width="9.88671875" style="51"/>
    <col min="6032" max="6032" width="8.77734375" style="51" customWidth="1"/>
    <col min="6033" max="6033" width="11" style="51" customWidth="1"/>
    <col min="6034" max="6035" width="7.5546875" style="51" customWidth="1"/>
    <col min="6036" max="6036" width="11" style="51" customWidth="1"/>
    <col min="6037" max="6037" width="8.77734375" style="51" customWidth="1"/>
    <col min="6038" max="6039" width="11" style="51" customWidth="1"/>
    <col min="6040" max="6041" width="9.88671875" style="51"/>
    <col min="6042" max="6042" width="8.77734375" style="51" customWidth="1"/>
    <col min="6043" max="6044" width="9.88671875" style="51"/>
    <col min="6045" max="6045" width="8.77734375" style="51" customWidth="1"/>
    <col min="6046" max="6047" width="9.88671875" style="51"/>
    <col min="6048" max="6048" width="8.77734375" style="51" customWidth="1"/>
    <col min="6049" max="6144" width="9.88671875" style="51"/>
    <col min="6145" max="6145" width="52.44140625" style="51" customWidth="1"/>
    <col min="6146" max="6146" width="13.88671875" style="51" customWidth="1"/>
    <col min="6147" max="6147" width="15.88671875" style="51" customWidth="1"/>
    <col min="6148" max="6148" width="10.21875" style="51" customWidth="1"/>
    <col min="6149" max="6149" width="13.109375" style="51" customWidth="1"/>
    <col min="6150" max="6150" width="15.88671875" style="51" customWidth="1"/>
    <col min="6151" max="6151" width="14.88671875" style="51" customWidth="1"/>
    <col min="6152" max="6152" width="10.77734375" style="51" customWidth="1"/>
    <col min="6153" max="6153" width="13.109375" style="51" customWidth="1"/>
    <col min="6154" max="6154" width="13.21875" style="51" customWidth="1"/>
    <col min="6155" max="6155" width="11.109375" style="51" customWidth="1"/>
    <col min="6156" max="6156" width="10.109375" style="51" customWidth="1"/>
    <col min="6157" max="6157" width="14.5546875" style="51" customWidth="1"/>
    <col min="6158" max="6158" width="11.44140625" style="51" customWidth="1"/>
    <col min="6159" max="6159" width="12" style="51" customWidth="1"/>
    <col min="6160" max="6160" width="12.109375" style="51" customWidth="1"/>
    <col min="6161" max="6161" width="13.77734375" style="51" customWidth="1"/>
    <col min="6162" max="6162" width="11.21875" style="51" customWidth="1"/>
    <col min="6163" max="6163" width="11.77734375" style="51" customWidth="1"/>
    <col min="6164" max="6164" width="12.109375" style="51" customWidth="1"/>
    <col min="6165" max="6165" width="11.88671875" style="51" customWidth="1"/>
    <col min="6166" max="6166" width="10.5546875" style="51" customWidth="1"/>
    <col min="6167" max="6167" width="11.77734375" style="51" customWidth="1"/>
    <col min="6168" max="6168" width="12" style="51" customWidth="1"/>
    <col min="6169" max="6169" width="13.88671875" style="51" customWidth="1"/>
    <col min="6170" max="6170" width="11.44140625" style="51" customWidth="1"/>
    <col min="6171" max="6171" width="11.77734375" style="51" customWidth="1"/>
    <col min="6172" max="6172" width="12.109375" style="51" customWidth="1"/>
    <col min="6173" max="6173" width="14.5546875" style="51" customWidth="1"/>
    <col min="6174" max="6175" width="11.77734375" style="51" customWidth="1"/>
    <col min="6176" max="6176" width="12.109375" style="51" customWidth="1"/>
    <col min="6177" max="6177" width="14.44140625" style="51" customWidth="1"/>
    <col min="6178" max="6178" width="11.44140625" style="51" customWidth="1"/>
    <col min="6179" max="6179" width="11.77734375" style="51" customWidth="1"/>
    <col min="6180" max="6180" width="12.109375" style="51" customWidth="1"/>
    <col min="6181" max="6181" width="14.109375" style="51" customWidth="1"/>
    <col min="6182" max="6182" width="12" style="51" customWidth="1"/>
    <col min="6183" max="6183" width="11.77734375" style="51" customWidth="1"/>
    <col min="6184" max="6184" width="12.109375" style="51" customWidth="1"/>
    <col min="6185" max="6185" width="12.88671875" style="51" customWidth="1"/>
    <col min="6186" max="6186" width="12" style="51" customWidth="1"/>
    <col min="6187" max="6187" width="11.77734375" style="51" customWidth="1"/>
    <col min="6188" max="6188" width="12.109375" style="51" customWidth="1"/>
    <col min="6189" max="6189" width="12.88671875" style="51" customWidth="1"/>
    <col min="6190" max="6190" width="12" style="51" customWidth="1"/>
    <col min="6191" max="6191" width="11.77734375" style="51" customWidth="1"/>
    <col min="6192" max="6192" width="12.109375" style="51" customWidth="1"/>
    <col min="6193" max="6193" width="12.88671875" style="51" customWidth="1"/>
    <col min="6194" max="6194" width="12" style="51" customWidth="1"/>
    <col min="6195" max="6195" width="11.77734375" style="51" customWidth="1"/>
    <col min="6196" max="6196" width="12.109375" style="51" customWidth="1"/>
    <col min="6197" max="6197" width="12.88671875" style="51" customWidth="1"/>
    <col min="6198" max="6198" width="12" style="51" customWidth="1"/>
    <col min="6199" max="6199" width="11.77734375" style="51" customWidth="1"/>
    <col min="6200" max="6200" width="12.109375" style="51" customWidth="1"/>
    <col min="6201" max="6201" width="12.88671875" style="51" customWidth="1"/>
    <col min="6202" max="6202" width="12" style="51" customWidth="1"/>
    <col min="6203" max="6203" width="11.77734375" style="51" customWidth="1"/>
    <col min="6204" max="6204" width="12.109375" style="51" customWidth="1"/>
    <col min="6205" max="6205" width="13.5546875" style="51" customWidth="1"/>
    <col min="6206" max="6206" width="12" style="51" customWidth="1"/>
    <col min="6207" max="6207" width="11.77734375" style="51" customWidth="1"/>
    <col min="6208" max="6208" width="12.109375" style="51" customWidth="1"/>
    <col min="6209" max="6209" width="12.88671875" style="51" customWidth="1"/>
    <col min="6210" max="6210" width="12" style="51" customWidth="1"/>
    <col min="6211" max="6211" width="11.77734375" style="51" customWidth="1"/>
    <col min="6212" max="6212" width="12.109375" style="51" customWidth="1"/>
    <col min="6213" max="6213" width="12.88671875" style="51" customWidth="1"/>
    <col min="6214" max="6214" width="12" style="51" customWidth="1"/>
    <col min="6215" max="6215" width="11.77734375" style="51" customWidth="1"/>
    <col min="6216" max="6216" width="12.109375" style="51" customWidth="1"/>
    <col min="6217" max="6217" width="12.88671875" style="51" customWidth="1"/>
    <col min="6218" max="6218" width="12" style="51" customWidth="1"/>
    <col min="6219" max="6219" width="11.77734375" style="51" customWidth="1"/>
    <col min="6220" max="6220" width="12.109375" style="51" customWidth="1"/>
    <col min="6221" max="6221" width="12.88671875" style="51" customWidth="1"/>
    <col min="6222" max="6222" width="12" style="51" customWidth="1"/>
    <col min="6223" max="6223" width="11.77734375" style="51" customWidth="1"/>
    <col min="6224" max="6224" width="12.109375" style="51" customWidth="1"/>
    <col min="6225" max="6225" width="12.88671875" style="51" customWidth="1"/>
    <col min="6226" max="6226" width="12" style="51" customWidth="1"/>
    <col min="6227" max="6227" width="11.77734375" style="51" customWidth="1"/>
    <col min="6228" max="6228" width="12.109375" style="51" customWidth="1"/>
    <col min="6229" max="6229" width="12.88671875" style="51" customWidth="1"/>
    <col min="6230" max="6230" width="12" style="51" customWidth="1"/>
    <col min="6231" max="6231" width="11.77734375" style="51" customWidth="1"/>
    <col min="6232" max="6232" width="12.109375" style="51" customWidth="1"/>
    <col min="6233" max="6233" width="12.88671875" style="51" customWidth="1"/>
    <col min="6234" max="6234" width="12" style="51" customWidth="1"/>
    <col min="6235" max="6235" width="11.77734375" style="51" customWidth="1"/>
    <col min="6236" max="6236" width="12.109375" style="51" customWidth="1"/>
    <col min="6237" max="6237" width="12.88671875" style="51" customWidth="1"/>
    <col min="6238" max="6238" width="12" style="51" customWidth="1"/>
    <col min="6239" max="6239" width="11.77734375" style="51" customWidth="1"/>
    <col min="6240" max="6240" width="12.109375" style="51" customWidth="1"/>
    <col min="6241" max="6241" width="12.88671875" style="51" customWidth="1"/>
    <col min="6242" max="6242" width="12" style="51" customWidth="1"/>
    <col min="6243" max="6243" width="11.77734375" style="51" customWidth="1"/>
    <col min="6244" max="6244" width="12.109375" style="51" customWidth="1"/>
    <col min="6245" max="6245" width="12.88671875" style="51" customWidth="1"/>
    <col min="6246" max="6246" width="12" style="51" customWidth="1"/>
    <col min="6247" max="6247" width="11.77734375" style="51" customWidth="1"/>
    <col min="6248" max="6248" width="12.109375" style="51" customWidth="1"/>
    <col min="6249" max="6249" width="12.88671875" style="51" customWidth="1"/>
    <col min="6250" max="6250" width="12" style="51" customWidth="1"/>
    <col min="6251" max="6251" width="11.77734375" style="51" customWidth="1"/>
    <col min="6252" max="6252" width="12.109375" style="51" customWidth="1"/>
    <col min="6253" max="6253" width="12.88671875" style="51" customWidth="1"/>
    <col min="6254" max="6254" width="12.109375" style="51" customWidth="1"/>
    <col min="6255" max="6255" width="11.77734375" style="51" customWidth="1"/>
    <col min="6256" max="6256" width="12" style="51" customWidth="1"/>
    <col min="6257" max="6257" width="14.44140625" style="51" customWidth="1"/>
    <col min="6258" max="6259" width="17.109375" style="51" customWidth="1"/>
    <col min="6260" max="6260" width="4.88671875" style="51" customWidth="1"/>
    <col min="6261" max="6261" width="23.5546875" style="51" customWidth="1"/>
    <col min="6262" max="6262" width="42.21875" style="51" customWidth="1"/>
    <col min="6263" max="6263" width="8.77734375" style="51" customWidth="1"/>
    <col min="6264" max="6265" width="11" style="51" customWidth="1"/>
    <col min="6266" max="6267" width="9.88671875" style="51"/>
    <col min="6268" max="6268" width="8.77734375" style="51" customWidth="1"/>
    <col min="6269" max="6270" width="9.88671875" style="51"/>
    <col min="6271" max="6271" width="8.77734375" style="51" customWidth="1"/>
    <col min="6272" max="6273" width="9.88671875" style="51"/>
    <col min="6274" max="6274" width="8.77734375" style="51" customWidth="1"/>
    <col min="6275" max="6276" width="9.88671875" style="51"/>
    <col min="6277" max="6277" width="8.77734375" style="51" customWidth="1"/>
    <col min="6278" max="6279" width="9.88671875" style="51"/>
    <col min="6280" max="6280" width="8.77734375" style="51" customWidth="1"/>
    <col min="6281" max="6282" width="9.88671875" style="51"/>
    <col min="6283" max="6283" width="8.77734375" style="51" customWidth="1"/>
    <col min="6284" max="6285" width="9.88671875" style="51"/>
    <col min="6286" max="6286" width="8.77734375" style="51" customWidth="1"/>
    <col min="6287" max="6287" width="9.88671875" style="51"/>
    <col min="6288" max="6288" width="8.77734375" style="51" customWidth="1"/>
    <col min="6289" max="6289" width="11" style="51" customWidth="1"/>
    <col min="6290" max="6291" width="7.5546875" style="51" customWidth="1"/>
    <col min="6292" max="6292" width="11" style="51" customWidth="1"/>
    <col min="6293" max="6293" width="8.77734375" style="51" customWidth="1"/>
    <col min="6294" max="6295" width="11" style="51" customWidth="1"/>
    <col min="6296" max="6297" width="9.88671875" style="51"/>
    <col min="6298" max="6298" width="8.77734375" style="51" customWidth="1"/>
    <col min="6299" max="6300" width="9.88671875" style="51"/>
    <col min="6301" max="6301" width="8.77734375" style="51" customWidth="1"/>
    <col min="6302" max="6303" width="9.88671875" style="51"/>
    <col min="6304" max="6304" width="8.77734375" style="51" customWidth="1"/>
    <col min="6305" max="6400" width="9.88671875" style="51"/>
    <col min="6401" max="6401" width="52.44140625" style="51" customWidth="1"/>
    <col min="6402" max="6402" width="13.88671875" style="51" customWidth="1"/>
    <col min="6403" max="6403" width="15.88671875" style="51" customWidth="1"/>
    <col min="6404" max="6404" width="10.21875" style="51" customWidth="1"/>
    <col min="6405" max="6405" width="13.109375" style="51" customWidth="1"/>
    <col min="6406" max="6406" width="15.88671875" style="51" customWidth="1"/>
    <col min="6407" max="6407" width="14.88671875" style="51" customWidth="1"/>
    <col min="6408" max="6408" width="10.77734375" style="51" customWidth="1"/>
    <col min="6409" max="6409" width="13.109375" style="51" customWidth="1"/>
    <col min="6410" max="6410" width="13.21875" style="51" customWidth="1"/>
    <col min="6411" max="6411" width="11.109375" style="51" customWidth="1"/>
    <col min="6412" max="6412" width="10.109375" style="51" customWidth="1"/>
    <col min="6413" max="6413" width="14.5546875" style="51" customWidth="1"/>
    <col min="6414" max="6414" width="11.44140625" style="51" customWidth="1"/>
    <col min="6415" max="6415" width="12" style="51" customWidth="1"/>
    <col min="6416" max="6416" width="12.109375" style="51" customWidth="1"/>
    <col min="6417" max="6417" width="13.77734375" style="51" customWidth="1"/>
    <col min="6418" max="6418" width="11.21875" style="51" customWidth="1"/>
    <col min="6419" max="6419" width="11.77734375" style="51" customWidth="1"/>
    <col min="6420" max="6420" width="12.109375" style="51" customWidth="1"/>
    <col min="6421" max="6421" width="11.88671875" style="51" customWidth="1"/>
    <col min="6422" max="6422" width="10.5546875" style="51" customWidth="1"/>
    <col min="6423" max="6423" width="11.77734375" style="51" customWidth="1"/>
    <col min="6424" max="6424" width="12" style="51" customWidth="1"/>
    <col min="6425" max="6425" width="13.88671875" style="51" customWidth="1"/>
    <col min="6426" max="6426" width="11.44140625" style="51" customWidth="1"/>
    <col min="6427" max="6427" width="11.77734375" style="51" customWidth="1"/>
    <col min="6428" max="6428" width="12.109375" style="51" customWidth="1"/>
    <col min="6429" max="6429" width="14.5546875" style="51" customWidth="1"/>
    <col min="6430" max="6431" width="11.77734375" style="51" customWidth="1"/>
    <col min="6432" max="6432" width="12.109375" style="51" customWidth="1"/>
    <col min="6433" max="6433" width="14.44140625" style="51" customWidth="1"/>
    <col min="6434" max="6434" width="11.44140625" style="51" customWidth="1"/>
    <col min="6435" max="6435" width="11.77734375" style="51" customWidth="1"/>
    <col min="6436" max="6436" width="12.109375" style="51" customWidth="1"/>
    <col min="6437" max="6437" width="14.109375" style="51" customWidth="1"/>
    <col min="6438" max="6438" width="12" style="51" customWidth="1"/>
    <col min="6439" max="6439" width="11.77734375" style="51" customWidth="1"/>
    <col min="6440" max="6440" width="12.109375" style="51" customWidth="1"/>
    <col min="6441" max="6441" width="12.88671875" style="51" customWidth="1"/>
    <col min="6442" max="6442" width="12" style="51" customWidth="1"/>
    <col min="6443" max="6443" width="11.77734375" style="51" customWidth="1"/>
    <col min="6444" max="6444" width="12.109375" style="51" customWidth="1"/>
    <col min="6445" max="6445" width="12.88671875" style="51" customWidth="1"/>
    <col min="6446" max="6446" width="12" style="51" customWidth="1"/>
    <col min="6447" max="6447" width="11.77734375" style="51" customWidth="1"/>
    <col min="6448" max="6448" width="12.109375" style="51" customWidth="1"/>
    <col min="6449" max="6449" width="12.88671875" style="51" customWidth="1"/>
    <col min="6450" max="6450" width="12" style="51" customWidth="1"/>
    <col min="6451" max="6451" width="11.77734375" style="51" customWidth="1"/>
    <col min="6452" max="6452" width="12.109375" style="51" customWidth="1"/>
    <col min="6453" max="6453" width="12.88671875" style="51" customWidth="1"/>
    <col min="6454" max="6454" width="12" style="51" customWidth="1"/>
    <col min="6455" max="6455" width="11.77734375" style="51" customWidth="1"/>
    <col min="6456" max="6456" width="12.109375" style="51" customWidth="1"/>
    <col min="6457" max="6457" width="12.88671875" style="51" customWidth="1"/>
    <col min="6458" max="6458" width="12" style="51" customWidth="1"/>
    <col min="6459" max="6459" width="11.77734375" style="51" customWidth="1"/>
    <col min="6460" max="6460" width="12.109375" style="51" customWidth="1"/>
    <col min="6461" max="6461" width="13.5546875" style="51" customWidth="1"/>
    <col min="6462" max="6462" width="12" style="51" customWidth="1"/>
    <col min="6463" max="6463" width="11.77734375" style="51" customWidth="1"/>
    <col min="6464" max="6464" width="12.109375" style="51" customWidth="1"/>
    <col min="6465" max="6465" width="12.88671875" style="51" customWidth="1"/>
    <col min="6466" max="6466" width="12" style="51" customWidth="1"/>
    <col min="6467" max="6467" width="11.77734375" style="51" customWidth="1"/>
    <col min="6468" max="6468" width="12.109375" style="51" customWidth="1"/>
    <col min="6469" max="6469" width="12.88671875" style="51" customWidth="1"/>
    <col min="6470" max="6470" width="12" style="51" customWidth="1"/>
    <col min="6471" max="6471" width="11.77734375" style="51" customWidth="1"/>
    <col min="6472" max="6472" width="12.109375" style="51" customWidth="1"/>
    <col min="6473" max="6473" width="12.88671875" style="51" customWidth="1"/>
    <col min="6474" max="6474" width="12" style="51" customWidth="1"/>
    <col min="6475" max="6475" width="11.77734375" style="51" customWidth="1"/>
    <col min="6476" max="6476" width="12.109375" style="51" customWidth="1"/>
    <col min="6477" max="6477" width="12.88671875" style="51" customWidth="1"/>
    <col min="6478" max="6478" width="12" style="51" customWidth="1"/>
    <col min="6479" max="6479" width="11.77734375" style="51" customWidth="1"/>
    <col min="6480" max="6480" width="12.109375" style="51" customWidth="1"/>
    <col min="6481" max="6481" width="12.88671875" style="51" customWidth="1"/>
    <col min="6482" max="6482" width="12" style="51" customWidth="1"/>
    <col min="6483" max="6483" width="11.77734375" style="51" customWidth="1"/>
    <col min="6484" max="6484" width="12.109375" style="51" customWidth="1"/>
    <col min="6485" max="6485" width="12.88671875" style="51" customWidth="1"/>
    <col min="6486" max="6486" width="12" style="51" customWidth="1"/>
    <col min="6487" max="6487" width="11.77734375" style="51" customWidth="1"/>
    <col min="6488" max="6488" width="12.109375" style="51" customWidth="1"/>
    <col min="6489" max="6489" width="12.88671875" style="51" customWidth="1"/>
    <col min="6490" max="6490" width="12" style="51" customWidth="1"/>
    <col min="6491" max="6491" width="11.77734375" style="51" customWidth="1"/>
    <col min="6492" max="6492" width="12.109375" style="51" customWidth="1"/>
    <col min="6493" max="6493" width="12.88671875" style="51" customWidth="1"/>
    <col min="6494" max="6494" width="12" style="51" customWidth="1"/>
    <col min="6495" max="6495" width="11.77734375" style="51" customWidth="1"/>
    <col min="6496" max="6496" width="12.109375" style="51" customWidth="1"/>
    <col min="6497" max="6497" width="12.88671875" style="51" customWidth="1"/>
    <col min="6498" max="6498" width="12" style="51" customWidth="1"/>
    <col min="6499" max="6499" width="11.77734375" style="51" customWidth="1"/>
    <col min="6500" max="6500" width="12.109375" style="51" customWidth="1"/>
    <col min="6501" max="6501" width="12.88671875" style="51" customWidth="1"/>
    <col min="6502" max="6502" width="12" style="51" customWidth="1"/>
    <col min="6503" max="6503" width="11.77734375" style="51" customWidth="1"/>
    <col min="6504" max="6504" width="12.109375" style="51" customWidth="1"/>
    <col min="6505" max="6505" width="12.88671875" style="51" customWidth="1"/>
    <col min="6506" max="6506" width="12" style="51" customWidth="1"/>
    <col min="6507" max="6507" width="11.77734375" style="51" customWidth="1"/>
    <col min="6508" max="6508" width="12.109375" style="51" customWidth="1"/>
    <col min="6509" max="6509" width="12.88671875" style="51" customWidth="1"/>
    <col min="6510" max="6510" width="12.109375" style="51" customWidth="1"/>
    <col min="6511" max="6511" width="11.77734375" style="51" customWidth="1"/>
    <col min="6512" max="6512" width="12" style="51" customWidth="1"/>
    <col min="6513" max="6513" width="14.44140625" style="51" customWidth="1"/>
    <col min="6514" max="6515" width="17.109375" style="51" customWidth="1"/>
    <col min="6516" max="6516" width="4.88671875" style="51" customWidth="1"/>
    <col min="6517" max="6517" width="23.5546875" style="51" customWidth="1"/>
    <col min="6518" max="6518" width="42.21875" style="51" customWidth="1"/>
    <col min="6519" max="6519" width="8.77734375" style="51" customWidth="1"/>
    <col min="6520" max="6521" width="11" style="51" customWidth="1"/>
    <col min="6522" max="6523" width="9.88671875" style="51"/>
    <col min="6524" max="6524" width="8.77734375" style="51" customWidth="1"/>
    <col min="6525" max="6526" width="9.88671875" style="51"/>
    <col min="6527" max="6527" width="8.77734375" style="51" customWidth="1"/>
    <col min="6528" max="6529" width="9.88671875" style="51"/>
    <col min="6530" max="6530" width="8.77734375" style="51" customWidth="1"/>
    <col min="6531" max="6532" width="9.88671875" style="51"/>
    <col min="6533" max="6533" width="8.77734375" style="51" customWidth="1"/>
    <col min="6534" max="6535" width="9.88671875" style="51"/>
    <col min="6536" max="6536" width="8.77734375" style="51" customWidth="1"/>
    <col min="6537" max="6538" width="9.88671875" style="51"/>
    <col min="6539" max="6539" width="8.77734375" style="51" customWidth="1"/>
    <col min="6540" max="6541" width="9.88671875" style="51"/>
    <col min="6542" max="6542" width="8.77734375" style="51" customWidth="1"/>
    <col min="6543" max="6543" width="9.88671875" style="51"/>
    <col min="6544" max="6544" width="8.77734375" style="51" customWidth="1"/>
    <col min="6545" max="6545" width="11" style="51" customWidth="1"/>
    <col min="6546" max="6547" width="7.5546875" style="51" customWidth="1"/>
    <col min="6548" max="6548" width="11" style="51" customWidth="1"/>
    <col min="6549" max="6549" width="8.77734375" style="51" customWidth="1"/>
    <col min="6550" max="6551" width="11" style="51" customWidth="1"/>
    <col min="6552" max="6553" width="9.88671875" style="51"/>
    <col min="6554" max="6554" width="8.77734375" style="51" customWidth="1"/>
    <col min="6555" max="6556" width="9.88671875" style="51"/>
    <col min="6557" max="6557" width="8.77734375" style="51" customWidth="1"/>
    <col min="6558" max="6559" width="9.88671875" style="51"/>
    <col min="6560" max="6560" width="8.77734375" style="51" customWidth="1"/>
    <col min="6561" max="6656" width="9.88671875" style="51"/>
    <col min="6657" max="6657" width="52.44140625" style="51" customWidth="1"/>
    <col min="6658" max="6658" width="13.88671875" style="51" customWidth="1"/>
    <col min="6659" max="6659" width="15.88671875" style="51" customWidth="1"/>
    <col min="6660" max="6660" width="10.21875" style="51" customWidth="1"/>
    <col min="6661" max="6661" width="13.109375" style="51" customWidth="1"/>
    <col min="6662" max="6662" width="15.88671875" style="51" customWidth="1"/>
    <col min="6663" max="6663" width="14.88671875" style="51" customWidth="1"/>
    <col min="6664" max="6664" width="10.77734375" style="51" customWidth="1"/>
    <col min="6665" max="6665" width="13.109375" style="51" customWidth="1"/>
    <col min="6666" max="6666" width="13.21875" style="51" customWidth="1"/>
    <col min="6667" max="6667" width="11.109375" style="51" customWidth="1"/>
    <col min="6668" max="6668" width="10.109375" style="51" customWidth="1"/>
    <col min="6669" max="6669" width="14.5546875" style="51" customWidth="1"/>
    <col min="6670" max="6670" width="11.44140625" style="51" customWidth="1"/>
    <col min="6671" max="6671" width="12" style="51" customWidth="1"/>
    <col min="6672" max="6672" width="12.109375" style="51" customWidth="1"/>
    <col min="6673" max="6673" width="13.77734375" style="51" customWidth="1"/>
    <col min="6674" max="6674" width="11.21875" style="51" customWidth="1"/>
    <col min="6675" max="6675" width="11.77734375" style="51" customWidth="1"/>
    <col min="6676" max="6676" width="12.109375" style="51" customWidth="1"/>
    <col min="6677" max="6677" width="11.88671875" style="51" customWidth="1"/>
    <col min="6678" max="6678" width="10.5546875" style="51" customWidth="1"/>
    <col min="6679" max="6679" width="11.77734375" style="51" customWidth="1"/>
    <col min="6680" max="6680" width="12" style="51" customWidth="1"/>
    <col min="6681" max="6681" width="13.88671875" style="51" customWidth="1"/>
    <col min="6682" max="6682" width="11.44140625" style="51" customWidth="1"/>
    <col min="6683" max="6683" width="11.77734375" style="51" customWidth="1"/>
    <col min="6684" max="6684" width="12.109375" style="51" customWidth="1"/>
    <col min="6685" max="6685" width="14.5546875" style="51" customWidth="1"/>
    <col min="6686" max="6687" width="11.77734375" style="51" customWidth="1"/>
    <col min="6688" max="6688" width="12.109375" style="51" customWidth="1"/>
    <col min="6689" max="6689" width="14.44140625" style="51" customWidth="1"/>
    <col min="6690" max="6690" width="11.44140625" style="51" customWidth="1"/>
    <col min="6691" max="6691" width="11.77734375" style="51" customWidth="1"/>
    <col min="6692" max="6692" width="12.109375" style="51" customWidth="1"/>
    <col min="6693" max="6693" width="14.109375" style="51" customWidth="1"/>
    <col min="6694" max="6694" width="12" style="51" customWidth="1"/>
    <col min="6695" max="6695" width="11.77734375" style="51" customWidth="1"/>
    <col min="6696" max="6696" width="12.109375" style="51" customWidth="1"/>
    <col min="6697" max="6697" width="12.88671875" style="51" customWidth="1"/>
    <col min="6698" max="6698" width="12" style="51" customWidth="1"/>
    <col min="6699" max="6699" width="11.77734375" style="51" customWidth="1"/>
    <col min="6700" max="6700" width="12.109375" style="51" customWidth="1"/>
    <col min="6701" max="6701" width="12.88671875" style="51" customWidth="1"/>
    <col min="6702" max="6702" width="12" style="51" customWidth="1"/>
    <col min="6703" max="6703" width="11.77734375" style="51" customWidth="1"/>
    <col min="6704" max="6704" width="12.109375" style="51" customWidth="1"/>
    <col min="6705" max="6705" width="12.88671875" style="51" customWidth="1"/>
    <col min="6706" max="6706" width="12" style="51" customWidth="1"/>
    <col min="6707" max="6707" width="11.77734375" style="51" customWidth="1"/>
    <col min="6708" max="6708" width="12.109375" style="51" customWidth="1"/>
    <col min="6709" max="6709" width="12.88671875" style="51" customWidth="1"/>
    <col min="6710" max="6710" width="12" style="51" customWidth="1"/>
    <col min="6711" max="6711" width="11.77734375" style="51" customWidth="1"/>
    <col min="6712" max="6712" width="12.109375" style="51" customWidth="1"/>
    <col min="6713" max="6713" width="12.88671875" style="51" customWidth="1"/>
    <col min="6714" max="6714" width="12" style="51" customWidth="1"/>
    <col min="6715" max="6715" width="11.77734375" style="51" customWidth="1"/>
    <col min="6716" max="6716" width="12.109375" style="51" customWidth="1"/>
    <col min="6717" max="6717" width="13.5546875" style="51" customWidth="1"/>
    <col min="6718" max="6718" width="12" style="51" customWidth="1"/>
    <col min="6719" max="6719" width="11.77734375" style="51" customWidth="1"/>
    <col min="6720" max="6720" width="12.109375" style="51" customWidth="1"/>
    <col min="6721" max="6721" width="12.88671875" style="51" customWidth="1"/>
    <col min="6722" max="6722" width="12" style="51" customWidth="1"/>
    <col min="6723" max="6723" width="11.77734375" style="51" customWidth="1"/>
    <col min="6724" max="6724" width="12.109375" style="51" customWidth="1"/>
    <col min="6725" max="6725" width="12.88671875" style="51" customWidth="1"/>
    <col min="6726" max="6726" width="12" style="51" customWidth="1"/>
    <col min="6727" max="6727" width="11.77734375" style="51" customWidth="1"/>
    <col min="6728" max="6728" width="12.109375" style="51" customWidth="1"/>
    <col min="6729" max="6729" width="12.88671875" style="51" customWidth="1"/>
    <col min="6730" max="6730" width="12" style="51" customWidth="1"/>
    <col min="6731" max="6731" width="11.77734375" style="51" customWidth="1"/>
    <col min="6732" max="6732" width="12.109375" style="51" customWidth="1"/>
    <col min="6733" max="6733" width="12.88671875" style="51" customWidth="1"/>
    <col min="6734" max="6734" width="12" style="51" customWidth="1"/>
    <col min="6735" max="6735" width="11.77734375" style="51" customWidth="1"/>
    <col min="6736" max="6736" width="12.109375" style="51" customWidth="1"/>
    <col min="6737" max="6737" width="12.88671875" style="51" customWidth="1"/>
    <col min="6738" max="6738" width="12" style="51" customWidth="1"/>
    <col min="6739" max="6739" width="11.77734375" style="51" customWidth="1"/>
    <col min="6740" max="6740" width="12.109375" style="51" customWidth="1"/>
    <col min="6741" max="6741" width="12.88671875" style="51" customWidth="1"/>
    <col min="6742" max="6742" width="12" style="51" customWidth="1"/>
    <col min="6743" max="6743" width="11.77734375" style="51" customWidth="1"/>
    <col min="6744" max="6744" width="12.109375" style="51" customWidth="1"/>
    <col min="6745" max="6745" width="12.88671875" style="51" customWidth="1"/>
    <col min="6746" max="6746" width="12" style="51" customWidth="1"/>
    <col min="6747" max="6747" width="11.77734375" style="51" customWidth="1"/>
    <col min="6748" max="6748" width="12.109375" style="51" customWidth="1"/>
    <col min="6749" max="6749" width="12.88671875" style="51" customWidth="1"/>
    <col min="6750" max="6750" width="12" style="51" customWidth="1"/>
    <col min="6751" max="6751" width="11.77734375" style="51" customWidth="1"/>
    <col min="6752" max="6752" width="12.109375" style="51" customWidth="1"/>
    <col min="6753" max="6753" width="12.88671875" style="51" customWidth="1"/>
    <col min="6754" max="6754" width="12" style="51" customWidth="1"/>
    <col min="6755" max="6755" width="11.77734375" style="51" customWidth="1"/>
    <col min="6756" max="6756" width="12.109375" style="51" customWidth="1"/>
    <col min="6757" max="6757" width="12.88671875" style="51" customWidth="1"/>
    <col min="6758" max="6758" width="12" style="51" customWidth="1"/>
    <col min="6759" max="6759" width="11.77734375" style="51" customWidth="1"/>
    <col min="6760" max="6760" width="12.109375" style="51" customWidth="1"/>
    <col min="6761" max="6761" width="12.88671875" style="51" customWidth="1"/>
    <col min="6762" max="6762" width="12" style="51" customWidth="1"/>
    <col min="6763" max="6763" width="11.77734375" style="51" customWidth="1"/>
    <col min="6764" max="6764" width="12.109375" style="51" customWidth="1"/>
    <col min="6765" max="6765" width="12.88671875" style="51" customWidth="1"/>
    <col min="6766" max="6766" width="12.109375" style="51" customWidth="1"/>
    <col min="6767" max="6767" width="11.77734375" style="51" customWidth="1"/>
    <col min="6768" max="6768" width="12" style="51" customWidth="1"/>
    <col min="6769" max="6769" width="14.44140625" style="51" customWidth="1"/>
    <col min="6770" max="6771" width="17.109375" style="51" customWidth="1"/>
    <col min="6772" max="6772" width="4.88671875" style="51" customWidth="1"/>
    <col min="6773" max="6773" width="23.5546875" style="51" customWidth="1"/>
    <col min="6774" max="6774" width="42.21875" style="51" customWidth="1"/>
    <col min="6775" max="6775" width="8.77734375" style="51" customWidth="1"/>
    <col min="6776" max="6777" width="11" style="51" customWidth="1"/>
    <col min="6778" max="6779" width="9.88671875" style="51"/>
    <col min="6780" max="6780" width="8.77734375" style="51" customWidth="1"/>
    <col min="6781" max="6782" width="9.88671875" style="51"/>
    <col min="6783" max="6783" width="8.77734375" style="51" customWidth="1"/>
    <col min="6784" max="6785" width="9.88671875" style="51"/>
    <col min="6786" max="6786" width="8.77734375" style="51" customWidth="1"/>
    <col min="6787" max="6788" width="9.88671875" style="51"/>
    <col min="6789" max="6789" width="8.77734375" style="51" customWidth="1"/>
    <col min="6790" max="6791" width="9.88671875" style="51"/>
    <col min="6792" max="6792" width="8.77734375" style="51" customWidth="1"/>
    <col min="6793" max="6794" width="9.88671875" style="51"/>
    <col min="6795" max="6795" width="8.77734375" style="51" customWidth="1"/>
    <col min="6796" max="6797" width="9.88671875" style="51"/>
    <col min="6798" max="6798" width="8.77734375" style="51" customWidth="1"/>
    <col min="6799" max="6799" width="9.88671875" style="51"/>
    <col min="6800" max="6800" width="8.77734375" style="51" customWidth="1"/>
    <col min="6801" max="6801" width="11" style="51" customWidth="1"/>
    <col min="6802" max="6803" width="7.5546875" style="51" customWidth="1"/>
    <col min="6804" max="6804" width="11" style="51" customWidth="1"/>
    <col min="6805" max="6805" width="8.77734375" style="51" customWidth="1"/>
    <col min="6806" max="6807" width="11" style="51" customWidth="1"/>
    <col min="6808" max="6809" width="9.88671875" style="51"/>
    <col min="6810" max="6810" width="8.77734375" style="51" customWidth="1"/>
    <col min="6811" max="6812" width="9.88671875" style="51"/>
    <col min="6813" max="6813" width="8.77734375" style="51" customWidth="1"/>
    <col min="6814" max="6815" width="9.88671875" style="51"/>
    <col min="6816" max="6816" width="8.77734375" style="51" customWidth="1"/>
    <col min="6817" max="6912" width="9.88671875" style="51"/>
    <col min="6913" max="6913" width="52.44140625" style="51" customWidth="1"/>
    <col min="6914" max="6914" width="13.88671875" style="51" customWidth="1"/>
    <col min="6915" max="6915" width="15.88671875" style="51" customWidth="1"/>
    <col min="6916" max="6916" width="10.21875" style="51" customWidth="1"/>
    <col min="6917" max="6917" width="13.109375" style="51" customWidth="1"/>
    <col min="6918" max="6918" width="15.88671875" style="51" customWidth="1"/>
    <col min="6919" max="6919" width="14.88671875" style="51" customWidth="1"/>
    <col min="6920" max="6920" width="10.77734375" style="51" customWidth="1"/>
    <col min="6921" max="6921" width="13.109375" style="51" customWidth="1"/>
    <col min="6922" max="6922" width="13.21875" style="51" customWidth="1"/>
    <col min="6923" max="6923" width="11.109375" style="51" customWidth="1"/>
    <col min="6924" max="6924" width="10.109375" style="51" customWidth="1"/>
    <col min="6925" max="6925" width="14.5546875" style="51" customWidth="1"/>
    <col min="6926" max="6926" width="11.44140625" style="51" customWidth="1"/>
    <col min="6927" max="6927" width="12" style="51" customWidth="1"/>
    <col min="6928" max="6928" width="12.109375" style="51" customWidth="1"/>
    <col min="6929" max="6929" width="13.77734375" style="51" customWidth="1"/>
    <col min="6930" max="6930" width="11.21875" style="51" customWidth="1"/>
    <col min="6931" max="6931" width="11.77734375" style="51" customWidth="1"/>
    <col min="6932" max="6932" width="12.109375" style="51" customWidth="1"/>
    <col min="6933" max="6933" width="11.88671875" style="51" customWidth="1"/>
    <col min="6934" max="6934" width="10.5546875" style="51" customWidth="1"/>
    <col min="6935" max="6935" width="11.77734375" style="51" customWidth="1"/>
    <col min="6936" max="6936" width="12" style="51" customWidth="1"/>
    <col min="6937" max="6937" width="13.88671875" style="51" customWidth="1"/>
    <col min="6938" max="6938" width="11.44140625" style="51" customWidth="1"/>
    <col min="6939" max="6939" width="11.77734375" style="51" customWidth="1"/>
    <col min="6940" max="6940" width="12.109375" style="51" customWidth="1"/>
    <col min="6941" max="6941" width="14.5546875" style="51" customWidth="1"/>
    <col min="6942" max="6943" width="11.77734375" style="51" customWidth="1"/>
    <col min="6944" max="6944" width="12.109375" style="51" customWidth="1"/>
    <col min="6945" max="6945" width="14.44140625" style="51" customWidth="1"/>
    <col min="6946" max="6946" width="11.44140625" style="51" customWidth="1"/>
    <col min="6947" max="6947" width="11.77734375" style="51" customWidth="1"/>
    <col min="6948" max="6948" width="12.109375" style="51" customWidth="1"/>
    <col min="6949" max="6949" width="14.109375" style="51" customWidth="1"/>
    <col min="6950" max="6950" width="12" style="51" customWidth="1"/>
    <col min="6951" max="6951" width="11.77734375" style="51" customWidth="1"/>
    <col min="6952" max="6952" width="12.109375" style="51" customWidth="1"/>
    <col min="6953" max="6953" width="12.88671875" style="51" customWidth="1"/>
    <col min="6954" max="6954" width="12" style="51" customWidth="1"/>
    <col min="6955" max="6955" width="11.77734375" style="51" customWidth="1"/>
    <col min="6956" max="6956" width="12.109375" style="51" customWidth="1"/>
    <col min="6957" max="6957" width="12.88671875" style="51" customWidth="1"/>
    <col min="6958" max="6958" width="12" style="51" customWidth="1"/>
    <col min="6959" max="6959" width="11.77734375" style="51" customWidth="1"/>
    <col min="6960" max="6960" width="12.109375" style="51" customWidth="1"/>
    <col min="6961" max="6961" width="12.88671875" style="51" customWidth="1"/>
    <col min="6962" max="6962" width="12" style="51" customWidth="1"/>
    <col min="6963" max="6963" width="11.77734375" style="51" customWidth="1"/>
    <col min="6964" max="6964" width="12.109375" style="51" customWidth="1"/>
    <col min="6965" max="6965" width="12.88671875" style="51" customWidth="1"/>
    <col min="6966" max="6966" width="12" style="51" customWidth="1"/>
    <col min="6967" max="6967" width="11.77734375" style="51" customWidth="1"/>
    <col min="6968" max="6968" width="12.109375" style="51" customWidth="1"/>
    <col min="6969" max="6969" width="12.88671875" style="51" customWidth="1"/>
    <col min="6970" max="6970" width="12" style="51" customWidth="1"/>
    <col min="6971" max="6971" width="11.77734375" style="51" customWidth="1"/>
    <col min="6972" max="6972" width="12.109375" style="51" customWidth="1"/>
    <col min="6973" max="6973" width="13.5546875" style="51" customWidth="1"/>
    <col min="6974" max="6974" width="12" style="51" customWidth="1"/>
    <col min="6975" max="6975" width="11.77734375" style="51" customWidth="1"/>
    <col min="6976" max="6976" width="12.109375" style="51" customWidth="1"/>
    <col min="6977" max="6977" width="12.88671875" style="51" customWidth="1"/>
    <col min="6978" max="6978" width="12" style="51" customWidth="1"/>
    <col min="6979" max="6979" width="11.77734375" style="51" customWidth="1"/>
    <col min="6980" max="6980" width="12.109375" style="51" customWidth="1"/>
    <col min="6981" max="6981" width="12.88671875" style="51" customWidth="1"/>
    <col min="6982" max="6982" width="12" style="51" customWidth="1"/>
    <col min="6983" max="6983" width="11.77734375" style="51" customWidth="1"/>
    <col min="6984" max="6984" width="12.109375" style="51" customWidth="1"/>
    <col min="6985" max="6985" width="12.88671875" style="51" customWidth="1"/>
    <col min="6986" max="6986" width="12" style="51" customWidth="1"/>
    <col min="6987" max="6987" width="11.77734375" style="51" customWidth="1"/>
    <col min="6988" max="6988" width="12.109375" style="51" customWidth="1"/>
    <col min="6989" max="6989" width="12.88671875" style="51" customWidth="1"/>
    <col min="6990" max="6990" width="12" style="51" customWidth="1"/>
    <col min="6991" max="6991" width="11.77734375" style="51" customWidth="1"/>
    <col min="6992" max="6992" width="12.109375" style="51" customWidth="1"/>
    <col min="6993" max="6993" width="12.88671875" style="51" customWidth="1"/>
    <col min="6994" max="6994" width="12" style="51" customWidth="1"/>
    <col min="6995" max="6995" width="11.77734375" style="51" customWidth="1"/>
    <col min="6996" max="6996" width="12.109375" style="51" customWidth="1"/>
    <col min="6997" max="6997" width="12.88671875" style="51" customWidth="1"/>
    <col min="6998" max="6998" width="12" style="51" customWidth="1"/>
    <col min="6999" max="6999" width="11.77734375" style="51" customWidth="1"/>
    <col min="7000" max="7000" width="12.109375" style="51" customWidth="1"/>
    <col min="7001" max="7001" width="12.88671875" style="51" customWidth="1"/>
    <col min="7002" max="7002" width="12" style="51" customWidth="1"/>
    <col min="7003" max="7003" width="11.77734375" style="51" customWidth="1"/>
    <col min="7004" max="7004" width="12.109375" style="51" customWidth="1"/>
    <col min="7005" max="7005" width="12.88671875" style="51" customWidth="1"/>
    <col min="7006" max="7006" width="12" style="51" customWidth="1"/>
    <col min="7007" max="7007" width="11.77734375" style="51" customWidth="1"/>
    <col min="7008" max="7008" width="12.109375" style="51" customWidth="1"/>
    <col min="7009" max="7009" width="12.88671875" style="51" customWidth="1"/>
    <col min="7010" max="7010" width="12" style="51" customWidth="1"/>
    <col min="7011" max="7011" width="11.77734375" style="51" customWidth="1"/>
    <col min="7012" max="7012" width="12.109375" style="51" customWidth="1"/>
    <col min="7013" max="7013" width="12.88671875" style="51" customWidth="1"/>
    <col min="7014" max="7014" width="12" style="51" customWidth="1"/>
    <col min="7015" max="7015" width="11.77734375" style="51" customWidth="1"/>
    <col min="7016" max="7016" width="12.109375" style="51" customWidth="1"/>
    <col min="7017" max="7017" width="12.88671875" style="51" customWidth="1"/>
    <col min="7018" max="7018" width="12" style="51" customWidth="1"/>
    <col min="7019" max="7019" width="11.77734375" style="51" customWidth="1"/>
    <col min="7020" max="7020" width="12.109375" style="51" customWidth="1"/>
    <col min="7021" max="7021" width="12.88671875" style="51" customWidth="1"/>
    <col min="7022" max="7022" width="12.109375" style="51" customWidth="1"/>
    <col min="7023" max="7023" width="11.77734375" style="51" customWidth="1"/>
    <col min="7024" max="7024" width="12" style="51" customWidth="1"/>
    <col min="7025" max="7025" width="14.44140625" style="51" customWidth="1"/>
    <col min="7026" max="7027" width="17.109375" style="51" customWidth="1"/>
    <col min="7028" max="7028" width="4.88671875" style="51" customWidth="1"/>
    <col min="7029" max="7029" width="23.5546875" style="51" customWidth="1"/>
    <col min="7030" max="7030" width="42.21875" style="51" customWidth="1"/>
    <col min="7031" max="7031" width="8.77734375" style="51" customWidth="1"/>
    <col min="7032" max="7033" width="11" style="51" customWidth="1"/>
    <col min="7034" max="7035" width="9.88671875" style="51"/>
    <col min="7036" max="7036" width="8.77734375" style="51" customWidth="1"/>
    <col min="7037" max="7038" width="9.88671875" style="51"/>
    <col min="7039" max="7039" width="8.77734375" style="51" customWidth="1"/>
    <col min="7040" max="7041" width="9.88671875" style="51"/>
    <col min="7042" max="7042" width="8.77734375" style="51" customWidth="1"/>
    <col min="7043" max="7044" width="9.88671875" style="51"/>
    <col min="7045" max="7045" width="8.77734375" style="51" customWidth="1"/>
    <col min="7046" max="7047" width="9.88671875" style="51"/>
    <col min="7048" max="7048" width="8.77734375" style="51" customWidth="1"/>
    <col min="7049" max="7050" width="9.88671875" style="51"/>
    <col min="7051" max="7051" width="8.77734375" style="51" customWidth="1"/>
    <col min="7052" max="7053" width="9.88671875" style="51"/>
    <col min="7054" max="7054" width="8.77734375" style="51" customWidth="1"/>
    <col min="7055" max="7055" width="9.88671875" style="51"/>
    <col min="7056" max="7056" width="8.77734375" style="51" customWidth="1"/>
    <col min="7057" max="7057" width="11" style="51" customWidth="1"/>
    <col min="7058" max="7059" width="7.5546875" style="51" customWidth="1"/>
    <col min="7060" max="7060" width="11" style="51" customWidth="1"/>
    <col min="7061" max="7061" width="8.77734375" style="51" customWidth="1"/>
    <col min="7062" max="7063" width="11" style="51" customWidth="1"/>
    <col min="7064" max="7065" width="9.88671875" style="51"/>
    <col min="7066" max="7066" width="8.77734375" style="51" customWidth="1"/>
    <col min="7067" max="7068" width="9.88671875" style="51"/>
    <col min="7069" max="7069" width="8.77734375" style="51" customWidth="1"/>
    <col min="7070" max="7071" width="9.88671875" style="51"/>
    <col min="7072" max="7072" width="8.77734375" style="51" customWidth="1"/>
    <col min="7073" max="7168" width="9.88671875" style="51"/>
    <col min="7169" max="7169" width="52.44140625" style="51" customWidth="1"/>
    <col min="7170" max="7170" width="13.88671875" style="51" customWidth="1"/>
    <col min="7171" max="7171" width="15.88671875" style="51" customWidth="1"/>
    <col min="7172" max="7172" width="10.21875" style="51" customWidth="1"/>
    <col min="7173" max="7173" width="13.109375" style="51" customWidth="1"/>
    <col min="7174" max="7174" width="15.88671875" style="51" customWidth="1"/>
    <col min="7175" max="7175" width="14.88671875" style="51" customWidth="1"/>
    <col min="7176" max="7176" width="10.77734375" style="51" customWidth="1"/>
    <col min="7177" max="7177" width="13.109375" style="51" customWidth="1"/>
    <col min="7178" max="7178" width="13.21875" style="51" customWidth="1"/>
    <col min="7179" max="7179" width="11.109375" style="51" customWidth="1"/>
    <col min="7180" max="7180" width="10.109375" style="51" customWidth="1"/>
    <col min="7181" max="7181" width="14.5546875" style="51" customWidth="1"/>
    <col min="7182" max="7182" width="11.44140625" style="51" customWidth="1"/>
    <col min="7183" max="7183" width="12" style="51" customWidth="1"/>
    <col min="7184" max="7184" width="12.109375" style="51" customWidth="1"/>
    <col min="7185" max="7185" width="13.77734375" style="51" customWidth="1"/>
    <col min="7186" max="7186" width="11.21875" style="51" customWidth="1"/>
    <col min="7187" max="7187" width="11.77734375" style="51" customWidth="1"/>
    <col min="7188" max="7188" width="12.109375" style="51" customWidth="1"/>
    <col min="7189" max="7189" width="11.88671875" style="51" customWidth="1"/>
    <col min="7190" max="7190" width="10.5546875" style="51" customWidth="1"/>
    <col min="7191" max="7191" width="11.77734375" style="51" customWidth="1"/>
    <col min="7192" max="7192" width="12" style="51" customWidth="1"/>
    <col min="7193" max="7193" width="13.88671875" style="51" customWidth="1"/>
    <col min="7194" max="7194" width="11.44140625" style="51" customWidth="1"/>
    <col min="7195" max="7195" width="11.77734375" style="51" customWidth="1"/>
    <col min="7196" max="7196" width="12.109375" style="51" customWidth="1"/>
    <col min="7197" max="7197" width="14.5546875" style="51" customWidth="1"/>
    <col min="7198" max="7199" width="11.77734375" style="51" customWidth="1"/>
    <col min="7200" max="7200" width="12.109375" style="51" customWidth="1"/>
    <col min="7201" max="7201" width="14.44140625" style="51" customWidth="1"/>
    <col min="7202" max="7202" width="11.44140625" style="51" customWidth="1"/>
    <col min="7203" max="7203" width="11.77734375" style="51" customWidth="1"/>
    <col min="7204" max="7204" width="12.109375" style="51" customWidth="1"/>
    <col min="7205" max="7205" width="14.109375" style="51" customWidth="1"/>
    <col min="7206" max="7206" width="12" style="51" customWidth="1"/>
    <col min="7207" max="7207" width="11.77734375" style="51" customWidth="1"/>
    <col min="7208" max="7208" width="12.109375" style="51" customWidth="1"/>
    <col min="7209" max="7209" width="12.88671875" style="51" customWidth="1"/>
    <col min="7210" max="7210" width="12" style="51" customWidth="1"/>
    <col min="7211" max="7211" width="11.77734375" style="51" customWidth="1"/>
    <col min="7212" max="7212" width="12.109375" style="51" customWidth="1"/>
    <col min="7213" max="7213" width="12.88671875" style="51" customWidth="1"/>
    <col min="7214" max="7214" width="12" style="51" customWidth="1"/>
    <col min="7215" max="7215" width="11.77734375" style="51" customWidth="1"/>
    <col min="7216" max="7216" width="12.109375" style="51" customWidth="1"/>
    <col min="7217" max="7217" width="12.88671875" style="51" customWidth="1"/>
    <col min="7218" max="7218" width="12" style="51" customWidth="1"/>
    <col min="7219" max="7219" width="11.77734375" style="51" customWidth="1"/>
    <col min="7220" max="7220" width="12.109375" style="51" customWidth="1"/>
    <col min="7221" max="7221" width="12.88671875" style="51" customWidth="1"/>
    <col min="7222" max="7222" width="12" style="51" customWidth="1"/>
    <col min="7223" max="7223" width="11.77734375" style="51" customWidth="1"/>
    <col min="7224" max="7224" width="12.109375" style="51" customWidth="1"/>
    <col min="7225" max="7225" width="12.88671875" style="51" customWidth="1"/>
    <col min="7226" max="7226" width="12" style="51" customWidth="1"/>
    <col min="7227" max="7227" width="11.77734375" style="51" customWidth="1"/>
    <col min="7228" max="7228" width="12.109375" style="51" customWidth="1"/>
    <col min="7229" max="7229" width="13.5546875" style="51" customWidth="1"/>
    <col min="7230" max="7230" width="12" style="51" customWidth="1"/>
    <col min="7231" max="7231" width="11.77734375" style="51" customWidth="1"/>
    <col min="7232" max="7232" width="12.109375" style="51" customWidth="1"/>
    <col min="7233" max="7233" width="12.88671875" style="51" customWidth="1"/>
    <col min="7234" max="7234" width="12" style="51" customWidth="1"/>
    <col min="7235" max="7235" width="11.77734375" style="51" customWidth="1"/>
    <col min="7236" max="7236" width="12.109375" style="51" customWidth="1"/>
    <col min="7237" max="7237" width="12.88671875" style="51" customWidth="1"/>
    <col min="7238" max="7238" width="12" style="51" customWidth="1"/>
    <col min="7239" max="7239" width="11.77734375" style="51" customWidth="1"/>
    <col min="7240" max="7240" width="12.109375" style="51" customWidth="1"/>
    <col min="7241" max="7241" width="12.88671875" style="51" customWidth="1"/>
    <col min="7242" max="7242" width="12" style="51" customWidth="1"/>
    <col min="7243" max="7243" width="11.77734375" style="51" customWidth="1"/>
    <col min="7244" max="7244" width="12.109375" style="51" customWidth="1"/>
    <col min="7245" max="7245" width="12.88671875" style="51" customWidth="1"/>
    <col min="7246" max="7246" width="12" style="51" customWidth="1"/>
    <col min="7247" max="7247" width="11.77734375" style="51" customWidth="1"/>
    <col min="7248" max="7248" width="12.109375" style="51" customWidth="1"/>
    <col min="7249" max="7249" width="12.88671875" style="51" customWidth="1"/>
    <col min="7250" max="7250" width="12" style="51" customWidth="1"/>
    <col min="7251" max="7251" width="11.77734375" style="51" customWidth="1"/>
    <col min="7252" max="7252" width="12.109375" style="51" customWidth="1"/>
    <col min="7253" max="7253" width="12.88671875" style="51" customWidth="1"/>
    <col min="7254" max="7254" width="12" style="51" customWidth="1"/>
    <col min="7255" max="7255" width="11.77734375" style="51" customWidth="1"/>
    <col min="7256" max="7256" width="12.109375" style="51" customWidth="1"/>
    <col min="7257" max="7257" width="12.88671875" style="51" customWidth="1"/>
    <col min="7258" max="7258" width="12" style="51" customWidth="1"/>
    <col min="7259" max="7259" width="11.77734375" style="51" customWidth="1"/>
    <col min="7260" max="7260" width="12.109375" style="51" customWidth="1"/>
    <col min="7261" max="7261" width="12.88671875" style="51" customWidth="1"/>
    <col min="7262" max="7262" width="12" style="51" customWidth="1"/>
    <col min="7263" max="7263" width="11.77734375" style="51" customWidth="1"/>
    <col min="7264" max="7264" width="12.109375" style="51" customWidth="1"/>
    <col min="7265" max="7265" width="12.88671875" style="51" customWidth="1"/>
    <col min="7266" max="7266" width="12" style="51" customWidth="1"/>
    <col min="7267" max="7267" width="11.77734375" style="51" customWidth="1"/>
    <col min="7268" max="7268" width="12.109375" style="51" customWidth="1"/>
    <col min="7269" max="7269" width="12.88671875" style="51" customWidth="1"/>
    <col min="7270" max="7270" width="12" style="51" customWidth="1"/>
    <col min="7271" max="7271" width="11.77734375" style="51" customWidth="1"/>
    <col min="7272" max="7272" width="12.109375" style="51" customWidth="1"/>
    <col min="7273" max="7273" width="12.88671875" style="51" customWidth="1"/>
    <col min="7274" max="7274" width="12" style="51" customWidth="1"/>
    <col min="7275" max="7275" width="11.77734375" style="51" customWidth="1"/>
    <col min="7276" max="7276" width="12.109375" style="51" customWidth="1"/>
    <col min="7277" max="7277" width="12.88671875" style="51" customWidth="1"/>
    <col min="7278" max="7278" width="12.109375" style="51" customWidth="1"/>
    <col min="7279" max="7279" width="11.77734375" style="51" customWidth="1"/>
    <col min="7280" max="7280" width="12" style="51" customWidth="1"/>
    <col min="7281" max="7281" width="14.44140625" style="51" customWidth="1"/>
    <col min="7282" max="7283" width="17.109375" style="51" customWidth="1"/>
    <col min="7284" max="7284" width="4.88671875" style="51" customWidth="1"/>
    <col min="7285" max="7285" width="23.5546875" style="51" customWidth="1"/>
    <col min="7286" max="7286" width="42.21875" style="51" customWidth="1"/>
    <col min="7287" max="7287" width="8.77734375" style="51" customWidth="1"/>
    <col min="7288" max="7289" width="11" style="51" customWidth="1"/>
    <col min="7290" max="7291" width="9.88671875" style="51"/>
    <col min="7292" max="7292" width="8.77734375" style="51" customWidth="1"/>
    <col min="7293" max="7294" width="9.88671875" style="51"/>
    <col min="7295" max="7295" width="8.77734375" style="51" customWidth="1"/>
    <col min="7296" max="7297" width="9.88671875" style="51"/>
    <col min="7298" max="7298" width="8.77734375" style="51" customWidth="1"/>
    <col min="7299" max="7300" width="9.88671875" style="51"/>
    <col min="7301" max="7301" width="8.77734375" style="51" customWidth="1"/>
    <col min="7302" max="7303" width="9.88671875" style="51"/>
    <col min="7304" max="7304" width="8.77734375" style="51" customWidth="1"/>
    <col min="7305" max="7306" width="9.88671875" style="51"/>
    <col min="7307" max="7307" width="8.77734375" style="51" customWidth="1"/>
    <col min="7308" max="7309" width="9.88671875" style="51"/>
    <col min="7310" max="7310" width="8.77734375" style="51" customWidth="1"/>
    <col min="7311" max="7311" width="9.88671875" style="51"/>
    <col min="7312" max="7312" width="8.77734375" style="51" customWidth="1"/>
    <col min="7313" max="7313" width="11" style="51" customWidth="1"/>
    <col min="7314" max="7315" width="7.5546875" style="51" customWidth="1"/>
    <col min="7316" max="7316" width="11" style="51" customWidth="1"/>
    <col min="7317" max="7317" width="8.77734375" style="51" customWidth="1"/>
    <col min="7318" max="7319" width="11" style="51" customWidth="1"/>
    <col min="7320" max="7321" width="9.88671875" style="51"/>
    <col min="7322" max="7322" width="8.77734375" style="51" customWidth="1"/>
    <col min="7323" max="7324" width="9.88671875" style="51"/>
    <col min="7325" max="7325" width="8.77734375" style="51" customWidth="1"/>
    <col min="7326" max="7327" width="9.88671875" style="51"/>
    <col min="7328" max="7328" width="8.77734375" style="51" customWidth="1"/>
    <col min="7329" max="7424" width="9.88671875" style="51"/>
    <col min="7425" max="7425" width="52.44140625" style="51" customWidth="1"/>
    <col min="7426" max="7426" width="13.88671875" style="51" customWidth="1"/>
    <col min="7427" max="7427" width="15.88671875" style="51" customWidth="1"/>
    <col min="7428" max="7428" width="10.21875" style="51" customWidth="1"/>
    <col min="7429" max="7429" width="13.109375" style="51" customWidth="1"/>
    <col min="7430" max="7430" width="15.88671875" style="51" customWidth="1"/>
    <col min="7431" max="7431" width="14.88671875" style="51" customWidth="1"/>
    <col min="7432" max="7432" width="10.77734375" style="51" customWidth="1"/>
    <col min="7433" max="7433" width="13.109375" style="51" customWidth="1"/>
    <col min="7434" max="7434" width="13.21875" style="51" customWidth="1"/>
    <col min="7435" max="7435" width="11.109375" style="51" customWidth="1"/>
    <col min="7436" max="7436" width="10.109375" style="51" customWidth="1"/>
    <col min="7437" max="7437" width="14.5546875" style="51" customWidth="1"/>
    <col min="7438" max="7438" width="11.44140625" style="51" customWidth="1"/>
    <col min="7439" max="7439" width="12" style="51" customWidth="1"/>
    <col min="7440" max="7440" width="12.109375" style="51" customWidth="1"/>
    <col min="7441" max="7441" width="13.77734375" style="51" customWidth="1"/>
    <col min="7442" max="7442" width="11.21875" style="51" customWidth="1"/>
    <col min="7443" max="7443" width="11.77734375" style="51" customWidth="1"/>
    <col min="7444" max="7444" width="12.109375" style="51" customWidth="1"/>
    <col min="7445" max="7445" width="11.88671875" style="51" customWidth="1"/>
    <col min="7446" max="7446" width="10.5546875" style="51" customWidth="1"/>
    <col min="7447" max="7447" width="11.77734375" style="51" customWidth="1"/>
    <col min="7448" max="7448" width="12" style="51" customWidth="1"/>
    <col min="7449" max="7449" width="13.88671875" style="51" customWidth="1"/>
    <col min="7450" max="7450" width="11.44140625" style="51" customWidth="1"/>
    <col min="7451" max="7451" width="11.77734375" style="51" customWidth="1"/>
    <col min="7452" max="7452" width="12.109375" style="51" customWidth="1"/>
    <col min="7453" max="7453" width="14.5546875" style="51" customWidth="1"/>
    <col min="7454" max="7455" width="11.77734375" style="51" customWidth="1"/>
    <col min="7456" max="7456" width="12.109375" style="51" customWidth="1"/>
    <col min="7457" max="7457" width="14.44140625" style="51" customWidth="1"/>
    <col min="7458" max="7458" width="11.44140625" style="51" customWidth="1"/>
    <col min="7459" max="7459" width="11.77734375" style="51" customWidth="1"/>
    <col min="7460" max="7460" width="12.109375" style="51" customWidth="1"/>
    <col min="7461" max="7461" width="14.109375" style="51" customWidth="1"/>
    <col min="7462" max="7462" width="12" style="51" customWidth="1"/>
    <col min="7463" max="7463" width="11.77734375" style="51" customWidth="1"/>
    <col min="7464" max="7464" width="12.109375" style="51" customWidth="1"/>
    <col min="7465" max="7465" width="12.88671875" style="51" customWidth="1"/>
    <col min="7466" max="7466" width="12" style="51" customWidth="1"/>
    <col min="7467" max="7467" width="11.77734375" style="51" customWidth="1"/>
    <col min="7468" max="7468" width="12.109375" style="51" customWidth="1"/>
    <col min="7469" max="7469" width="12.88671875" style="51" customWidth="1"/>
    <col min="7470" max="7470" width="12" style="51" customWidth="1"/>
    <col min="7471" max="7471" width="11.77734375" style="51" customWidth="1"/>
    <col min="7472" max="7472" width="12.109375" style="51" customWidth="1"/>
    <col min="7473" max="7473" width="12.88671875" style="51" customWidth="1"/>
    <col min="7474" max="7474" width="12" style="51" customWidth="1"/>
    <col min="7475" max="7475" width="11.77734375" style="51" customWidth="1"/>
    <col min="7476" max="7476" width="12.109375" style="51" customWidth="1"/>
    <col min="7477" max="7477" width="12.88671875" style="51" customWidth="1"/>
    <col min="7478" max="7478" width="12" style="51" customWidth="1"/>
    <col min="7479" max="7479" width="11.77734375" style="51" customWidth="1"/>
    <col min="7480" max="7480" width="12.109375" style="51" customWidth="1"/>
    <col min="7481" max="7481" width="12.88671875" style="51" customWidth="1"/>
    <col min="7482" max="7482" width="12" style="51" customWidth="1"/>
    <col min="7483" max="7483" width="11.77734375" style="51" customWidth="1"/>
    <col min="7484" max="7484" width="12.109375" style="51" customWidth="1"/>
    <col min="7485" max="7485" width="13.5546875" style="51" customWidth="1"/>
    <col min="7486" max="7486" width="12" style="51" customWidth="1"/>
    <col min="7487" max="7487" width="11.77734375" style="51" customWidth="1"/>
    <col min="7488" max="7488" width="12.109375" style="51" customWidth="1"/>
    <col min="7489" max="7489" width="12.88671875" style="51" customWidth="1"/>
    <col min="7490" max="7490" width="12" style="51" customWidth="1"/>
    <col min="7491" max="7491" width="11.77734375" style="51" customWidth="1"/>
    <col min="7492" max="7492" width="12.109375" style="51" customWidth="1"/>
    <col min="7493" max="7493" width="12.88671875" style="51" customWidth="1"/>
    <col min="7494" max="7494" width="12" style="51" customWidth="1"/>
    <col min="7495" max="7495" width="11.77734375" style="51" customWidth="1"/>
    <col min="7496" max="7496" width="12.109375" style="51" customWidth="1"/>
    <col min="7497" max="7497" width="12.88671875" style="51" customWidth="1"/>
    <col min="7498" max="7498" width="12" style="51" customWidth="1"/>
    <col min="7499" max="7499" width="11.77734375" style="51" customWidth="1"/>
    <col min="7500" max="7500" width="12.109375" style="51" customWidth="1"/>
    <col min="7501" max="7501" width="12.88671875" style="51" customWidth="1"/>
    <col min="7502" max="7502" width="12" style="51" customWidth="1"/>
    <col min="7503" max="7503" width="11.77734375" style="51" customWidth="1"/>
    <col min="7504" max="7504" width="12.109375" style="51" customWidth="1"/>
    <col min="7505" max="7505" width="12.88671875" style="51" customWidth="1"/>
    <col min="7506" max="7506" width="12" style="51" customWidth="1"/>
    <col min="7507" max="7507" width="11.77734375" style="51" customWidth="1"/>
    <col min="7508" max="7508" width="12.109375" style="51" customWidth="1"/>
    <col min="7509" max="7509" width="12.88671875" style="51" customWidth="1"/>
    <col min="7510" max="7510" width="12" style="51" customWidth="1"/>
    <col min="7511" max="7511" width="11.77734375" style="51" customWidth="1"/>
    <col min="7512" max="7512" width="12.109375" style="51" customWidth="1"/>
    <col min="7513" max="7513" width="12.88671875" style="51" customWidth="1"/>
    <col min="7514" max="7514" width="12" style="51" customWidth="1"/>
    <col min="7515" max="7515" width="11.77734375" style="51" customWidth="1"/>
    <col min="7516" max="7516" width="12.109375" style="51" customWidth="1"/>
    <col min="7517" max="7517" width="12.88671875" style="51" customWidth="1"/>
    <col min="7518" max="7518" width="12" style="51" customWidth="1"/>
    <col min="7519" max="7519" width="11.77734375" style="51" customWidth="1"/>
    <col min="7520" max="7520" width="12.109375" style="51" customWidth="1"/>
    <col min="7521" max="7521" width="12.88671875" style="51" customWidth="1"/>
    <col min="7522" max="7522" width="12" style="51" customWidth="1"/>
    <col min="7523" max="7523" width="11.77734375" style="51" customWidth="1"/>
    <col min="7524" max="7524" width="12.109375" style="51" customWidth="1"/>
    <col min="7525" max="7525" width="12.88671875" style="51" customWidth="1"/>
    <col min="7526" max="7526" width="12" style="51" customWidth="1"/>
    <col min="7527" max="7527" width="11.77734375" style="51" customWidth="1"/>
    <col min="7528" max="7528" width="12.109375" style="51" customWidth="1"/>
    <col min="7529" max="7529" width="12.88671875" style="51" customWidth="1"/>
    <col min="7530" max="7530" width="12" style="51" customWidth="1"/>
    <col min="7531" max="7531" width="11.77734375" style="51" customWidth="1"/>
    <col min="7532" max="7532" width="12.109375" style="51" customWidth="1"/>
    <col min="7533" max="7533" width="12.88671875" style="51" customWidth="1"/>
    <col min="7534" max="7534" width="12.109375" style="51" customWidth="1"/>
    <col min="7535" max="7535" width="11.77734375" style="51" customWidth="1"/>
    <col min="7536" max="7536" width="12" style="51" customWidth="1"/>
    <col min="7537" max="7537" width="14.44140625" style="51" customWidth="1"/>
    <col min="7538" max="7539" width="17.109375" style="51" customWidth="1"/>
    <col min="7540" max="7540" width="4.88671875" style="51" customWidth="1"/>
    <col min="7541" max="7541" width="23.5546875" style="51" customWidth="1"/>
    <col min="7542" max="7542" width="42.21875" style="51" customWidth="1"/>
    <col min="7543" max="7543" width="8.77734375" style="51" customWidth="1"/>
    <col min="7544" max="7545" width="11" style="51" customWidth="1"/>
    <col min="7546" max="7547" width="9.88671875" style="51"/>
    <col min="7548" max="7548" width="8.77734375" style="51" customWidth="1"/>
    <col min="7549" max="7550" width="9.88671875" style="51"/>
    <col min="7551" max="7551" width="8.77734375" style="51" customWidth="1"/>
    <col min="7552" max="7553" width="9.88671875" style="51"/>
    <col min="7554" max="7554" width="8.77734375" style="51" customWidth="1"/>
    <col min="7555" max="7556" width="9.88671875" style="51"/>
    <col min="7557" max="7557" width="8.77734375" style="51" customWidth="1"/>
    <col min="7558" max="7559" width="9.88671875" style="51"/>
    <col min="7560" max="7560" width="8.77734375" style="51" customWidth="1"/>
    <col min="7561" max="7562" width="9.88671875" style="51"/>
    <col min="7563" max="7563" width="8.77734375" style="51" customWidth="1"/>
    <col min="7564" max="7565" width="9.88671875" style="51"/>
    <col min="7566" max="7566" width="8.77734375" style="51" customWidth="1"/>
    <col min="7567" max="7567" width="9.88671875" style="51"/>
    <col min="7568" max="7568" width="8.77734375" style="51" customWidth="1"/>
    <col min="7569" max="7569" width="11" style="51" customWidth="1"/>
    <col min="7570" max="7571" width="7.5546875" style="51" customWidth="1"/>
    <col min="7572" max="7572" width="11" style="51" customWidth="1"/>
    <col min="7573" max="7573" width="8.77734375" style="51" customWidth="1"/>
    <col min="7574" max="7575" width="11" style="51" customWidth="1"/>
    <col min="7576" max="7577" width="9.88671875" style="51"/>
    <col min="7578" max="7578" width="8.77734375" style="51" customWidth="1"/>
    <col min="7579" max="7580" width="9.88671875" style="51"/>
    <col min="7581" max="7581" width="8.77734375" style="51" customWidth="1"/>
    <col min="7582" max="7583" width="9.88671875" style="51"/>
    <col min="7584" max="7584" width="8.77734375" style="51" customWidth="1"/>
    <col min="7585" max="7680" width="9.88671875" style="51"/>
    <col min="7681" max="7681" width="52.44140625" style="51" customWidth="1"/>
    <col min="7682" max="7682" width="13.88671875" style="51" customWidth="1"/>
    <col min="7683" max="7683" width="15.88671875" style="51" customWidth="1"/>
    <col min="7684" max="7684" width="10.21875" style="51" customWidth="1"/>
    <col min="7685" max="7685" width="13.109375" style="51" customWidth="1"/>
    <col min="7686" max="7686" width="15.88671875" style="51" customWidth="1"/>
    <col min="7687" max="7687" width="14.88671875" style="51" customWidth="1"/>
    <col min="7688" max="7688" width="10.77734375" style="51" customWidth="1"/>
    <col min="7689" max="7689" width="13.109375" style="51" customWidth="1"/>
    <col min="7690" max="7690" width="13.21875" style="51" customWidth="1"/>
    <col min="7691" max="7691" width="11.109375" style="51" customWidth="1"/>
    <col min="7692" max="7692" width="10.109375" style="51" customWidth="1"/>
    <col min="7693" max="7693" width="14.5546875" style="51" customWidth="1"/>
    <col min="7694" max="7694" width="11.44140625" style="51" customWidth="1"/>
    <col min="7695" max="7695" width="12" style="51" customWidth="1"/>
    <col min="7696" max="7696" width="12.109375" style="51" customWidth="1"/>
    <col min="7697" max="7697" width="13.77734375" style="51" customWidth="1"/>
    <col min="7698" max="7698" width="11.21875" style="51" customWidth="1"/>
    <col min="7699" max="7699" width="11.77734375" style="51" customWidth="1"/>
    <col min="7700" max="7700" width="12.109375" style="51" customWidth="1"/>
    <col min="7701" max="7701" width="11.88671875" style="51" customWidth="1"/>
    <col min="7702" max="7702" width="10.5546875" style="51" customWidth="1"/>
    <col min="7703" max="7703" width="11.77734375" style="51" customWidth="1"/>
    <col min="7704" max="7704" width="12" style="51" customWidth="1"/>
    <col min="7705" max="7705" width="13.88671875" style="51" customWidth="1"/>
    <col min="7706" max="7706" width="11.44140625" style="51" customWidth="1"/>
    <col min="7707" max="7707" width="11.77734375" style="51" customWidth="1"/>
    <col min="7708" max="7708" width="12.109375" style="51" customWidth="1"/>
    <col min="7709" max="7709" width="14.5546875" style="51" customWidth="1"/>
    <col min="7710" max="7711" width="11.77734375" style="51" customWidth="1"/>
    <col min="7712" max="7712" width="12.109375" style="51" customWidth="1"/>
    <col min="7713" max="7713" width="14.44140625" style="51" customWidth="1"/>
    <col min="7714" max="7714" width="11.44140625" style="51" customWidth="1"/>
    <col min="7715" max="7715" width="11.77734375" style="51" customWidth="1"/>
    <col min="7716" max="7716" width="12.109375" style="51" customWidth="1"/>
    <col min="7717" max="7717" width="14.109375" style="51" customWidth="1"/>
    <col min="7718" max="7718" width="12" style="51" customWidth="1"/>
    <col min="7719" max="7719" width="11.77734375" style="51" customWidth="1"/>
    <col min="7720" max="7720" width="12.109375" style="51" customWidth="1"/>
    <col min="7721" max="7721" width="12.88671875" style="51" customWidth="1"/>
    <col min="7722" max="7722" width="12" style="51" customWidth="1"/>
    <col min="7723" max="7723" width="11.77734375" style="51" customWidth="1"/>
    <col min="7724" max="7724" width="12.109375" style="51" customWidth="1"/>
    <col min="7725" max="7725" width="12.88671875" style="51" customWidth="1"/>
    <col min="7726" max="7726" width="12" style="51" customWidth="1"/>
    <col min="7727" max="7727" width="11.77734375" style="51" customWidth="1"/>
    <col min="7728" max="7728" width="12.109375" style="51" customWidth="1"/>
    <col min="7729" max="7729" width="12.88671875" style="51" customWidth="1"/>
    <col min="7730" max="7730" width="12" style="51" customWidth="1"/>
    <col min="7731" max="7731" width="11.77734375" style="51" customWidth="1"/>
    <col min="7732" max="7732" width="12.109375" style="51" customWidth="1"/>
    <col min="7733" max="7733" width="12.88671875" style="51" customWidth="1"/>
    <col min="7734" max="7734" width="12" style="51" customWidth="1"/>
    <col min="7735" max="7735" width="11.77734375" style="51" customWidth="1"/>
    <col min="7736" max="7736" width="12.109375" style="51" customWidth="1"/>
    <col min="7737" max="7737" width="12.88671875" style="51" customWidth="1"/>
    <col min="7738" max="7738" width="12" style="51" customWidth="1"/>
    <col min="7739" max="7739" width="11.77734375" style="51" customWidth="1"/>
    <col min="7740" max="7740" width="12.109375" style="51" customWidth="1"/>
    <col min="7741" max="7741" width="13.5546875" style="51" customWidth="1"/>
    <col min="7742" max="7742" width="12" style="51" customWidth="1"/>
    <col min="7743" max="7743" width="11.77734375" style="51" customWidth="1"/>
    <col min="7744" max="7744" width="12.109375" style="51" customWidth="1"/>
    <col min="7745" max="7745" width="12.88671875" style="51" customWidth="1"/>
    <col min="7746" max="7746" width="12" style="51" customWidth="1"/>
    <col min="7747" max="7747" width="11.77734375" style="51" customWidth="1"/>
    <col min="7748" max="7748" width="12.109375" style="51" customWidth="1"/>
    <col min="7749" max="7749" width="12.88671875" style="51" customWidth="1"/>
    <col min="7750" max="7750" width="12" style="51" customWidth="1"/>
    <col min="7751" max="7751" width="11.77734375" style="51" customWidth="1"/>
    <col min="7752" max="7752" width="12.109375" style="51" customWidth="1"/>
    <col min="7753" max="7753" width="12.88671875" style="51" customWidth="1"/>
    <col min="7754" max="7754" width="12" style="51" customWidth="1"/>
    <col min="7755" max="7755" width="11.77734375" style="51" customWidth="1"/>
    <col min="7756" max="7756" width="12.109375" style="51" customWidth="1"/>
    <col min="7757" max="7757" width="12.88671875" style="51" customWidth="1"/>
    <col min="7758" max="7758" width="12" style="51" customWidth="1"/>
    <col min="7759" max="7759" width="11.77734375" style="51" customWidth="1"/>
    <col min="7760" max="7760" width="12.109375" style="51" customWidth="1"/>
    <col min="7761" max="7761" width="12.88671875" style="51" customWidth="1"/>
    <col min="7762" max="7762" width="12" style="51" customWidth="1"/>
    <col min="7763" max="7763" width="11.77734375" style="51" customWidth="1"/>
    <col min="7764" max="7764" width="12.109375" style="51" customWidth="1"/>
    <col min="7765" max="7765" width="12.88671875" style="51" customWidth="1"/>
    <col min="7766" max="7766" width="12" style="51" customWidth="1"/>
    <col min="7767" max="7767" width="11.77734375" style="51" customWidth="1"/>
    <col min="7768" max="7768" width="12.109375" style="51" customWidth="1"/>
    <col min="7769" max="7769" width="12.88671875" style="51" customWidth="1"/>
    <col min="7770" max="7770" width="12" style="51" customWidth="1"/>
    <col min="7771" max="7771" width="11.77734375" style="51" customWidth="1"/>
    <col min="7772" max="7772" width="12.109375" style="51" customWidth="1"/>
    <col min="7773" max="7773" width="12.88671875" style="51" customWidth="1"/>
    <col min="7774" max="7774" width="12" style="51" customWidth="1"/>
    <col min="7775" max="7775" width="11.77734375" style="51" customWidth="1"/>
    <col min="7776" max="7776" width="12.109375" style="51" customWidth="1"/>
    <col min="7777" max="7777" width="12.88671875" style="51" customWidth="1"/>
    <col min="7778" max="7778" width="12" style="51" customWidth="1"/>
    <col min="7779" max="7779" width="11.77734375" style="51" customWidth="1"/>
    <col min="7780" max="7780" width="12.109375" style="51" customWidth="1"/>
    <col min="7781" max="7781" width="12.88671875" style="51" customWidth="1"/>
    <col min="7782" max="7782" width="12" style="51" customWidth="1"/>
    <col min="7783" max="7783" width="11.77734375" style="51" customWidth="1"/>
    <col min="7784" max="7784" width="12.109375" style="51" customWidth="1"/>
    <col min="7785" max="7785" width="12.88671875" style="51" customWidth="1"/>
    <col min="7786" max="7786" width="12" style="51" customWidth="1"/>
    <col min="7787" max="7787" width="11.77734375" style="51" customWidth="1"/>
    <col min="7788" max="7788" width="12.109375" style="51" customWidth="1"/>
    <col min="7789" max="7789" width="12.88671875" style="51" customWidth="1"/>
    <col min="7790" max="7790" width="12.109375" style="51" customWidth="1"/>
    <col min="7791" max="7791" width="11.77734375" style="51" customWidth="1"/>
    <col min="7792" max="7792" width="12" style="51" customWidth="1"/>
    <col min="7793" max="7793" width="14.44140625" style="51" customWidth="1"/>
    <col min="7794" max="7795" width="17.109375" style="51" customWidth="1"/>
    <col min="7796" max="7796" width="4.88671875" style="51" customWidth="1"/>
    <col min="7797" max="7797" width="23.5546875" style="51" customWidth="1"/>
    <col min="7798" max="7798" width="42.21875" style="51" customWidth="1"/>
    <col min="7799" max="7799" width="8.77734375" style="51" customWidth="1"/>
    <col min="7800" max="7801" width="11" style="51" customWidth="1"/>
    <col min="7802" max="7803" width="9.88671875" style="51"/>
    <col min="7804" max="7804" width="8.77734375" style="51" customWidth="1"/>
    <col min="7805" max="7806" width="9.88671875" style="51"/>
    <col min="7807" max="7807" width="8.77734375" style="51" customWidth="1"/>
    <col min="7808" max="7809" width="9.88671875" style="51"/>
    <col min="7810" max="7810" width="8.77734375" style="51" customWidth="1"/>
    <col min="7811" max="7812" width="9.88671875" style="51"/>
    <col min="7813" max="7813" width="8.77734375" style="51" customWidth="1"/>
    <col min="7814" max="7815" width="9.88671875" style="51"/>
    <col min="7816" max="7816" width="8.77734375" style="51" customWidth="1"/>
    <col min="7817" max="7818" width="9.88671875" style="51"/>
    <col min="7819" max="7819" width="8.77734375" style="51" customWidth="1"/>
    <col min="7820" max="7821" width="9.88671875" style="51"/>
    <col min="7822" max="7822" width="8.77734375" style="51" customWidth="1"/>
    <col min="7823" max="7823" width="9.88671875" style="51"/>
    <col min="7824" max="7824" width="8.77734375" style="51" customWidth="1"/>
    <col min="7825" max="7825" width="11" style="51" customWidth="1"/>
    <col min="7826" max="7827" width="7.5546875" style="51" customWidth="1"/>
    <col min="7828" max="7828" width="11" style="51" customWidth="1"/>
    <col min="7829" max="7829" width="8.77734375" style="51" customWidth="1"/>
    <col min="7830" max="7831" width="11" style="51" customWidth="1"/>
    <col min="7832" max="7833" width="9.88671875" style="51"/>
    <col min="7834" max="7834" width="8.77734375" style="51" customWidth="1"/>
    <col min="7835" max="7836" width="9.88671875" style="51"/>
    <col min="7837" max="7837" width="8.77734375" style="51" customWidth="1"/>
    <col min="7838" max="7839" width="9.88671875" style="51"/>
    <col min="7840" max="7840" width="8.77734375" style="51" customWidth="1"/>
    <col min="7841" max="7936" width="9.88671875" style="51"/>
    <col min="7937" max="7937" width="52.44140625" style="51" customWidth="1"/>
    <col min="7938" max="7938" width="13.88671875" style="51" customWidth="1"/>
    <col min="7939" max="7939" width="15.88671875" style="51" customWidth="1"/>
    <col min="7940" max="7940" width="10.21875" style="51" customWidth="1"/>
    <col min="7941" max="7941" width="13.109375" style="51" customWidth="1"/>
    <col min="7942" max="7942" width="15.88671875" style="51" customWidth="1"/>
    <col min="7943" max="7943" width="14.88671875" style="51" customWidth="1"/>
    <col min="7944" max="7944" width="10.77734375" style="51" customWidth="1"/>
    <col min="7945" max="7945" width="13.109375" style="51" customWidth="1"/>
    <col min="7946" max="7946" width="13.21875" style="51" customWidth="1"/>
    <col min="7947" max="7947" width="11.109375" style="51" customWidth="1"/>
    <col min="7948" max="7948" width="10.109375" style="51" customWidth="1"/>
    <col min="7949" max="7949" width="14.5546875" style="51" customWidth="1"/>
    <col min="7950" max="7950" width="11.44140625" style="51" customWidth="1"/>
    <col min="7951" max="7951" width="12" style="51" customWidth="1"/>
    <col min="7952" max="7952" width="12.109375" style="51" customWidth="1"/>
    <col min="7953" max="7953" width="13.77734375" style="51" customWidth="1"/>
    <col min="7954" max="7954" width="11.21875" style="51" customWidth="1"/>
    <col min="7955" max="7955" width="11.77734375" style="51" customWidth="1"/>
    <col min="7956" max="7956" width="12.109375" style="51" customWidth="1"/>
    <col min="7957" max="7957" width="11.88671875" style="51" customWidth="1"/>
    <col min="7958" max="7958" width="10.5546875" style="51" customWidth="1"/>
    <col min="7959" max="7959" width="11.77734375" style="51" customWidth="1"/>
    <col min="7960" max="7960" width="12" style="51" customWidth="1"/>
    <col min="7961" max="7961" width="13.88671875" style="51" customWidth="1"/>
    <col min="7962" max="7962" width="11.44140625" style="51" customWidth="1"/>
    <col min="7963" max="7963" width="11.77734375" style="51" customWidth="1"/>
    <col min="7964" max="7964" width="12.109375" style="51" customWidth="1"/>
    <col min="7965" max="7965" width="14.5546875" style="51" customWidth="1"/>
    <col min="7966" max="7967" width="11.77734375" style="51" customWidth="1"/>
    <col min="7968" max="7968" width="12.109375" style="51" customWidth="1"/>
    <col min="7969" max="7969" width="14.44140625" style="51" customWidth="1"/>
    <col min="7970" max="7970" width="11.44140625" style="51" customWidth="1"/>
    <col min="7971" max="7971" width="11.77734375" style="51" customWidth="1"/>
    <col min="7972" max="7972" width="12.109375" style="51" customWidth="1"/>
    <col min="7973" max="7973" width="14.109375" style="51" customWidth="1"/>
    <col min="7974" max="7974" width="12" style="51" customWidth="1"/>
    <col min="7975" max="7975" width="11.77734375" style="51" customWidth="1"/>
    <col min="7976" max="7976" width="12.109375" style="51" customWidth="1"/>
    <col min="7977" max="7977" width="12.88671875" style="51" customWidth="1"/>
    <col min="7978" max="7978" width="12" style="51" customWidth="1"/>
    <col min="7979" max="7979" width="11.77734375" style="51" customWidth="1"/>
    <col min="7980" max="7980" width="12.109375" style="51" customWidth="1"/>
    <col min="7981" max="7981" width="12.88671875" style="51" customWidth="1"/>
    <col min="7982" max="7982" width="12" style="51" customWidth="1"/>
    <col min="7983" max="7983" width="11.77734375" style="51" customWidth="1"/>
    <col min="7984" max="7984" width="12.109375" style="51" customWidth="1"/>
    <col min="7985" max="7985" width="12.88671875" style="51" customWidth="1"/>
    <col min="7986" max="7986" width="12" style="51" customWidth="1"/>
    <col min="7987" max="7987" width="11.77734375" style="51" customWidth="1"/>
    <col min="7988" max="7988" width="12.109375" style="51" customWidth="1"/>
    <col min="7989" max="7989" width="12.88671875" style="51" customWidth="1"/>
    <col min="7990" max="7990" width="12" style="51" customWidth="1"/>
    <col min="7991" max="7991" width="11.77734375" style="51" customWidth="1"/>
    <col min="7992" max="7992" width="12.109375" style="51" customWidth="1"/>
    <col min="7993" max="7993" width="12.88671875" style="51" customWidth="1"/>
    <col min="7994" max="7994" width="12" style="51" customWidth="1"/>
    <col min="7995" max="7995" width="11.77734375" style="51" customWidth="1"/>
    <col min="7996" max="7996" width="12.109375" style="51" customWidth="1"/>
    <col min="7997" max="7997" width="13.5546875" style="51" customWidth="1"/>
    <col min="7998" max="7998" width="12" style="51" customWidth="1"/>
    <col min="7999" max="7999" width="11.77734375" style="51" customWidth="1"/>
    <col min="8000" max="8000" width="12.109375" style="51" customWidth="1"/>
    <col min="8001" max="8001" width="12.88671875" style="51" customWidth="1"/>
    <col min="8002" max="8002" width="12" style="51" customWidth="1"/>
    <col min="8003" max="8003" width="11.77734375" style="51" customWidth="1"/>
    <col min="8004" max="8004" width="12.109375" style="51" customWidth="1"/>
    <col min="8005" max="8005" width="12.88671875" style="51" customWidth="1"/>
    <col min="8006" max="8006" width="12" style="51" customWidth="1"/>
    <col min="8007" max="8007" width="11.77734375" style="51" customWidth="1"/>
    <col min="8008" max="8008" width="12.109375" style="51" customWidth="1"/>
    <col min="8009" max="8009" width="12.88671875" style="51" customWidth="1"/>
    <col min="8010" max="8010" width="12" style="51" customWidth="1"/>
    <col min="8011" max="8011" width="11.77734375" style="51" customWidth="1"/>
    <col min="8012" max="8012" width="12.109375" style="51" customWidth="1"/>
    <col min="8013" max="8013" width="12.88671875" style="51" customWidth="1"/>
    <col min="8014" max="8014" width="12" style="51" customWidth="1"/>
    <col min="8015" max="8015" width="11.77734375" style="51" customWidth="1"/>
    <col min="8016" max="8016" width="12.109375" style="51" customWidth="1"/>
    <col min="8017" max="8017" width="12.88671875" style="51" customWidth="1"/>
    <col min="8018" max="8018" width="12" style="51" customWidth="1"/>
    <col min="8019" max="8019" width="11.77734375" style="51" customWidth="1"/>
    <col min="8020" max="8020" width="12.109375" style="51" customWidth="1"/>
    <col min="8021" max="8021" width="12.88671875" style="51" customWidth="1"/>
    <col min="8022" max="8022" width="12" style="51" customWidth="1"/>
    <col min="8023" max="8023" width="11.77734375" style="51" customWidth="1"/>
    <col min="8024" max="8024" width="12.109375" style="51" customWidth="1"/>
    <col min="8025" max="8025" width="12.88671875" style="51" customWidth="1"/>
    <col min="8026" max="8026" width="12" style="51" customWidth="1"/>
    <col min="8027" max="8027" width="11.77734375" style="51" customWidth="1"/>
    <col min="8028" max="8028" width="12.109375" style="51" customWidth="1"/>
    <col min="8029" max="8029" width="12.88671875" style="51" customWidth="1"/>
    <col min="8030" max="8030" width="12" style="51" customWidth="1"/>
    <col min="8031" max="8031" width="11.77734375" style="51" customWidth="1"/>
    <col min="8032" max="8032" width="12.109375" style="51" customWidth="1"/>
    <col min="8033" max="8033" width="12.88671875" style="51" customWidth="1"/>
    <col min="8034" max="8034" width="12" style="51" customWidth="1"/>
    <col min="8035" max="8035" width="11.77734375" style="51" customWidth="1"/>
    <col min="8036" max="8036" width="12.109375" style="51" customWidth="1"/>
    <col min="8037" max="8037" width="12.88671875" style="51" customWidth="1"/>
    <col min="8038" max="8038" width="12" style="51" customWidth="1"/>
    <col min="8039" max="8039" width="11.77734375" style="51" customWidth="1"/>
    <col min="8040" max="8040" width="12.109375" style="51" customWidth="1"/>
    <col min="8041" max="8041" width="12.88671875" style="51" customWidth="1"/>
    <col min="8042" max="8042" width="12" style="51" customWidth="1"/>
    <col min="8043" max="8043" width="11.77734375" style="51" customWidth="1"/>
    <col min="8044" max="8044" width="12.109375" style="51" customWidth="1"/>
    <col min="8045" max="8045" width="12.88671875" style="51" customWidth="1"/>
    <col min="8046" max="8046" width="12.109375" style="51" customWidth="1"/>
    <col min="8047" max="8047" width="11.77734375" style="51" customWidth="1"/>
    <col min="8048" max="8048" width="12" style="51" customWidth="1"/>
    <col min="8049" max="8049" width="14.44140625" style="51" customWidth="1"/>
    <col min="8050" max="8051" width="17.109375" style="51" customWidth="1"/>
    <col min="8052" max="8052" width="4.88671875" style="51" customWidth="1"/>
    <col min="8053" max="8053" width="23.5546875" style="51" customWidth="1"/>
    <col min="8054" max="8054" width="42.21875" style="51" customWidth="1"/>
    <col min="8055" max="8055" width="8.77734375" style="51" customWidth="1"/>
    <col min="8056" max="8057" width="11" style="51" customWidth="1"/>
    <col min="8058" max="8059" width="9.88671875" style="51"/>
    <col min="8060" max="8060" width="8.77734375" style="51" customWidth="1"/>
    <col min="8061" max="8062" width="9.88671875" style="51"/>
    <col min="8063" max="8063" width="8.77734375" style="51" customWidth="1"/>
    <col min="8064" max="8065" width="9.88671875" style="51"/>
    <col min="8066" max="8066" width="8.77734375" style="51" customWidth="1"/>
    <col min="8067" max="8068" width="9.88671875" style="51"/>
    <col min="8069" max="8069" width="8.77734375" style="51" customWidth="1"/>
    <col min="8070" max="8071" width="9.88671875" style="51"/>
    <col min="8072" max="8072" width="8.77734375" style="51" customWidth="1"/>
    <col min="8073" max="8074" width="9.88671875" style="51"/>
    <col min="8075" max="8075" width="8.77734375" style="51" customWidth="1"/>
    <col min="8076" max="8077" width="9.88671875" style="51"/>
    <col min="8078" max="8078" width="8.77734375" style="51" customWidth="1"/>
    <col min="8079" max="8079" width="9.88671875" style="51"/>
    <col min="8080" max="8080" width="8.77734375" style="51" customWidth="1"/>
    <col min="8081" max="8081" width="11" style="51" customWidth="1"/>
    <col min="8082" max="8083" width="7.5546875" style="51" customWidth="1"/>
    <col min="8084" max="8084" width="11" style="51" customWidth="1"/>
    <col min="8085" max="8085" width="8.77734375" style="51" customWidth="1"/>
    <col min="8086" max="8087" width="11" style="51" customWidth="1"/>
    <col min="8088" max="8089" width="9.88671875" style="51"/>
    <col min="8090" max="8090" width="8.77734375" style="51" customWidth="1"/>
    <col min="8091" max="8092" width="9.88671875" style="51"/>
    <col min="8093" max="8093" width="8.77734375" style="51" customWidth="1"/>
    <col min="8094" max="8095" width="9.88671875" style="51"/>
    <col min="8096" max="8096" width="8.77734375" style="51" customWidth="1"/>
    <col min="8097" max="8192" width="9.88671875" style="51"/>
    <col min="8193" max="8193" width="52.44140625" style="51" customWidth="1"/>
    <col min="8194" max="8194" width="13.88671875" style="51" customWidth="1"/>
    <col min="8195" max="8195" width="15.88671875" style="51" customWidth="1"/>
    <col min="8196" max="8196" width="10.21875" style="51" customWidth="1"/>
    <col min="8197" max="8197" width="13.109375" style="51" customWidth="1"/>
    <col min="8198" max="8198" width="15.88671875" style="51" customWidth="1"/>
    <col min="8199" max="8199" width="14.88671875" style="51" customWidth="1"/>
    <col min="8200" max="8200" width="10.77734375" style="51" customWidth="1"/>
    <col min="8201" max="8201" width="13.109375" style="51" customWidth="1"/>
    <col min="8202" max="8202" width="13.21875" style="51" customWidth="1"/>
    <col min="8203" max="8203" width="11.109375" style="51" customWidth="1"/>
    <col min="8204" max="8204" width="10.109375" style="51" customWidth="1"/>
    <col min="8205" max="8205" width="14.5546875" style="51" customWidth="1"/>
    <col min="8206" max="8206" width="11.44140625" style="51" customWidth="1"/>
    <col min="8207" max="8207" width="12" style="51" customWidth="1"/>
    <col min="8208" max="8208" width="12.109375" style="51" customWidth="1"/>
    <col min="8209" max="8209" width="13.77734375" style="51" customWidth="1"/>
    <col min="8210" max="8210" width="11.21875" style="51" customWidth="1"/>
    <col min="8211" max="8211" width="11.77734375" style="51" customWidth="1"/>
    <col min="8212" max="8212" width="12.109375" style="51" customWidth="1"/>
    <col min="8213" max="8213" width="11.88671875" style="51" customWidth="1"/>
    <col min="8214" max="8214" width="10.5546875" style="51" customWidth="1"/>
    <col min="8215" max="8215" width="11.77734375" style="51" customWidth="1"/>
    <col min="8216" max="8216" width="12" style="51" customWidth="1"/>
    <col min="8217" max="8217" width="13.88671875" style="51" customWidth="1"/>
    <col min="8218" max="8218" width="11.44140625" style="51" customWidth="1"/>
    <col min="8219" max="8219" width="11.77734375" style="51" customWidth="1"/>
    <col min="8220" max="8220" width="12.109375" style="51" customWidth="1"/>
    <col min="8221" max="8221" width="14.5546875" style="51" customWidth="1"/>
    <col min="8222" max="8223" width="11.77734375" style="51" customWidth="1"/>
    <col min="8224" max="8224" width="12.109375" style="51" customWidth="1"/>
    <col min="8225" max="8225" width="14.44140625" style="51" customWidth="1"/>
    <col min="8226" max="8226" width="11.44140625" style="51" customWidth="1"/>
    <col min="8227" max="8227" width="11.77734375" style="51" customWidth="1"/>
    <col min="8228" max="8228" width="12.109375" style="51" customWidth="1"/>
    <col min="8229" max="8229" width="14.109375" style="51" customWidth="1"/>
    <col min="8230" max="8230" width="12" style="51" customWidth="1"/>
    <col min="8231" max="8231" width="11.77734375" style="51" customWidth="1"/>
    <col min="8232" max="8232" width="12.109375" style="51" customWidth="1"/>
    <col min="8233" max="8233" width="12.88671875" style="51" customWidth="1"/>
    <col min="8234" max="8234" width="12" style="51" customWidth="1"/>
    <col min="8235" max="8235" width="11.77734375" style="51" customWidth="1"/>
    <col min="8236" max="8236" width="12.109375" style="51" customWidth="1"/>
    <col min="8237" max="8237" width="12.88671875" style="51" customWidth="1"/>
    <col min="8238" max="8238" width="12" style="51" customWidth="1"/>
    <col min="8239" max="8239" width="11.77734375" style="51" customWidth="1"/>
    <col min="8240" max="8240" width="12.109375" style="51" customWidth="1"/>
    <col min="8241" max="8241" width="12.88671875" style="51" customWidth="1"/>
    <col min="8242" max="8242" width="12" style="51" customWidth="1"/>
    <col min="8243" max="8243" width="11.77734375" style="51" customWidth="1"/>
    <col min="8244" max="8244" width="12.109375" style="51" customWidth="1"/>
    <col min="8245" max="8245" width="12.88671875" style="51" customWidth="1"/>
    <col min="8246" max="8246" width="12" style="51" customWidth="1"/>
    <col min="8247" max="8247" width="11.77734375" style="51" customWidth="1"/>
    <col min="8248" max="8248" width="12.109375" style="51" customWidth="1"/>
    <col min="8249" max="8249" width="12.88671875" style="51" customWidth="1"/>
    <col min="8250" max="8250" width="12" style="51" customWidth="1"/>
    <col min="8251" max="8251" width="11.77734375" style="51" customWidth="1"/>
    <col min="8252" max="8252" width="12.109375" style="51" customWidth="1"/>
    <col min="8253" max="8253" width="13.5546875" style="51" customWidth="1"/>
    <col min="8254" max="8254" width="12" style="51" customWidth="1"/>
    <col min="8255" max="8255" width="11.77734375" style="51" customWidth="1"/>
    <col min="8256" max="8256" width="12.109375" style="51" customWidth="1"/>
    <col min="8257" max="8257" width="12.88671875" style="51" customWidth="1"/>
    <col min="8258" max="8258" width="12" style="51" customWidth="1"/>
    <col min="8259" max="8259" width="11.77734375" style="51" customWidth="1"/>
    <col min="8260" max="8260" width="12.109375" style="51" customWidth="1"/>
    <col min="8261" max="8261" width="12.88671875" style="51" customWidth="1"/>
    <col min="8262" max="8262" width="12" style="51" customWidth="1"/>
    <col min="8263" max="8263" width="11.77734375" style="51" customWidth="1"/>
    <col min="8264" max="8264" width="12.109375" style="51" customWidth="1"/>
    <col min="8265" max="8265" width="12.88671875" style="51" customWidth="1"/>
    <col min="8266" max="8266" width="12" style="51" customWidth="1"/>
    <col min="8267" max="8267" width="11.77734375" style="51" customWidth="1"/>
    <col min="8268" max="8268" width="12.109375" style="51" customWidth="1"/>
    <col min="8269" max="8269" width="12.88671875" style="51" customWidth="1"/>
    <col min="8270" max="8270" width="12" style="51" customWidth="1"/>
    <col min="8271" max="8271" width="11.77734375" style="51" customWidth="1"/>
    <col min="8272" max="8272" width="12.109375" style="51" customWidth="1"/>
    <col min="8273" max="8273" width="12.88671875" style="51" customWidth="1"/>
    <col min="8274" max="8274" width="12" style="51" customWidth="1"/>
    <col min="8275" max="8275" width="11.77734375" style="51" customWidth="1"/>
    <col min="8276" max="8276" width="12.109375" style="51" customWidth="1"/>
    <col min="8277" max="8277" width="12.88671875" style="51" customWidth="1"/>
    <col min="8278" max="8278" width="12" style="51" customWidth="1"/>
    <col min="8279" max="8279" width="11.77734375" style="51" customWidth="1"/>
    <col min="8280" max="8280" width="12.109375" style="51" customWidth="1"/>
    <col min="8281" max="8281" width="12.88671875" style="51" customWidth="1"/>
    <col min="8282" max="8282" width="12" style="51" customWidth="1"/>
    <col min="8283" max="8283" width="11.77734375" style="51" customWidth="1"/>
    <col min="8284" max="8284" width="12.109375" style="51" customWidth="1"/>
    <col min="8285" max="8285" width="12.88671875" style="51" customWidth="1"/>
    <col min="8286" max="8286" width="12" style="51" customWidth="1"/>
    <col min="8287" max="8287" width="11.77734375" style="51" customWidth="1"/>
    <col min="8288" max="8288" width="12.109375" style="51" customWidth="1"/>
    <col min="8289" max="8289" width="12.88671875" style="51" customWidth="1"/>
    <col min="8290" max="8290" width="12" style="51" customWidth="1"/>
    <col min="8291" max="8291" width="11.77734375" style="51" customWidth="1"/>
    <col min="8292" max="8292" width="12.109375" style="51" customWidth="1"/>
    <col min="8293" max="8293" width="12.88671875" style="51" customWidth="1"/>
    <col min="8294" max="8294" width="12" style="51" customWidth="1"/>
    <col min="8295" max="8295" width="11.77734375" style="51" customWidth="1"/>
    <col min="8296" max="8296" width="12.109375" style="51" customWidth="1"/>
    <col min="8297" max="8297" width="12.88671875" style="51" customWidth="1"/>
    <col min="8298" max="8298" width="12" style="51" customWidth="1"/>
    <col min="8299" max="8299" width="11.77734375" style="51" customWidth="1"/>
    <col min="8300" max="8300" width="12.109375" style="51" customWidth="1"/>
    <col min="8301" max="8301" width="12.88671875" style="51" customWidth="1"/>
    <col min="8302" max="8302" width="12.109375" style="51" customWidth="1"/>
    <col min="8303" max="8303" width="11.77734375" style="51" customWidth="1"/>
    <col min="8304" max="8304" width="12" style="51" customWidth="1"/>
    <col min="8305" max="8305" width="14.44140625" style="51" customWidth="1"/>
    <col min="8306" max="8307" width="17.109375" style="51" customWidth="1"/>
    <col min="8308" max="8308" width="4.88671875" style="51" customWidth="1"/>
    <col min="8309" max="8309" width="23.5546875" style="51" customWidth="1"/>
    <col min="8310" max="8310" width="42.21875" style="51" customWidth="1"/>
    <col min="8311" max="8311" width="8.77734375" style="51" customWidth="1"/>
    <col min="8312" max="8313" width="11" style="51" customWidth="1"/>
    <col min="8314" max="8315" width="9.88671875" style="51"/>
    <col min="8316" max="8316" width="8.77734375" style="51" customWidth="1"/>
    <col min="8317" max="8318" width="9.88671875" style="51"/>
    <col min="8319" max="8319" width="8.77734375" style="51" customWidth="1"/>
    <col min="8320" max="8321" width="9.88671875" style="51"/>
    <col min="8322" max="8322" width="8.77734375" style="51" customWidth="1"/>
    <col min="8323" max="8324" width="9.88671875" style="51"/>
    <col min="8325" max="8325" width="8.77734375" style="51" customWidth="1"/>
    <col min="8326" max="8327" width="9.88671875" style="51"/>
    <col min="8328" max="8328" width="8.77734375" style="51" customWidth="1"/>
    <col min="8329" max="8330" width="9.88671875" style="51"/>
    <col min="8331" max="8331" width="8.77734375" style="51" customWidth="1"/>
    <col min="8332" max="8333" width="9.88671875" style="51"/>
    <col min="8334" max="8334" width="8.77734375" style="51" customWidth="1"/>
    <col min="8335" max="8335" width="9.88671875" style="51"/>
    <col min="8336" max="8336" width="8.77734375" style="51" customWidth="1"/>
    <col min="8337" max="8337" width="11" style="51" customWidth="1"/>
    <col min="8338" max="8339" width="7.5546875" style="51" customWidth="1"/>
    <col min="8340" max="8340" width="11" style="51" customWidth="1"/>
    <col min="8341" max="8341" width="8.77734375" style="51" customWidth="1"/>
    <col min="8342" max="8343" width="11" style="51" customWidth="1"/>
    <col min="8344" max="8345" width="9.88671875" style="51"/>
    <col min="8346" max="8346" width="8.77734375" style="51" customWidth="1"/>
    <col min="8347" max="8348" width="9.88671875" style="51"/>
    <col min="8349" max="8349" width="8.77734375" style="51" customWidth="1"/>
    <col min="8350" max="8351" width="9.88671875" style="51"/>
    <col min="8352" max="8352" width="8.77734375" style="51" customWidth="1"/>
    <col min="8353" max="8448" width="9.88671875" style="51"/>
    <col min="8449" max="8449" width="52.44140625" style="51" customWidth="1"/>
    <col min="8450" max="8450" width="13.88671875" style="51" customWidth="1"/>
    <col min="8451" max="8451" width="15.88671875" style="51" customWidth="1"/>
    <col min="8452" max="8452" width="10.21875" style="51" customWidth="1"/>
    <col min="8453" max="8453" width="13.109375" style="51" customWidth="1"/>
    <col min="8454" max="8454" width="15.88671875" style="51" customWidth="1"/>
    <col min="8455" max="8455" width="14.88671875" style="51" customWidth="1"/>
    <col min="8456" max="8456" width="10.77734375" style="51" customWidth="1"/>
    <col min="8457" max="8457" width="13.109375" style="51" customWidth="1"/>
    <col min="8458" max="8458" width="13.21875" style="51" customWidth="1"/>
    <col min="8459" max="8459" width="11.109375" style="51" customWidth="1"/>
    <col min="8460" max="8460" width="10.109375" style="51" customWidth="1"/>
    <col min="8461" max="8461" width="14.5546875" style="51" customWidth="1"/>
    <col min="8462" max="8462" width="11.44140625" style="51" customWidth="1"/>
    <col min="8463" max="8463" width="12" style="51" customWidth="1"/>
    <col min="8464" max="8464" width="12.109375" style="51" customWidth="1"/>
    <col min="8465" max="8465" width="13.77734375" style="51" customWidth="1"/>
    <col min="8466" max="8466" width="11.21875" style="51" customWidth="1"/>
    <col min="8467" max="8467" width="11.77734375" style="51" customWidth="1"/>
    <col min="8468" max="8468" width="12.109375" style="51" customWidth="1"/>
    <col min="8469" max="8469" width="11.88671875" style="51" customWidth="1"/>
    <col min="8470" max="8470" width="10.5546875" style="51" customWidth="1"/>
    <col min="8471" max="8471" width="11.77734375" style="51" customWidth="1"/>
    <col min="8472" max="8472" width="12" style="51" customWidth="1"/>
    <col min="8473" max="8473" width="13.88671875" style="51" customWidth="1"/>
    <col min="8474" max="8474" width="11.44140625" style="51" customWidth="1"/>
    <col min="8475" max="8475" width="11.77734375" style="51" customWidth="1"/>
    <col min="8476" max="8476" width="12.109375" style="51" customWidth="1"/>
    <col min="8477" max="8477" width="14.5546875" style="51" customWidth="1"/>
    <col min="8478" max="8479" width="11.77734375" style="51" customWidth="1"/>
    <col min="8480" max="8480" width="12.109375" style="51" customWidth="1"/>
    <col min="8481" max="8481" width="14.44140625" style="51" customWidth="1"/>
    <col min="8482" max="8482" width="11.44140625" style="51" customWidth="1"/>
    <col min="8483" max="8483" width="11.77734375" style="51" customWidth="1"/>
    <col min="8484" max="8484" width="12.109375" style="51" customWidth="1"/>
    <col min="8485" max="8485" width="14.109375" style="51" customWidth="1"/>
    <col min="8486" max="8486" width="12" style="51" customWidth="1"/>
    <col min="8487" max="8487" width="11.77734375" style="51" customWidth="1"/>
    <col min="8488" max="8488" width="12.109375" style="51" customWidth="1"/>
    <col min="8489" max="8489" width="12.88671875" style="51" customWidth="1"/>
    <col min="8490" max="8490" width="12" style="51" customWidth="1"/>
    <col min="8491" max="8491" width="11.77734375" style="51" customWidth="1"/>
    <col min="8492" max="8492" width="12.109375" style="51" customWidth="1"/>
    <col min="8493" max="8493" width="12.88671875" style="51" customWidth="1"/>
    <col min="8494" max="8494" width="12" style="51" customWidth="1"/>
    <col min="8495" max="8495" width="11.77734375" style="51" customWidth="1"/>
    <col min="8496" max="8496" width="12.109375" style="51" customWidth="1"/>
    <col min="8497" max="8497" width="12.88671875" style="51" customWidth="1"/>
    <col min="8498" max="8498" width="12" style="51" customWidth="1"/>
    <col min="8499" max="8499" width="11.77734375" style="51" customWidth="1"/>
    <col min="8500" max="8500" width="12.109375" style="51" customWidth="1"/>
    <col min="8501" max="8501" width="12.88671875" style="51" customWidth="1"/>
    <col min="8502" max="8502" width="12" style="51" customWidth="1"/>
    <col min="8503" max="8503" width="11.77734375" style="51" customWidth="1"/>
    <col min="8504" max="8504" width="12.109375" style="51" customWidth="1"/>
    <col min="8505" max="8505" width="12.88671875" style="51" customWidth="1"/>
    <col min="8506" max="8506" width="12" style="51" customWidth="1"/>
    <col min="8507" max="8507" width="11.77734375" style="51" customWidth="1"/>
    <col min="8508" max="8508" width="12.109375" style="51" customWidth="1"/>
    <col min="8509" max="8509" width="13.5546875" style="51" customWidth="1"/>
    <col min="8510" max="8510" width="12" style="51" customWidth="1"/>
    <col min="8511" max="8511" width="11.77734375" style="51" customWidth="1"/>
    <col min="8512" max="8512" width="12.109375" style="51" customWidth="1"/>
    <col min="8513" max="8513" width="12.88671875" style="51" customWidth="1"/>
    <col min="8514" max="8514" width="12" style="51" customWidth="1"/>
    <col min="8515" max="8515" width="11.77734375" style="51" customWidth="1"/>
    <col min="8516" max="8516" width="12.109375" style="51" customWidth="1"/>
    <col min="8517" max="8517" width="12.88671875" style="51" customWidth="1"/>
    <col min="8518" max="8518" width="12" style="51" customWidth="1"/>
    <col min="8519" max="8519" width="11.77734375" style="51" customWidth="1"/>
    <col min="8520" max="8520" width="12.109375" style="51" customWidth="1"/>
    <col min="8521" max="8521" width="12.88671875" style="51" customWidth="1"/>
    <col min="8522" max="8522" width="12" style="51" customWidth="1"/>
    <col min="8523" max="8523" width="11.77734375" style="51" customWidth="1"/>
    <col min="8524" max="8524" width="12.109375" style="51" customWidth="1"/>
    <col min="8525" max="8525" width="12.88671875" style="51" customWidth="1"/>
    <col min="8526" max="8526" width="12" style="51" customWidth="1"/>
    <col min="8527" max="8527" width="11.77734375" style="51" customWidth="1"/>
    <col min="8528" max="8528" width="12.109375" style="51" customWidth="1"/>
    <col min="8529" max="8529" width="12.88671875" style="51" customWidth="1"/>
    <col min="8530" max="8530" width="12" style="51" customWidth="1"/>
    <col min="8531" max="8531" width="11.77734375" style="51" customWidth="1"/>
    <col min="8532" max="8532" width="12.109375" style="51" customWidth="1"/>
    <col min="8533" max="8533" width="12.88671875" style="51" customWidth="1"/>
    <col min="8534" max="8534" width="12" style="51" customWidth="1"/>
    <col min="8535" max="8535" width="11.77734375" style="51" customWidth="1"/>
    <col min="8536" max="8536" width="12.109375" style="51" customWidth="1"/>
    <col min="8537" max="8537" width="12.88671875" style="51" customWidth="1"/>
    <col min="8538" max="8538" width="12" style="51" customWidth="1"/>
    <col min="8539" max="8539" width="11.77734375" style="51" customWidth="1"/>
    <col min="8540" max="8540" width="12.109375" style="51" customWidth="1"/>
    <col min="8541" max="8541" width="12.88671875" style="51" customWidth="1"/>
    <col min="8542" max="8542" width="12" style="51" customWidth="1"/>
    <col min="8543" max="8543" width="11.77734375" style="51" customWidth="1"/>
    <col min="8544" max="8544" width="12.109375" style="51" customWidth="1"/>
    <col min="8545" max="8545" width="12.88671875" style="51" customWidth="1"/>
    <col min="8546" max="8546" width="12" style="51" customWidth="1"/>
    <col min="8547" max="8547" width="11.77734375" style="51" customWidth="1"/>
    <col min="8548" max="8548" width="12.109375" style="51" customWidth="1"/>
    <col min="8549" max="8549" width="12.88671875" style="51" customWidth="1"/>
    <col min="8550" max="8550" width="12" style="51" customWidth="1"/>
    <col min="8551" max="8551" width="11.77734375" style="51" customWidth="1"/>
    <col min="8552" max="8552" width="12.109375" style="51" customWidth="1"/>
    <col min="8553" max="8553" width="12.88671875" style="51" customWidth="1"/>
    <col min="8554" max="8554" width="12" style="51" customWidth="1"/>
    <col min="8555" max="8555" width="11.77734375" style="51" customWidth="1"/>
    <col min="8556" max="8556" width="12.109375" style="51" customWidth="1"/>
    <col min="8557" max="8557" width="12.88671875" style="51" customWidth="1"/>
    <col min="8558" max="8558" width="12.109375" style="51" customWidth="1"/>
    <col min="8559" max="8559" width="11.77734375" style="51" customWidth="1"/>
    <col min="8560" max="8560" width="12" style="51" customWidth="1"/>
    <col min="8561" max="8561" width="14.44140625" style="51" customWidth="1"/>
    <col min="8562" max="8563" width="17.109375" style="51" customWidth="1"/>
    <col min="8564" max="8564" width="4.88671875" style="51" customWidth="1"/>
    <col min="8565" max="8565" width="23.5546875" style="51" customWidth="1"/>
    <col min="8566" max="8566" width="42.21875" style="51" customWidth="1"/>
    <col min="8567" max="8567" width="8.77734375" style="51" customWidth="1"/>
    <col min="8568" max="8569" width="11" style="51" customWidth="1"/>
    <col min="8570" max="8571" width="9.88671875" style="51"/>
    <col min="8572" max="8572" width="8.77734375" style="51" customWidth="1"/>
    <col min="8573" max="8574" width="9.88671875" style="51"/>
    <col min="8575" max="8575" width="8.77734375" style="51" customWidth="1"/>
    <col min="8576" max="8577" width="9.88671875" style="51"/>
    <col min="8578" max="8578" width="8.77734375" style="51" customWidth="1"/>
    <col min="8579" max="8580" width="9.88671875" style="51"/>
    <col min="8581" max="8581" width="8.77734375" style="51" customWidth="1"/>
    <col min="8582" max="8583" width="9.88671875" style="51"/>
    <col min="8584" max="8584" width="8.77734375" style="51" customWidth="1"/>
    <col min="8585" max="8586" width="9.88671875" style="51"/>
    <col min="8587" max="8587" width="8.77734375" style="51" customWidth="1"/>
    <col min="8588" max="8589" width="9.88671875" style="51"/>
    <col min="8590" max="8590" width="8.77734375" style="51" customWidth="1"/>
    <col min="8591" max="8591" width="9.88671875" style="51"/>
    <col min="8592" max="8592" width="8.77734375" style="51" customWidth="1"/>
    <col min="8593" max="8593" width="11" style="51" customWidth="1"/>
    <col min="8594" max="8595" width="7.5546875" style="51" customWidth="1"/>
    <col min="8596" max="8596" width="11" style="51" customWidth="1"/>
    <col min="8597" max="8597" width="8.77734375" style="51" customWidth="1"/>
    <col min="8598" max="8599" width="11" style="51" customWidth="1"/>
    <col min="8600" max="8601" width="9.88671875" style="51"/>
    <col min="8602" max="8602" width="8.77734375" style="51" customWidth="1"/>
    <col min="8603" max="8604" width="9.88671875" style="51"/>
    <col min="8605" max="8605" width="8.77734375" style="51" customWidth="1"/>
    <col min="8606" max="8607" width="9.88671875" style="51"/>
    <col min="8608" max="8608" width="8.77734375" style="51" customWidth="1"/>
    <col min="8609" max="8704" width="9.88671875" style="51"/>
    <col min="8705" max="8705" width="52.44140625" style="51" customWidth="1"/>
    <col min="8706" max="8706" width="13.88671875" style="51" customWidth="1"/>
    <col min="8707" max="8707" width="15.88671875" style="51" customWidth="1"/>
    <col min="8708" max="8708" width="10.21875" style="51" customWidth="1"/>
    <col min="8709" max="8709" width="13.109375" style="51" customWidth="1"/>
    <col min="8710" max="8710" width="15.88671875" style="51" customWidth="1"/>
    <col min="8711" max="8711" width="14.88671875" style="51" customWidth="1"/>
    <col min="8712" max="8712" width="10.77734375" style="51" customWidth="1"/>
    <col min="8713" max="8713" width="13.109375" style="51" customWidth="1"/>
    <col min="8714" max="8714" width="13.21875" style="51" customWidth="1"/>
    <col min="8715" max="8715" width="11.109375" style="51" customWidth="1"/>
    <col min="8716" max="8716" width="10.109375" style="51" customWidth="1"/>
    <col min="8717" max="8717" width="14.5546875" style="51" customWidth="1"/>
    <col min="8718" max="8718" width="11.44140625" style="51" customWidth="1"/>
    <col min="8719" max="8719" width="12" style="51" customWidth="1"/>
    <col min="8720" max="8720" width="12.109375" style="51" customWidth="1"/>
    <col min="8721" max="8721" width="13.77734375" style="51" customWidth="1"/>
    <col min="8722" max="8722" width="11.21875" style="51" customWidth="1"/>
    <col min="8723" max="8723" width="11.77734375" style="51" customWidth="1"/>
    <col min="8724" max="8724" width="12.109375" style="51" customWidth="1"/>
    <col min="8725" max="8725" width="11.88671875" style="51" customWidth="1"/>
    <col min="8726" max="8726" width="10.5546875" style="51" customWidth="1"/>
    <col min="8727" max="8727" width="11.77734375" style="51" customWidth="1"/>
    <col min="8728" max="8728" width="12" style="51" customWidth="1"/>
    <col min="8729" max="8729" width="13.88671875" style="51" customWidth="1"/>
    <col min="8730" max="8730" width="11.44140625" style="51" customWidth="1"/>
    <col min="8731" max="8731" width="11.77734375" style="51" customWidth="1"/>
    <col min="8732" max="8732" width="12.109375" style="51" customWidth="1"/>
    <col min="8733" max="8733" width="14.5546875" style="51" customWidth="1"/>
    <col min="8734" max="8735" width="11.77734375" style="51" customWidth="1"/>
    <col min="8736" max="8736" width="12.109375" style="51" customWidth="1"/>
    <col min="8737" max="8737" width="14.44140625" style="51" customWidth="1"/>
    <col min="8738" max="8738" width="11.44140625" style="51" customWidth="1"/>
    <col min="8739" max="8739" width="11.77734375" style="51" customWidth="1"/>
    <col min="8740" max="8740" width="12.109375" style="51" customWidth="1"/>
    <col min="8741" max="8741" width="14.109375" style="51" customWidth="1"/>
    <col min="8742" max="8742" width="12" style="51" customWidth="1"/>
    <col min="8743" max="8743" width="11.77734375" style="51" customWidth="1"/>
    <col min="8744" max="8744" width="12.109375" style="51" customWidth="1"/>
    <col min="8745" max="8745" width="12.88671875" style="51" customWidth="1"/>
    <col min="8746" max="8746" width="12" style="51" customWidth="1"/>
    <col min="8747" max="8747" width="11.77734375" style="51" customWidth="1"/>
    <col min="8748" max="8748" width="12.109375" style="51" customWidth="1"/>
    <col min="8749" max="8749" width="12.88671875" style="51" customWidth="1"/>
    <col min="8750" max="8750" width="12" style="51" customWidth="1"/>
    <col min="8751" max="8751" width="11.77734375" style="51" customWidth="1"/>
    <col min="8752" max="8752" width="12.109375" style="51" customWidth="1"/>
    <col min="8753" max="8753" width="12.88671875" style="51" customWidth="1"/>
    <col min="8754" max="8754" width="12" style="51" customWidth="1"/>
    <col min="8755" max="8755" width="11.77734375" style="51" customWidth="1"/>
    <col min="8756" max="8756" width="12.109375" style="51" customWidth="1"/>
    <col min="8757" max="8757" width="12.88671875" style="51" customWidth="1"/>
    <col min="8758" max="8758" width="12" style="51" customWidth="1"/>
    <col min="8759" max="8759" width="11.77734375" style="51" customWidth="1"/>
    <col min="8760" max="8760" width="12.109375" style="51" customWidth="1"/>
    <col min="8761" max="8761" width="12.88671875" style="51" customWidth="1"/>
    <col min="8762" max="8762" width="12" style="51" customWidth="1"/>
    <col min="8763" max="8763" width="11.77734375" style="51" customWidth="1"/>
    <col min="8764" max="8764" width="12.109375" style="51" customWidth="1"/>
    <col min="8765" max="8765" width="13.5546875" style="51" customWidth="1"/>
    <col min="8766" max="8766" width="12" style="51" customWidth="1"/>
    <col min="8767" max="8767" width="11.77734375" style="51" customWidth="1"/>
    <col min="8768" max="8768" width="12.109375" style="51" customWidth="1"/>
    <col min="8769" max="8769" width="12.88671875" style="51" customWidth="1"/>
    <col min="8770" max="8770" width="12" style="51" customWidth="1"/>
    <col min="8771" max="8771" width="11.77734375" style="51" customWidth="1"/>
    <col min="8772" max="8772" width="12.109375" style="51" customWidth="1"/>
    <col min="8773" max="8773" width="12.88671875" style="51" customWidth="1"/>
    <col min="8774" max="8774" width="12" style="51" customWidth="1"/>
    <col min="8775" max="8775" width="11.77734375" style="51" customWidth="1"/>
    <col min="8776" max="8776" width="12.109375" style="51" customWidth="1"/>
    <col min="8777" max="8777" width="12.88671875" style="51" customWidth="1"/>
    <col min="8778" max="8778" width="12" style="51" customWidth="1"/>
    <col min="8779" max="8779" width="11.77734375" style="51" customWidth="1"/>
    <col min="8780" max="8780" width="12.109375" style="51" customWidth="1"/>
    <col min="8781" max="8781" width="12.88671875" style="51" customWidth="1"/>
    <col min="8782" max="8782" width="12" style="51" customWidth="1"/>
    <col min="8783" max="8783" width="11.77734375" style="51" customWidth="1"/>
    <col min="8784" max="8784" width="12.109375" style="51" customWidth="1"/>
    <col min="8785" max="8785" width="12.88671875" style="51" customWidth="1"/>
    <col min="8786" max="8786" width="12" style="51" customWidth="1"/>
    <col min="8787" max="8787" width="11.77734375" style="51" customWidth="1"/>
    <col min="8788" max="8788" width="12.109375" style="51" customWidth="1"/>
    <col min="8789" max="8789" width="12.88671875" style="51" customWidth="1"/>
    <col min="8790" max="8790" width="12" style="51" customWidth="1"/>
    <col min="8791" max="8791" width="11.77734375" style="51" customWidth="1"/>
    <col min="8792" max="8792" width="12.109375" style="51" customWidth="1"/>
    <col min="8793" max="8793" width="12.88671875" style="51" customWidth="1"/>
    <col min="8794" max="8794" width="12" style="51" customWidth="1"/>
    <col min="8795" max="8795" width="11.77734375" style="51" customWidth="1"/>
    <col min="8796" max="8796" width="12.109375" style="51" customWidth="1"/>
    <col min="8797" max="8797" width="12.88671875" style="51" customWidth="1"/>
    <col min="8798" max="8798" width="12" style="51" customWidth="1"/>
    <col min="8799" max="8799" width="11.77734375" style="51" customWidth="1"/>
    <col min="8800" max="8800" width="12.109375" style="51" customWidth="1"/>
    <col min="8801" max="8801" width="12.88671875" style="51" customWidth="1"/>
    <col min="8802" max="8802" width="12" style="51" customWidth="1"/>
    <col min="8803" max="8803" width="11.77734375" style="51" customWidth="1"/>
    <col min="8804" max="8804" width="12.109375" style="51" customWidth="1"/>
    <col min="8805" max="8805" width="12.88671875" style="51" customWidth="1"/>
    <col min="8806" max="8806" width="12" style="51" customWidth="1"/>
    <col min="8807" max="8807" width="11.77734375" style="51" customWidth="1"/>
    <col min="8808" max="8808" width="12.109375" style="51" customWidth="1"/>
    <col min="8809" max="8809" width="12.88671875" style="51" customWidth="1"/>
    <col min="8810" max="8810" width="12" style="51" customWidth="1"/>
    <col min="8811" max="8811" width="11.77734375" style="51" customWidth="1"/>
    <col min="8812" max="8812" width="12.109375" style="51" customWidth="1"/>
    <col min="8813" max="8813" width="12.88671875" style="51" customWidth="1"/>
    <col min="8814" max="8814" width="12.109375" style="51" customWidth="1"/>
    <col min="8815" max="8815" width="11.77734375" style="51" customWidth="1"/>
    <col min="8816" max="8816" width="12" style="51" customWidth="1"/>
    <col min="8817" max="8817" width="14.44140625" style="51" customWidth="1"/>
    <col min="8818" max="8819" width="17.109375" style="51" customWidth="1"/>
    <col min="8820" max="8820" width="4.88671875" style="51" customWidth="1"/>
    <col min="8821" max="8821" width="23.5546875" style="51" customWidth="1"/>
    <col min="8822" max="8822" width="42.21875" style="51" customWidth="1"/>
    <col min="8823" max="8823" width="8.77734375" style="51" customWidth="1"/>
    <col min="8824" max="8825" width="11" style="51" customWidth="1"/>
    <col min="8826" max="8827" width="9.88671875" style="51"/>
    <col min="8828" max="8828" width="8.77734375" style="51" customWidth="1"/>
    <col min="8829" max="8830" width="9.88671875" style="51"/>
    <col min="8831" max="8831" width="8.77734375" style="51" customWidth="1"/>
    <col min="8832" max="8833" width="9.88671875" style="51"/>
    <col min="8834" max="8834" width="8.77734375" style="51" customWidth="1"/>
    <col min="8835" max="8836" width="9.88671875" style="51"/>
    <col min="8837" max="8837" width="8.77734375" style="51" customWidth="1"/>
    <col min="8838" max="8839" width="9.88671875" style="51"/>
    <col min="8840" max="8840" width="8.77734375" style="51" customWidth="1"/>
    <col min="8841" max="8842" width="9.88671875" style="51"/>
    <col min="8843" max="8843" width="8.77734375" style="51" customWidth="1"/>
    <col min="8844" max="8845" width="9.88671875" style="51"/>
    <col min="8846" max="8846" width="8.77734375" style="51" customWidth="1"/>
    <col min="8847" max="8847" width="9.88671875" style="51"/>
    <col min="8848" max="8848" width="8.77734375" style="51" customWidth="1"/>
    <col min="8849" max="8849" width="11" style="51" customWidth="1"/>
    <col min="8850" max="8851" width="7.5546875" style="51" customWidth="1"/>
    <col min="8852" max="8852" width="11" style="51" customWidth="1"/>
    <col min="8853" max="8853" width="8.77734375" style="51" customWidth="1"/>
    <col min="8854" max="8855" width="11" style="51" customWidth="1"/>
    <col min="8856" max="8857" width="9.88671875" style="51"/>
    <col min="8858" max="8858" width="8.77734375" style="51" customWidth="1"/>
    <col min="8859" max="8860" width="9.88671875" style="51"/>
    <col min="8861" max="8861" width="8.77734375" style="51" customWidth="1"/>
    <col min="8862" max="8863" width="9.88671875" style="51"/>
    <col min="8864" max="8864" width="8.77734375" style="51" customWidth="1"/>
    <col min="8865" max="8960" width="9.88671875" style="51"/>
    <col min="8961" max="8961" width="52.44140625" style="51" customWidth="1"/>
    <col min="8962" max="8962" width="13.88671875" style="51" customWidth="1"/>
    <col min="8963" max="8963" width="15.88671875" style="51" customWidth="1"/>
    <col min="8964" max="8964" width="10.21875" style="51" customWidth="1"/>
    <col min="8965" max="8965" width="13.109375" style="51" customWidth="1"/>
    <col min="8966" max="8966" width="15.88671875" style="51" customWidth="1"/>
    <col min="8967" max="8967" width="14.88671875" style="51" customWidth="1"/>
    <col min="8968" max="8968" width="10.77734375" style="51" customWidth="1"/>
    <col min="8969" max="8969" width="13.109375" style="51" customWidth="1"/>
    <col min="8970" max="8970" width="13.21875" style="51" customWidth="1"/>
    <col min="8971" max="8971" width="11.109375" style="51" customWidth="1"/>
    <col min="8972" max="8972" width="10.109375" style="51" customWidth="1"/>
    <col min="8973" max="8973" width="14.5546875" style="51" customWidth="1"/>
    <col min="8974" max="8974" width="11.44140625" style="51" customWidth="1"/>
    <col min="8975" max="8975" width="12" style="51" customWidth="1"/>
    <col min="8976" max="8976" width="12.109375" style="51" customWidth="1"/>
    <col min="8977" max="8977" width="13.77734375" style="51" customWidth="1"/>
    <col min="8978" max="8978" width="11.21875" style="51" customWidth="1"/>
    <col min="8979" max="8979" width="11.77734375" style="51" customWidth="1"/>
    <col min="8980" max="8980" width="12.109375" style="51" customWidth="1"/>
    <col min="8981" max="8981" width="11.88671875" style="51" customWidth="1"/>
    <col min="8982" max="8982" width="10.5546875" style="51" customWidth="1"/>
    <col min="8983" max="8983" width="11.77734375" style="51" customWidth="1"/>
    <col min="8984" max="8984" width="12" style="51" customWidth="1"/>
    <col min="8985" max="8985" width="13.88671875" style="51" customWidth="1"/>
    <col min="8986" max="8986" width="11.44140625" style="51" customWidth="1"/>
    <col min="8987" max="8987" width="11.77734375" style="51" customWidth="1"/>
    <col min="8988" max="8988" width="12.109375" style="51" customWidth="1"/>
    <col min="8989" max="8989" width="14.5546875" style="51" customWidth="1"/>
    <col min="8990" max="8991" width="11.77734375" style="51" customWidth="1"/>
    <col min="8992" max="8992" width="12.109375" style="51" customWidth="1"/>
    <col min="8993" max="8993" width="14.44140625" style="51" customWidth="1"/>
    <col min="8994" max="8994" width="11.44140625" style="51" customWidth="1"/>
    <col min="8995" max="8995" width="11.77734375" style="51" customWidth="1"/>
    <col min="8996" max="8996" width="12.109375" style="51" customWidth="1"/>
    <col min="8997" max="8997" width="14.109375" style="51" customWidth="1"/>
    <col min="8998" max="8998" width="12" style="51" customWidth="1"/>
    <col min="8999" max="8999" width="11.77734375" style="51" customWidth="1"/>
    <col min="9000" max="9000" width="12.109375" style="51" customWidth="1"/>
    <col min="9001" max="9001" width="12.88671875" style="51" customWidth="1"/>
    <col min="9002" max="9002" width="12" style="51" customWidth="1"/>
    <col min="9003" max="9003" width="11.77734375" style="51" customWidth="1"/>
    <col min="9004" max="9004" width="12.109375" style="51" customWidth="1"/>
    <col min="9005" max="9005" width="12.88671875" style="51" customWidth="1"/>
    <col min="9006" max="9006" width="12" style="51" customWidth="1"/>
    <col min="9007" max="9007" width="11.77734375" style="51" customWidth="1"/>
    <col min="9008" max="9008" width="12.109375" style="51" customWidth="1"/>
    <col min="9009" max="9009" width="12.88671875" style="51" customWidth="1"/>
    <col min="9010" max="9010" width="12" style="51" customWidth="1"/>
    <col min="9011" max="9011" width="11.77734375" style="51" customWidth="1"/>
    <col min="9012" max="9012" width="12.109375" style="51" customWidth="1"/>
    <col min="9013" max="9013" width="12.88671875" style="51" customWidth="1"/>
    <col min="9014" max="9014" width="12" style="51" customWidth="1"/>
    <col min="9015" max="9015" width="11.77734375" style="51" customWidth="1"/>
    <col min="9016" max="9016" width="12.109375" style="51" customWidth="1"/>
    <col min="9017" max="9017" width="12.88671875" style="51" customWidth="1"/>
    <col min="9018" max="9018" width="12" style="51" customWidth="1"/>
    <col min="9019" max="9019" width="11.77734375" style="51" customWidth="1"/>
    <col min="9020" max="9020" width="12.109375" style="51" customWidth="1"/>
    <col min="9021" max="9021" width="13.5546875" style="51" customWidth="1"/>
    <col min="9022" max="9022" width="12" style="51" customWidth="1"/>
    <col min="9023" max="9023" width="11.77734375" style="51" customWidth="1"/>
    <col min="9024" max="9024" width="12.109375" style="51" customWidth="1"/>
    <col min="9025" max="9025" width="12.88671875" style="51" customWidth="1"/>
    <col min="9026" max="9026" width="12" style="51" customWidth="1"/>
    <col min="9027" max="9027" width="11.77734375" style="51" customWidth="1"/>
    <col min="9028" max="9028" width="12.109375" style="51" customWidth="1"/>
    <col min="9029" max="9029" width="12.88671875" style="51" customWidth="1"/>
    <col min="9030" max="9030" width="12" style="51" customWidth="1"/>
    <col min="9031" max="9031" width="11.77734375" style="51" customWidth="1"/>
    <col min="9032" max="9032" width="12.109375" style="51" customWidth="1"/>
    <col min="9033" max="9033" width="12.88671875" style="51" customWidth="1"/>
    <col min="9034" max="9034" width="12" style="51" customWidth="1"/>
    <col min="9035" max="9035" width="11.77734375" style="51" customWidth="1"/>
    <col min="9036" max="9036" width="12.109375" style="51" customWidth="1"/>
    <col min="9037" max="9037" width="12.88671875" style="51" customWidth="1"/>
    <col min="9038" max="9038" width="12" style="51" customWidth="1"/>
    <col min="9039" max="9039" width="11.77734375" style="51" customWidth="1"/>
    <col min="9040" max="9040" width="12.109375" style="51" customWidth="1"/>
    <col min="9041" max="9041" width="12.88671875" style="51" customWidth="1"/>
    <col min="9042" max="9042" width="12" style="51" customWidth="1"/>
    <col min="9043" max="9043" width="11.77734375" style="51" customWidth="1"/>
    <col min="9044" max="9044" width="12.109375" style="51" customWidth="1"/>
    <col min="9045" max="9045" width="12.88671875" style="51" customWidth="1"/>
    <col min="9046" max="9046" width="12" style="51" customWidth="1"/>
    <col min="9047" max="9047" width="11.77734375" style="51" customWidth="1"/>
    <col min="9048" max="9048" width="12.109375" style="51" customWidth="1"/>
    <col min="9049" max="9049" width="12.88671875" style="51" customWidth="1"/>
    <col min="9050" max="9050" width="12" style="51" customWidth="1"/>
    <col min="9051" max="9051" width="11.77734375" style="51" customWidth="1"/>
    <col min="9052" max="9052" width="12.109375" style="51" customWidth="1"/>
    <col min="9053" max="9053" width="12.88671875" style="51" customWidth="1"/>
    <col min="9054" max="9054" width="12" style="51" customWidth="1"/>
    <col min="9055" max="9055" width="11.77734375" style="51" customWidth="1"/>
    <col min="9056" max="9056" width="12.109375" style="51" customWidth="1"/>
    <col min="9057" max="9057" width="12.88671875" style="51" customWidth="1"/>
    <col min="9058" max="9058" width="12" style="51" customWidth="1"/>
    <col min="9059" max="9059" width="11.77734375" style="51" customWidth="1"/>
    <col min="9060" max="9060" width="12.109375" style="51" customWidth="1"/>
    <col min="9061" max="9061" width="12.88671875" style="51" customWidth="1"/>
    <col min="9062" max="9062" width="12" style="51" customWidth="1"/>
    <col min="9063" max="9063" width="11.77734375" style="51" customWidth="1"/>
    <col min="9064" max="9064" width="12.109375" style="51" customWidth="1"/>
    <col min="9065" max="9065" width="12.88671875" style="51" customWidth="1"/>
    <col min="9066" max="9066" width="12" style="51" customWidth="1"/>
    <col min="9067" max="9067" width="11.77734375" style="51" customWidth="1"/>
    <col min="9068" max="9068" width="12.109375" style="51" customWidth="1"/>
    <col min="9069" max="9069" width="12.88671875" style="51" customWidth="1"/>
    <col min="9070" max="9070" width="12.109375" style="51" customWidth="1"/>
    <col min="9071" max="9071" width="11.77734375" style="51" customWidth="1"/>
    <col min="9072" max="9072" width="12" style="51" customWidth="1"/>
    <col min="9073" max="9073" width="14.44140625" style="51" customWidth="1"/>
    <col min="9074" max="9075" width="17.109375" style="51" customWidth="1"/>
    <col min="9076" max="9076" width="4.88671875" style="51" customWidth="1"/>
    <col min="9077" max="9077" width="23.5546875" style="51" customWidth="1"/>
    <col min="9078" max="9078" width="42.21875" style="51" customWidth="1"/>
    <col min="9079" max="9079" width="8.77734375" style="51" customWidth="1"/>
    <col min="9080" max="9081" width="11" style="51" customWidth="1"/>
    <col min="9082" max="9083" width="9.88671875" style="51"/>
    <col min="9084" max="9084" width="8.77734375" style="51" customWidth="1"/>
    <col min="9085" max="9086" width="9.88671875" style="51"/>
    <col min="9087" max="9087" width="8.77734375" style="51" customWidth="1"/>
    <col min="9088" max="9089" width="9.88671875" style="51"/>
    <col min="9090" max="9090" width="8.77734375" style="51" customWidth="1"/>
    <col min="9091" max="9092" width="9.88671875" style="51"/>
    <col min="9093" max="9093" width="8.77734375" style="51" customWidth="1"/>
    <col min="9094" max="9095" width="9.88671875" style="51"/>
    <col min="9096" max="9096" width="8.77734375" style="51" customWidth="1"/>
    <col min="9097" max="9098" width="9.88671875" style="51"/>
    <col min="9099" max="9099" width="8.77734375" style="51" customWidth="1"/>
    <col min="9100" max="9101" width="9.88671875" style="51"/>
    <col min="9102" max="9102" width="8.77734375" style="51" customWidth="1"/>
    <col min="9103" max="9103" width="9.88671875" style="51"/>
    <col min="9104" max="9104" width="8.77734375" style="51" customWidth="1"/>
    <col min="9105" max="9105" width="11" style="51" customWidth="1"/>
    <col min="9106" max="9107" width="7.5546875" style="51" customWidth="1"/>
    <col min="9108" max="9108" width="11" style="51" customWidth="1"/>
    <col min="9109" max="9109" width="8.77734375" style="51" customWidth="1"/>
    <col min="9110" max="9111" width="11" style="51" customWidth="1"/>
    <col min="9112" max="9113" width="9.88671875" style="51"/>
    <col min="9114" max="9114" width="8.77734375" style="51" customWidth="1"/>
    <col min="9115" max="9116" width="9.88671875" style="51"/>
    <col min="9117" max="9117" width="8.77734375" style="51" customWidth="1"/>
    <col min="9118" max="9119" width="9.88671875" style="51"/>
    <col min="9120" max="9120" width="8.77734375" style="51" customWidth="1"/>
    <col min="9121" max="9216" width="9.88671875" style="51"/>
    <col min="9217" max="9217" width="52.44140625" style="51" customWidth="1"/>
    <col min="9218" max="9218" width="13.88671875" style="51" customWidth="1"/>
    <col min="9219" max="9219" width="15.88671875" style="51" customWidth="1"/>
    <col min="9220" max="9220" width="10.21875" style="51" customWidth="1"/>
    <col min="9221" max="9221" width="13.109375" style="51" customWidth="1"/>
    <col min="9222" max="9222" width="15.88671875" style="51" customWidth="1"/>
    <col min="9223" max="9223" width="14.88671875" style="51" customWidth="1"/>
    <col min="9224" max="9224" width="10.77734375" style="51" customWidth="1"/>
    <col min="9225" max="9225" width="13.109375" style="51" customWidth="1"/>
    <col min="9226" max="9226" width="13.21875" style="51" customWidth="1"/>
    <col min="9227" max="9227" width="11.109375" style="51" customWidth="1"/>
    <col min="9228" max="9228" width="10.109375" style="51" customWidth="1"/>
    <col min="9229" max="9229" width="14.5546875" style="51" customWidth="1"/>
    <col min="9230" max="9230" width="11.44140625" style="51" customWidth="1"/>
    <col min="9231" max="9231" width="12" style="51" customWidth="1"/>
    <col min="9232" max="9232" width="12.109375" style="51" customWidth="1"/>
    <col min="9233" max="9233" width="13.77734375" style="51" customWidth="1"/>
    <col min="9234" max="9234" width="11.21875" style="51" customWidth="1"/>
    <col min="9235" max="9235" width="11.77734375" style="51" customWidth="1"/>
    <col min="9236" max="9236" width="12.109375" style="51" customWidth="1"/>
    <col min="9237" max="9237" width="11.88671875" style="51" customWidth="1"/>
    <col min="9238" max="9238" width="10.5546875" style="51" customWidth="1"/>
    <col min="9239" max="9239" width="11.77734375" style="51" customWidth="1"/>
    <col min="9240" max="9240" width="12" style="51" customWidth="1"/>
    <col min="9241" max="9241" width="13.88671875" style="51" customWidth="1"/>
    <col min="9242" max="9242" width="11.44140625" style="51" customWidth="1"/>
    <col min="9243" max="9243" width="11.77734375" style="51" customWidth="1"/>
    <col min="9244" max="9244" width="12.109375" style="51" customWidth="1"/>
    <col min="9245" max="9245" width="14.5546875" style="51" customWidth="1"/>
    <col min="9246" max="9247" width="11.77734375" style="51" customWidth="1"/>
    <col min="9248" max="9248" width="12.109375" style="51" customWidth="1"/>
    <col min="9249" max="9249" width="14.44140625" style="51" customWidth="1"/>
    <col min="9250" max="9250" width="11.44140625" style="51" customWidth="1"/>
    <col min="9251" max="9251" width="11.77734375" style="51" customWidth="1"/>
    <col min="9252" max="9252" width="12.109375" style="51" customWidth="1"/>
    <col min="9253" max="9253" width="14.109375" style="51" customWidth="1"/>
    <col min="9254" max="9254" width="12" style="51" customWidth="1"/>
    <col min="9255" max="9255" width="11.77734375" style="51" customWidth="1"/>
    <col min="9256" max="9256" width="12.109375" style="51" customWidth="1"/>
    <col min="9257" max="9257" width="12.88671875" style="51" customWidth="1"/>
    <col min="9258" max="9258" width="12" style="51" customWidth="1"/>
    <col min="9259" max="9259" width="11.77734375" style="51" customWidth="1"/>
    <col min="9260" max="9260" width="12.109375" style="51" customWidth="1"/>
    <col min="9261" max="9261" width="12.88671875" style="51" customWidth="1"/>
    <col min="9262" max="9262" width="12" style="51" customWidth="1"/>
    <col min="9263" max="9263" width="11.77734375" style="51" customWidth="1"/>
    <col min="9264" max="9264" width="12.109375" style="51" customWidth="1"/>
    <col min="9265" max="9265" width="12.88671875" style="51" customWidth="1"/>
    <col min="9266" max="9266" width="12" style="51" customWidth="1"/>
    <col min="9267" max="9267" width="11.77734375" style="51" customWidth="1"/>
    <col min="9268" max="9268" width="12.109375" style="51" customWidth="1"/>
    <col min="9269" max="9269" width="12.88671875" style="51" customWidth="1"/>
    <col min="9270" max="9270" width="12" style="51" customWidth="1"/>
    <col min="9271" max="9271" width="11.77734375" style="51" customWidth="1"/>
    <col min="9272" max="9272" width="12.109375" style="51" customWidth="1"/>
    <col min="9273" max="9273" width="12.88671875" style="51" customWidth="1"/>
    <col min="9274" max="9274" width="12" style="51" customWidth="1"/>
    <col min="9275" max="9275" width="11.77734375" style="51" customWidth="1"/>
    <col min="9276" max="9276" width="12.109375" style="51" customWidth="1"/>
    <col min="9277" max="9277" width="13.5546875" style="51" customWidth="1"/>
    <col min="9278" max="9278" width="12" style="51" customWidth="1"/>
    <col min="9279" max="9279" width="11.77734375" style="51" customWidth="1"/>
    <col min="9280" max="9280" width="12.109375" style="51" customWidth="1"/>
    <col min="9281" max="9281" width="12.88671875" style="51" customWidth="1"/>
    <col min="9282" max="9282" width="12" style="51" customWidth="1"/>
    <col min="9283" max="9283" width="11.77734375" style="51" customWidth="1"/>
    <col min="9284" max="9284" width="12.109375" style="51" customWidth="1"/>
    <col min="9285" max="9285" width="12.88671875" style="51" customWidth="1"/>
    <col min="9286" max="9286" width="12" style="51" customWidth="1"/>
    <col min="9287" max="9287" width="11.77734375" style="51" customWidth="1"/>
    <col min="9288" max="9288" width="12.109375" style="51" customWidth="1"/>
    <col min="9289" max="9289" width="12.88671875" style="51" customWidth="1"/>
    <col min="9290" max="9290" width="12" style="51" customWidth="1"/>
    <col min="9291" max="9291" width="11.77734375" style="51" customWidth="1"/>
    <col min="9292" max="9292" width="12.109375" style="51" customWidth="1"/>
    <col min="9293" max="9293" width="12.88671875" style="51" customWidth="1"/>
    <col min="9294" max="9294" width="12" style="51" customWidth="1"/>
    <col min="9295" max="9295" width="11.77734375" style="51" customWidth="1"/>
    <col min="9296" max="9296" width="12.109375" style="51" customWidth="1"/>
    <col min="9297" max="9297" width="12.88671875" style="51" customWidth="1"/>
    <col min="9298" max="9298" width="12" style="51" customWidth="1"/>
    <col min="9299" max="9299" width="11.77734375" style="51" customWidth="1"/>
    <col min="9300" max="9300" width="12.109375" style="51" customWidth="1"/>
    <col min="9301" max="9301" width="12.88671875" style="51" customWidth="1"/>
    <col min="9302" max="9302" width="12" style="51" customWidth="1"/>
    <col min="9303" max="9303" width="11.77734375" style="51" customWidth="1"/>
    <col min="9304" max="9304" width="12.109375" style="51" customWidth="1"/>
    <col min="9305" max="9305" width="12.88671875" style="51" customWidth="1"/>
    <col min="9306" max="9306" width="12" style="51" customWidth="1"/>
    <col min="9307" max="9307" width="11.77734375" style="51" customWidth="1"/>
    <col min="9308" max="9308" width="12.109375" style="51" customWidth="1"/>
    <col min="9309" max="9309" width="12.88671875" style="51" customWidth="1"/>
    <col min="9310" max="9310" width="12" style="51" customWidth="1"/>
    <col min="9311" max="9311" width="11.77734375" style="51" customWidth="1"/>
    <col min="9312" max="9312" width="12.109375" style="51" customWidth="1"/>
    <col min="9313" max="9313" width="12.88671875" style="51" customWidth="1"/>
    <col min="9314" max="9314" width="12" style="51" customWidth="1"/>
    <col min="9315" max="9315" width="11.77734375" style="51" customWidth="1"/>
    <col min="9316" max="9316" width="12.109375" style="51" customWidth="1"/>
    <col min="9317" max="9317" width="12.88671875" style="51" customWidth="1"/>
    <col min="9318" max="9318" width="12" style="51" customWidth="1"/>
    <col min="9319" max="9319" width="11.77734375" style="51" customWidth="1"/>
    <col min="9320" max="9320" width="12.109375" style="51" customWidth="1"/>
    <col min="9321" max="9321" width="12.88671875" style="51" customWidth="1"/>
    <col min="9322" max="9322" width="12" style="51" customWidth="1"/>
    <col min="9323" max="9323" width="11.77734375" style="51" customWidth="1"/>
    <col min="9324" max="9324" width="12.109375" style="51" customWidth="1"/>
    <col min="9325" max="9325" width="12.88671875" style="51" customWidth="1"/>
    <col min="9326" max="9326" width="12.109375" style="51" customWidth="1"/>
    <col min="9327" max="9327" width="11.77734375" style="51" customWidth="1"/>
    <col min="9328" max="9328" width="12" style="51" customWidth="1"/>
    <col min="9329" max="9329" width="14.44140625" style="51" customWidth="1"/>
    <col min="9330" max="9331" width="17.109375" style="51" customWidth="1"/>
    <col min="9332" max="9332" width="4.88671875" style="51" customWidth="1"/>
    <col min="9333" max="9333" width="23.5546875" style="51" customWidth="1"/>
    <col min="9334" max="9334" width="42.21875" style="51" customWidth="1"/>
    <col min="9335" max="9335" width="8.77734375" style="51" customWidth="1"/>
    <col min="9336" max="9337" width="11" style="51" customWidth="1"/>
    <col min="9338" max="9339" width="9.88671875" style="51"/>
    <col min="9340" max="9340" width="8.77734375" style="51" customWidth="1"/>
    <col min="9341" max="9342" width="9.88671875" style="51"/>
    <col min="9343" max="9343" width="8.77734375" style="51" customWidth="1"/>
    <col min="9344" max="9345" width="9.88671875" style="51"/>
    <col min="9346" max="9346" width="8.77734375" style="51" customWidth="1"/>
    <col min="9347" max="9348" width="9.88671875" style="51"/>
    <col min="9349" max="9349" width="8.77734375" style="51" customWidth="1"/>
    <col min="9350" max="9351" width="9.88671875" style="51"/>
    <col min="9352" max="9352" width="8.77734375" style="51" customWidth="1"/>
    <col min="9353" max="9354" width="9.88671875" style="51"/>
    <col min="9355" max="9355" width="8.77734375" style="51" customWidth="1"/>
    <col min="9356" max="9357" width="9.88671875" style="51"/>
    <col min="9358" max="9358" width="8.77734375" style="51" customWidth="1"/>
    <col min="9359" max="9359" width="9.88671875" style="51"/>
    <col min="9360" max="9360" width="8.77734375" style="51" customWidth="1"/>
    <col min="9361" max="9361" width="11" style="51" customWidth="1"/>
    <col min="9362" max="9363" width="7.5546875" style="51" customWidth="1"/>
    <col min="9364" max="9364" width="11" style="51" customWidth="1"/>
    <col min="9365" max="9365" width="8.77734375" style="51" customWidth="1"/>
    <col min="9366" max="9367" width="11" style="51" customWidth="1"/>
    <col min="9368" max="9369" width="9.88671875" style="51"/>
    <col min="9370" max="9370" width="8.77734375" style="51" customWidth="1"/>
    <col min="9371" max="9372" width="9.88671875" style="51"/>
    <col min="9373" max="9373" width="8.77734375" style="51" customWidth="1"/>
    <col min="9374" max="9375" width="9.88671875" style="51"/>
    <col min="9376" max="9376" width="8.77734375" style="51" customWidth="1"/>
    <col min="9377" max="9472" width="9.88671875" style="51"/>
    <col min="9473" max="9473" width="52.44140625" style="51" customWidth="1"/>
    <col min="9474" max="9474" width="13.88671875" style="51" customWidth="1"/>
    <col min="9475" max="9475" width="15.88671875" style="51" customWidth="1"/>
    <col min="9476" max="9476" width="10.21875" style="51" customWidth="1"/>
    <col min="9477" max="9477" width="13.109375" style="51" customWidth="1"/>
    <col min="9478" max="9478" width="15.88671875" style="51" customWidth="1"/>
    <col min="9479" max="9479" width="14.88671875" style="51" customWidth="1"/>
    <col min="9480" max="9480" width="10.77734375" style="51" customWidth="1"/>
    <col min="9481" max="9481" width="13.109375" style="51" customWidth="1"/>
    <col min="9482" max="9482" width="13.21875" style="51" customWidth="1"/>
    <col min="9483" max="9483" width="11.109375" style="51" customWidth="1"/>
    <col min="9484" max="9484" width="10.109375" style="51" customWidth="1"/>
    <col min="9485" max="9485" width="14.5546875" style="51" customWidth="1"/>
    <col min="9486" max="9486" width="11.44140625" style="51" customWidth="1"/>
    <col min="9487" max="9487" width="12" style="51" customWidth="1"/>
    <col min="9488" max="9488" width="12.109375" style="51" customWidth="1"/>
    <col min="9489" max="9489" width="13.77734375" style="51" customWidth="1"/>
    <col min="9490" max="9490" width="11.21875" style="51" customWidth="1"/>
    <col min="9491" max="9491" width="11.77734375" style="51" customWidth="1"/>
    <col min="9492" max="9492" width="12.109375" style="51" customWidth="1"/>
    <col min="9493" max="9493" width="11.88671875" style="51" customWidth="1"/>
    <col min="9494" max="9494" width="10.5546875" style="51" customWidth="1"/>
    <col min="9495" max="9495" width="11.77734375" style="51" customWidth="1"/>
    <col min="9496" max="9496" width="12" style="51" customWidth="1"/>
    <col min="9497" max="9497" width="13.88671875" style="51" customWidth="1"/>
    <col min="9498" max="9498" width="11.44140625" style="51" customWidth="1"/>
    <col min="9499" max="9499" width="11.77734375" style="51" customWidth="1"/>
    <col min="9500" max="9500" width="12.109375" style="51" customWidth="1"/>
    <col min="9501" max="9501" width="14.5546875" style="51" customWidth="1"/>
    <col min="9502" max="9503" width="11.77734375" style="51" customWidth="1"/>
    <col min="9504" max="9504" width="12.109375" style="51" customWidth="1"/>
    <col min="9505" max="9505" width="14.44140625" style="51" customWidth="1"/>
    <col min="9506" max="9506" width="11.44140625" style="51" customWidth="1"/>
    <col min="9507" max="9507" width="11.77734375" style="51" customWidth="1"/>
    <col min="9508" max="9508" width="12.109375" style="51" customWidth="1"/>
    <col min="9509" max="9509" width="14.109375" style="51" customWidth="1"/>
    <col min="9510" max="9510" width="12" style="51" customWidth="1"/>
    <col min="9511" max="9511" width="11.77734375" style="51" customWidth="1"/>
    <col min="9512" max="9512" width="12.109375" style="51" customWidth="1"/>
    <col min="9513" max="9513" width="12.88671875" style="51" customWidth="1"/>
    <col min="9514" max="9514" width="12" style="51" customWidth="1"/>
    <col min="9515" max="9515" width="11.77734375" style="51" customWidth="1"/>
    <col min="9516" max="9516" width="12.109375" style="51" customWidth="1"/>
    <col min="9517" max="9517" width="12.88671875" style="51" customWidth="1"/>
    <col min="9518" max="9518" width="12" style="51" customWidth="1"/>
    <col min="9519" max="9519" width="11.77734375" style="51" customWidth="1"/>
    <col min="9520" max="9520" width="12.109375" style="51" customWidth="1"/>
    <col min="9521" max="9521" width="12.88671875" style="51" customWidth="1"/>
    <col min="9522" max="9522" width="12" style="51" customWidth="1"/>
    <col min="9523" max="9523" width="11.77734375" style="51" customWidth="1"/>
    <col min="9524" max="9524" width="12.109375" style="51" customWidth="1"/>
    <col min="9525" max="9525" width="12.88671875" style="51" customWidth="1"/>
    <col min="9526" max="9526" width="12" style="51" customWidth="1"/>
    <col min="9527" max="9527" width="11.77734375" style="51" customWidth="1"/>
    <col min="9528" max="9528" width="12.109375" style="51" customWidth="1"/>
    <col min="9529" max="9529" width="12.88671875" style="51" customWidth="1"/>
    <col min="9530" max="9530" width="12" style="51" customWidth="1"/>
    <col min="9531" max="9531" width="11.77734375" style="51" customWidth="1"/>
    <col min="9532" max="9532" width="12.109375" style="51" customWidth="1"/>
    <col min="9533" max="9533" width="13.5546875" style="51" customWidth="1"/>
    <col min="9534" max="9534" width="12" style="51" customWidth="1"/>
    <col min="9535" max="9535" width="11.77734375" style="51" customWidth="1"/>
    <col min="9536" max="9536" width="12.109375" style="51" customWidth="1"/>
    <col min="9537" max="9537" width="12.88671875" style="51" customWidth="1"/>
    <col min="9538" max="9538" width="12" style="51" customWidth="1"/>
    <col min="9539" max="9539" width="11.77734375" style="51" customWidth="1"/>
    <col min="9540" max="9540" width="12.109375" style="51" customWidth="1"/>
    <col min="9541" max="9541" width="12.88671875" style="51" customWidth="1"/>
    <col min="9542" max="9542" width="12" style="51" customWidth="1"/>
    <col min="9543" max="9543" width="11.77734375" style="51" customWidth="1"/>
    <col min="9544" max="9544" width="12.109375" style="51" customWidth="1"/>
    <col min="9545" max="9545" width="12.88671875" style="51" customWidth="1"/>
    <col min="9546" max="9546" width="12" style="51" customWidth="1"/>
    <col min="9547" max="9547" width="11.77734375" style="51" customWidth="1"/>
    <col min="9548" max="9548" width="12.109375" style="51" customWidth="1"/>
    <col min="9549" max="9549" width="12.88671875" style="51" customWidth="1"/>
    <col min="9550" max="9550" width="12" style="51" customWidth="1"/>
    <col min="9551" max="9551" width="11.77734375" style="51" customWidth="1"/>
    <col min="9552" max="9552" width="12.109375" style="51" customWidth="1"/>
    <col min="9553" max="9553" width="12.88671875" style="51" customWidth="1"/>
    <col min="9554" max="9554" width="12" style="51" customWidth="1"/>
    <col min="9555" max="9555" width="11.77734375" style="51" customWidth="1"/>
    <col min="9556" max="9556" width="12.109375" style="51" customWidth="1"/>
    <col min="9557" max="9557" width="12.88671875" style="51" customWidth="1"/>
    <col min="9558" max="9558" width="12" style="51" customWidth="1"/>
    <col min="9559" max="9559" width="11.77734375" style="51" customWidth="1"/>
    <col min="9560" max="9560" width="12.109375" style="51" customWidth="1"/>
    <col min="9561" max="9561" width="12.88671875" style="51" customWidth="1"/>
    <col min="9562" max="9562" width="12" style="51" customWidth="1"/>
    <col min="9563" max="9563" width="11.77734375" style="51" customWidth="1"/>
    <col min="9564" max="9564" width="12.109375" style="51" customWidth="1"/>
    <col min="9565" max="9565" width="12.88671875" style="51" customWidth="1"/>
    <col min="9566" max="9566" width="12" style="51" customWidth="1"/>
    <col min="9567" max="9567" width="11.77734375" style="51" customWidth="1"/>
    <col min="9568" max="9568" width="12.109375" style="51" customWidth="1"/>
    <col min="9569" max="9569" width="12.88671875" style="51" customWidth="1"/>
    <col min="9570" max="9570" width="12" style="51" customWidth="1"/>
    <col min="9571" max="9571" width="11.77734375" style="51" customWidth="1"/>
    <col min="9572" max="9572" width="12.109375" style="51" customWidth="1"/>
    <col min="9573" max="9573" width="12.88671875" style="51" customWidth="1"/>
    <col min="9574" max="9574" width="12" style="51" customWidth="1"/>
    <col min="9575" max="9575" width="11.77734375" style="51" customWidth="1"/>
    <col min="9576" max="9576" width="12.109375" style="51" customWidth="1"/>
    <col min="9577" max="9577" width="12.88671875" style="51" customWidth="1"/>
    <col min="9578" max="9578" width="12" style="51" customWidth="1"/>
    <col min="9579" max="9579" width="11.77734375" style="51" customWidth="1"/>
    <col min="9580" max="9580" width="12.109375" style="51" customWidth="1"/>
    <col min="9581" max="9581" width="12.88671875" style="51" customWidth="1"/>
    <col min="9582" max="9582" width="12.109375" style="51" customWidth="1"/>
    <col min="9583" max="9583" width="11.77734375" style="51" customWidth="1"/>
    <col min="9584" max="9584" width="12" style="51" customWidth="1"/>
    <col min="9585" max="9585" width="14.44140625" style="51" customWidth="1"/>
    <col min="9586" max="9587" width="17.109375" style="51" customWidth="1"/>
    <col min="9588" max="9588" width="4.88671875" style="51" customWidth="1"/>
    <col min="9589" max="9589" width="23.5546875" style="51" customWidth="1"/>
    <col min="9590" max="9590" width="42.21875" style="51" customWidth="1"/>
    <col min="9591" max="9591" width="8.77734375" style="51" customWidth="1"/>
    <col min="9592" max="9593" width="11" style="51" customWidth="1"/>
    <col min="9594" max="9595" width="9.88671875" style="51"/>
    <col min="9596" max="9596" width="8.77734375" style="51" customWidth="1"/>
    <col min="9597" max="9598" width="9.88671875" style="51"/>
    <col min="9599" max="9599" width="8.77734375" style="51" customWidth="1"/>
    <col min="9600" max="9601" width="9.88671875" style="51"/>
    <col min="9602" max="9602" width="8.77734375" style="51" customWidth="1"/>
    <col min="9603" max="9604" width="9.88671875" style="51"/>
    <col min="9605" max="9605" width="8.77734375" style="51" customWidth="1"/>
    <col min="9606" max="9607" width="9.88671875" style="51"/>
    <col min="9608" max="9608" width="8.77734375" style="51" customWidth="1"/>
    <col min="9609" max="9610" width="9.88671875" style="51"/>
    <col min="9611" max="9611" width="8.77734375" style="51" customWidth="1"/>
    <col min="9612" max="9613" width="9.88671875" style="51"/>
    <col min="9614" max="9614" width="8.77734375" style="51" customWidth="1"/>
    <col min="9615" max="9615" width="9.88671875" style="51"/>
    <col min="9616" max="9616" width="8.77734375" style="51" customWidth="1"/>
    <col min="9617" max="9617" width="11" style="51" customWidth="1"/>
    <col min="9618" max="9619" width="7.5546875" style="51" customWidth="1"/>
    <col min="9620" max="9620" width="11" style="51" customWidth="1"/>
    <col min="9621" max="9621" width="8.77734375" style="51" customWidth="1"/>
    <col min="9622" max="9623" width="11" style="51" customWidth="1"/>
    <col min="9624" max="9625" width="9.88671875" style="51"/>
    <col min="9626" max="9626" width="8.77734375" style="51" customWidth="1"/>
    <col min="9627" max="9628" width="9.88671875" style="51"/>
    <col min="9629" max="9629" width="8.77734375" style="51" customWidth="1"/>
    <col min="9630" max="9631" width="9.88671875" style="51"/>
    <col min="9632" max="9632" width="8.77734375" style="51" customWidth="1"/>
    <col min="9633" max="9728" width="9.88671875" style="51"/>
    <col min="9729" max="9729" width="52.44140625" style="51" customWidth="1"/>
    <col min="9730" max="9730" width="13.88671875" style="51" customWidth="1"/>
    <col min="9731" max="9731" width="15.88671875" style="51" customWidth="1"/>
    <col min="9732" max="9732" width="10.21875" style="51" customWidth="1"/>
    <col min="9733" max="9733" width="13.109375" style="51" customWidth="1"/>
    <col min="9734" max="9734" width="15.88671875" style="51" customWidth="1"/>
    <col min="9735" max="9735" width="14.88671875" style="51" customWidth="1"/>
    <col min="9736" max="9736" width="10.77734375" style="51" customWidth="1"/>
    <col min="9737" max="9737" width="13.109375" style="51" customWidth="1"/>
    <col min="9738" max="9738" width="13.21875" style="51" customWidth="1"/>
    <col min="9739" max="9739" width="11.109375" style="51" customWidth="1"/>
    <col min="9740" max="9740" width="10.109375" style="51" customWidth="1"/>
    <col min="9741" max="9741" width="14.5546875" style="51" customWidth="1"/>
    <col min="9742" max="9742" width="11.44140625" style="51" customWidth="1"/>
    <col min="9743" max="9743" width="12" style="51" customWidth="1"/>
    <col min="9744" max="9744" width="12.109375" style="51" customWidth="1"/>
    <col min="9745" max="9745" width="13.77734375" style="51" customWidth="1"/>
    <col min="9746" max="9746" width="11.21875" style="51" customWidth="1"/>
    <col min="9747" max="9747" width="11.77734375" style="51" customWidth="1"/>
    <col min="9748" max="9748" width="12.109375" style="51" customWidth="1"/>
    <col min="9749" max="9749" width="11.88671875" style="51" customWidth="1"/>
    <col min="9750" max="9750" width="10.5546875" style="51" customWidth="1"/>
    <col min="9751" max="9751" width="11.77734375" style="51" customWidth="1"/>
    <col min="9752" max="9752" width="12" style="51" customWidth="1"/>
    <col min="9753" max="9753" width="13.88671875" style="51" customWidth="1"/>
    <col min="9754" max="9754" width="11.44140625" style="51" customWidth="1"/>
    <col min="9755" max="9755" width="11.77734375" style="51" customWidth="1"/>
    <col min="9756" max="9756" width="12.109375" style="51" customWidth="1"/>
    <col min="9757" max="9757" width="14.5546875" style="51" customWidth="1"/>
    <col min="9758" max="9759" width="11.77734375" style="51" customWidth="1"/>
    <col min="9760" max="9760" width="12.109375" style="51" customWidth="1"/>
    <col min="9761" max="9761" width="14.44140625" style="51" customWidth="1"/>
    <col min="9762" max="9762" width="11.44140625" style="51" customWidth="1"/>
    <col min="9763" max="9763" width="11.77734375" style="51" customWidth="1"/>
    <col min="9764" max="9764" width="12.109375" style="51" customWidth="1"/>
    <col min="9765" max="9765" width="14.109375" style="51" customWidth="1"/>
    <col min="9766" max="9766" width="12" style="51" customWidth="1"/>
    <col min="9767" max="9767" width="11.77734375" style="51" customWidth="1"/>
    <col min="9768" max="9768" width="12.109375" style="51" customWidth="1"/>
    <col min="9769" max="9769" width="12.88671875" style="51" customWidth="1"/>
    <col min="9770" max="9770" width="12" style="51" customWidth="1"/>
    <col min="9771" max="9771" width="11.77734375" style="51" customWidth="1"/>
    <col min="9772" max="9772" width="12.109375" style="51" customWidth="1"/>
    <col min="9773" max="9773" width="12.88671875" style="51" customWidth="1"/>
    <col min="9774" max="9774" width="12" style="51" customWidth="1"/>
    <col min="9775" max="9775" width="11.77734375" style="51" customWidth="1"/>
    <col min="9776" max="9776" width="12.109375" style="51" customWidth="1"/>
    <col min="9777" max="9777" width="12.88671875" style="51" customWidth="1"/>
    <col min="9778" max="9778" width="12" style="51" customWidth="1"/>
    <col min="9779" max="9779" width="11.77734375" style="51" customWidth="1"/>
    <col min="9780" max="9780" width="12.109375" style="51" customWidth="1"/>
    <col min="9781" max="9781" width="12.88671875" style="51" customWidth="1"/>
    <col min="9782" max="9782" width="12" style="51" customWidth="1"/>
    <col min="9783" max="9783" width="11.77734375" style="51" customWidth="1"/>
    <col min="9784" max="9784" width="12.109375" style="51" customWidth="1"/>
    <col min="9785" max="9785" width="12.88671875" style="51" customWidth="1"/>
    <col min="9786" max="9786" width="12" style="51" customWidth="1"/>
    <col min="9787" max="9787" width="11.77734375" style="51" customWidth="1"/>
    <col min="9788" max="9788" width="12.109375" style="51" customWidth="1"/>
    <col min="9789" max="9789" width="13.5546875" style="51" customWidth="1"/>
    <col min="9790" max="9790" width="12" style="51" customWidth="1"/>
    <col min="9791" max="9791" width="11.77734375" style="51" customWidth="1"/>
    <col min="9792" max="9792" width="12.109375" style="51" customWidth="1"/>
    <col min="9793" max="9793" width="12.88671875" style="51" customWidth="1"/>
    <col min="9794" max="9794" width="12" style="51" customWidth="1"/>
    <col min="9795" max="9795" width="11.77734375" style="51" customWidth="1"/>
    <col min="9796" max="9796" width="12.109375" style="51" customWidth="1"/>
    <col min="9797" max="9797" width="12.88671875" style="51" customWidth="1"/>
    <col min="9798" max="9798" width="12" style="51" customWidth="1"/>
    <col min="9799" max="9799" width="11.77734375" style="51" customWidth="1"/>
    <col min="9800" max="9800" width="12.109375" style="51" customWidth="1"/>
    <col min="9801" max="9801" width="12.88671875" style="51" customWidth="1"/>
    <col min="9802" max="9802" width="12" style="51" customWidth="1"/>
    <col min="9803" max="9803" width="11.77734375" style="51" customWidth="1"/>
    <col min="9804" max="9804" width="12.109375" style="51" customWidth="1"/>
    <col min="9805" max="9805" width="12.88671875" style="51" customWidth="1"/>
    <col min="9806" max="9806" width="12" style="51" customWidth="1"/>
    <col min="9807" max="9807" width="11.77734375" style="51" customWidth="1"/>
    <col min="9808" max="9808" width="12.109375" style="51" customWidth="1"/>
    <col min="9809" max="9809" width="12.88671875" style="51" customWidth="1"/>
    <col min="9810" max="9810" width="12" style="51" customWidth="1"/>
    <col min="9811" max="9811" width="11.77734375" style="51" customWidth="1"/>
    <col min="9812" max="9812" width="12.109375" style="51" customWidth="1"/>
    <col min="9813" max="9813" width="12.88671875" style="51" customWidth="1"/>
    <col min="9814" max="9814" width="12" style="51" customWidth="1"/>
    <col min="9815" max="9815" width="11.77734375" style="51" customWidth="1"/>
    <col min="9816" max="9816" width="12.109375" style="51" customWidth="1"/>
    <col min="9817" max="9817" width="12.88671875" style="51" customWidth="1"/>
    <col min="9818" max="9818" width="12" style="51" customWidth="1"/>
    <col min="9819" max="9819" width="11.77734375" style="51" customWidth="1"/>
    <col min="9820" max="9820" width="12.109375" style="51" customWidth="1"/>
    <col min="9821" max="9821" width="12.88671875" style="51" customWidth="1"/>
    <col min="9822" max="9822" width="12" style="51" customWidth="1"/>
    <col min="9823" max="9823" width="11.77734375" style="51" customWidth="1"/>
    <col min="9824" max="9824" width="12.109375" style="51" customWidth="1"/>
    <col min="9825" max="9825" width="12.88671875" style="51" customWidth="1"/>
    <col min="9826" max="9826" width="12" style="51" customWidth="1"/>
    <col min="9827" max="9827" width="11.77734375" style="51" customWidth="1"/>
    <col min="9828" max="9828" width="12.109375" style="51" customWidth="1"/>
    <col min="9829" max="9829" width="12.88671875" style="51" customWidth="1"/>
    <col min="9830" max="9830" width="12" style="51" customWidth="1"/>
    <col min="9831" max="9831" width="11.77734375" style="51" customWidth="1"/>
    <col min="9832" max="9832" width="12.109375" style="51" customWidth="1"/>
    <col min="9833" max="9833" width="12.88671875" style="51" customWidth="1"/>
    <col min="9834" max="9834" width="12" style="51" customWidth="1"/>
    <col min="9835" max="9835" width="11.77734375" style="51" customWidth="1"/>
    <col min="9836" max="9836" width="12.109375" style="51" customWidth="1"/>
    <col min="9837" max="9837" width="12.88671875" style="51" customWidth="1"/>
    <col min="9838" max="9838" width="12.109375" style="51" customWidth="1"/>
    <col min="9839" max="9839" width="11.77734375" style="51" customWidth="1"/>
    <col min="9840" max="9840" width="12" style="51" customWidth="1"/>
    <col min="9841" max="9841" width="14.44140625" style="51" customWidth="1"/>
    <col min="9842" max="9843" width="17.109375" style="51" customWidth="1"/>
    <col min="9844" max="9844" width="4.88671875" style="51" customWidth="1"/>
    <col min="9845" max="9845" width="23.5546875" style="51" customWidth="1"/>
    <col min="9846" max="9846" width="42.21875" style="51" customWidth="1"/>
    <col min="9847" max="9847" width="8.77734375" style="51" customWidth="1"/>
    <col min="9848" max="9849" width="11" style="51" customWidth="1"/>
    <col min="9850" max="9851" width="9.88671875" style="51"/>
    <col min="9852" max="9852" width="8.77734375" style="51" customWidth="1"/>
    <col min="9853" max="9854" width="9.88671875" style="51"/>
    <col min="9855" max="9855" width="8.77734375" style="51" customWidth="1"/>
    <col min="9856" max="9857" width="9.88671875" style="51"/>
    <col min="9858" max="9858" width="8.77734375" style="51" customWidth="1"/>
    <col min="9859" max="9860" width="9.88671875" style="51"/>
    <col min="9861" max="9861" width="8.77734375" style="51" customWidth="1"/>
    <col min="9862" max="9863" width="9.88671875" style="51"/>
    <col min="9864" max="9864" width="8.77734375" style="51" customWidth="1"/>
    <col min="9865" max="9866" width="9.88671875" style="51"/>
    <col min="9867" max="9867" width="8.77734375" style="51" customWidth="1"/>
    <col min="9868" max="9869" width="9.88671875" style="51"/>
    <col min="9870" max="9870" width="8.77734375" style="51" customWidth="1"/>
    <col min="9871" max="9871" width="9.88671875" style="51"/>
    <col min="9872" max="9872" width="8.77734375" style="51" customWidth="1"/>
    <col min="9873" max="9873" width="11" style="51" customWidth="1"/>
    <col min="9874" max="9875" width="7.5546875" style="51" customWidth="1"/>
    <col min="9876" max="9876" width="11" style="51" customWidth="1"/>
    <col min="9877" max="9877" width="8.77734375" style="51" customWidth="1"/>
    <col min="9878" max="9879" width="11" style="51" customWidth="1"/>
    <col min="9880" max="9881" width="9.88671875" style="51"/>
    <col min="9882" max="9882" width="8.77734375" style="51" customWidth="1"/>
    <col min="9883" max="9884" width="9.88671875" style="51"/>
    <col min="9885" max="9885" width="8.77734375" style="51" customWidth="1"/>
    <col min="9886" max="9887" width="9.88671875" style="51"/>
    <col min="9888" max="9888" width="8.77734375" style="51" customWidth="1"/>
    <col min="9889" max="9984" width="9.88671875" style="51"/>
    <col min="9985" max="9985" width="52.44140625" style="51" customWidth="1"/>
    <col min="9986" max="9986" width="13.88671875" style="51" customWidth="1"/>
    <col min="9987" max="9987" width="15.88671875" style="51" customWidth="1"/>
    <col min="9988" max="9988" width="10.21875" style="51" customWidth="1"/>
    <col min="9989" max="9989" width="13.109375" style="51" customWidth="1"/>
    <col min="9990" max="9990" width="15.88671875" style="51" customWidth="1"/>
    <col min="9991" max="9991" width="14.88671875" style="51" customWidth="1"/>
    <col min="9992" max="9992" width="10.77734375" style="51" customWidth="1"/>
    <col min="9993" max="9993" width="13.109375" style="51" customWidth="1"/>
    <col min="9994" max="9994" width="13.21875" style="51" customWidth="1"/>
    <col min="9995" max="9995" width="11.109375" style="51" customWidth="1"/>
    <col min="9996" max="9996" width="10.109375" style="51" customWidth="1"/>
    <col min="9997" max="9997" width="14.5546875" style="51" customWidth="1"/>
    <col min="9998" max="9998" width="11.44140625" style="51" customWidth="1"/>
    <col min="9999" max="9999" width="12" style="51" customWidth="1"/>
    <col min="10000" max="10000" width="12.109375" style="51" customWidth="1"/>
    <col min="10001" max="10001" width="13.77734375" style="51" customWidth="1"/>
    <col min="10002" max="10002" width="11.21875" style="51" customWidth="1"/>
    <col min="10003" max="10003" width="11.77734375" style="51" customWidth="1"/>
    <col min="10004" max="10004" width="12.109375" style="51" customWidth="1"/>
    <col min="10005" max="10005" width="11.88671875" style="51" customWidth="1"/>
    <col min="10006" max="10006" width="10.5546875" style="51" customWidth="1"/>
    <col min="10007" max="10007" width="11.77734375" style="51" customWidth="1"/>
    <col min="10008" max="10008" width="12" style="51" customWidth="1"/>
    <col min="10009" max="10009" width="13.88671875" style="51" customWidth="1"/>
    <col min="10010" max="10010" width="11.44140625" style="51" customWidth="1"/>
    <col min="10011" max="10011" width="11.77734375" style="51" customWidth="1"/>
    <col min="10012" max="10012" width="12.109375" style="51" customWidth="1"/>
    <col min="10013" max="10013" width="14.5546875" style="51" customWidth="1"/>
    <col min="10014" max="10015" width="11.77734375" style="51" customWidth="1"/>
    <col min="10016" max="10016" width="12.109375" style="51" customWidth="1"/>
    <col min="10017" max="10017" width="14.44140625" style="51" customWidth="1"/>
    <col min="10018" max="10018" width="11.44140625" style="51" customWidth="1"/>
    <col min="10019" max="10019" width="11.77734375" style="51" customWidth="1"/>
    <col min="10020" max="10020" width="12.109375" style="51" customWidth="1"/>
    <col min="10021" max="10021" width="14.109375" style="51" customWidth="1"/>
    <col min="10022" max="10022" width="12" style="51" customWidth="1"/>
    <col min="10023" max="10023" width="11.77734375" style="51" customWidth="1"/>
    <col min="10024" max="10024" width="12.109375" style="51" customWidth="1"/>
    <col min="10025" max="10025" width="12.88671875" style="51" customWidth="1"/>
    <col min="10026" max="10026" width="12" style="51" customWidth="1"/>
    <col min="10027" max="10027" width="11.77734375" style="51" customWidth="1"/>
    <col min="10028" max="10028" width="12.109375" style="51" customWidth="1"/>
    <col min="10029" max="10029" width="12.88671875" style="51" customWidth="1"/>
    <col min="10030" max="10030" width="12" style="51" customWidth="1"/>
    <col min="10031" max="10031" width="11.77734375" style="51" customWidth="1"/>
    <col min="10032" max="10032" width="12.109375" style="51" customWidth="1"/>
    <col min="10033" max="10033" width="12.88671875" style="51" customWidth="1"/>
    <col min="10034" max="10034" width="12" style="51" customWidth="1"/>
    <col min="10035" max="10035" width="11.77734375" style="51" customWidth="1"/>
    <col min="10036" max="10036" width="12.109375" style="51" customWidth="1"/>
    <col min="10037" max="10037" width="12.88671875" style="51" customWidth="1"/>
    <col min="10038" max="10038" width="12" style="51" customWidth="1"/>
    <col min="10039" max="10039" width="11.77734375" style="51" customWidth="1"/>
    <col min="10040" max="10040" width="12.109375" style="51" customWidth="1"/>
    <col min="10041" max="10041" width="12.88671875" style="51" customWidth="1"/>
    <col min="10042" max="10042" width="12" style="51" customWidth="1"/>
    <col min="10043" max="10043" width="11.77734375" style="51" customWidth="1"/>
    <col min="10044" max="10044" width="12.109375" style="51" customWidth="1"/>
    <col min="10045" max="10045" width="13.5546875" style="51" customWidth="1"/>
    <col min="10046" max="10046" width="12" style="51" customWidth="1"/>
    <col min="10047" max="10047" width="11.77734375" style="51" customWidth="1"/>
    <col min="10048" max="10048" width="12.109375" style="51" customWidth="1"/>
    <col min="10049" max="10049" width="12.88671875" style="51" customWidth="1"/>
    <col min="10050" max="10050" width="12" style="51" customWidth="1"/>
    <col min="10051" max="10051" width="11.77734375" style="51" customWidth="1"/>
    <col min="10052" max="10052" width="12.109375" style="51" customWidth="1"/>
    <col min="10053" max="10053" width="12.88671875" style="51" customWidth="1"/>
    <col min="10054" max="10054" width="12" style="51" customWidth="1"/>
    <col min="10055" max="10055" width="11.77734375" style="51" customWidth="1"/>
    <col min="10056" max="10056" width="12.109375" style="51" customWidth="1"/>
    <col min="10057" max="10057" width="12.88671875" style="51" customWidth="1"/>
    <col min="10058" max="10058" width="12" style="51" customWidth="1"/>
    <col min="10059" max="10059" width="11.77734375" style="51" customWidth="1"/>
    <col min="10060" max="10060" width="12.109375" style="51" customWidth="1"/>
    <col min="10061" max="10061" width="12.88671875" style="51" customWidth="1"/>
    <col min="10062" max="10062" width="12" style="51" customWidth="1"/>
    <col min="10063" max="10063" width="11.77734375" style="51" customWidth="1"/>
    <col min="10064" max="10064" width="12.109375" style="51" customWidth="1"/>
    <col min="10065" max="10065" width="12.88671875" style="51" customWidth="1"/>
    <col min="10066" max="10066" width="12" style="51" customWidth="1"/>
    <col min="10067" max="10067" width="11.77734375" style="51" customWidth="1"/>
    <col min="10068" max="10068" width="12.109375" style="51" customWidth="1"/>
    <col min="10069" max="10069" width="12.88671875" style="51" customWidth="1"/>
    <col min="10070" max="10070" width="12" style="51" customWidth="1"/>
    <col min="10071" max="10071" width="11.77734375" style="51" customWidth="1"/>
    <col min="10072" max="10072" width="12.109375" style="51" customWidth="1"/>
    <col min="10073" max="10073" width="12.88671875" style="51" customWidth="1"/>
    <col min="10074" max="10074" width="12" style="51" customWidth="1"/>
    <col min="10075" max="10075" width="11.77734375" style="51" customWidth="1"/>
    <col min="10076" max="10076" width="12.109375" style="51" customWidth="1"/>
    <col min="10077" max="10077" width="12.88671875" style="51" customWidth="1"/>
    <col min="10078" max="10078" width="12" style="51" customWidth="1"/>
    <col min="10079" max="10079" width="11.77734375" style="51" customWidth="1"/>
    <col min="10080" max="10080" width="12.109375" style="51" customWidth="1"/>
    <col min="10081" max="10081" width="12.88671875" style="51" customWidth="1"/>
    <col min="10082" max="10082" width="12" style="51" customWidth="1"/>
    <col min="10083" max="10083" width="11.77734375" style="51" customWidth="1"/>
    <col min="10084" max="10084" width="12.109375" style="51" customWidth="1"/>
    <col min="10085" max="10085" width="12.88671875" style="51" customWidth="1"/>
    <col min="10086" max="10086" width="12" style="51" customWidth="1"/>
    <col min="10087" max="10087" width="11.77734375" style="51" customWidth="1"/>
    <col min="10088" max="10088" width="12.109375" style="51" customWidth="1"/>
    <col min="10089" max="10089" width="12.88671875" style="51" customWidth="1"/>
    <col min="10090" max="10090" width="12" style="51" customWidth="1"/>
    <col min="10091" max="10091" width="11.77734375" style="51" customWidth="1"/>
    <col min="10092" max="10092" width="12.109375" style="51" customWidth="1"/>
    <col min="10093" max="10093" width="12.88671875" style="51" customWidth="1"/>
    <col min="10094" max="10094" width="12.109375" style="51" customWidth="1"/>
    <col min="10095" max="10095" width="11.77734375" style="51" customWidth="1"/>
    <col min="10096" max="10096" width="12" style="51" customWidth="1"/>
    <col min="10097" max="10097" width="14.44140625" style="51" customWidth="1"/>
    <col min="10098" max="10099" width="17.109375" style="51" customWidth="1"/>
    <col min="10100" max="10100" width="4.88671875" style="51" customWidth="1"/>
    <col min="10101" max="10101" width="23.5546875" style="51" customWidth="1"/>
    <col min="10102" max="10102" width="42.21875" style="51" customWidth="1"/>
    <col min="10103" max="10103" width="8.77734375" style="51" customWidth="1"/>
    <col min="10104" max="10105" width="11" style="51" customWidth="1"/>
    <col min="10106" max="10107" width="9.88671875" style="51"/>
    <col min="10108" max="10108" width="8.77734375" style="51" customWidth="1"/>
    <col min="10109" max="10110" width="9.88671875" style="51"/>
    <col min="10111" max="10111" width="8.77734375" style="51" customWidth="1"/>
    <col min="10112" max="10113" width="9.88671875" style="51"/>
    <col min="10114" max="10114" width="8.77734375" style="51" customWidth="1"/>
    <col min="10115" max="10116" width="9.88671875" style="51"/>
    <col min="10117" max="10117" width="8.77734375" style="51" customWidth="1"/>
    <col min="10118" max="10119" width="9.88671875" style="51"/>
    <col min="10120" max="10120" width="8.77734375" style="51" customWidth="1"/>
    <col min="10121" max="10122" width="9.88671875" style="51"/>
    <col min="10123" max="10123" width="8.77734375" style="51" customWidth="1"/>
    <col min="10124" max="10125" width="9.88671875" style="51"/>
    <col min="10126" max="10126" width="8.77734375" style="51" customWidth="1"/>
    <col min="10127" max="10127" width="9.88671875" style="51"/>
    <col min="10128" max="10128" width="8.77734375" style="51" customWidth="1"/>
    <col min="10129" max="10129" width="11" style="51" customWidth="1"/>
    <col min="10130" max="10131" width="7.5546875" style="51" customWidth="1"/>
    <col min="10132" max="10132" width="11" style="51" customWidth="1"/>
    <col min="10133" max="10133" width="8.77734375" style="51" customWidth="1"/>
    <col min="10134" max="10135" width="11" style="51" customWidth="1"/>
    <col min="10136" max="10137" width="9.88671875" style="51"/>
    <col min="10138" max="10138" width="8.77734375" style="51" customWidth="1"/>
    <col min="10139" max="10140" width="9.88671875" style="51"/>
    <col min="10141" max="10141" width="8.77734375" style="51" customWidth="1"/>
    <col min="10142" max="10143" width="9.88671875" style="51"/>
    <col min="10144" max="10144" width="8.77734375" style="51" customWidth="1"/>
    <col min="10145" max="10240" width="9.88671875" style="51"/>
    <col min="10241" max="10241" width="52.44140625" style="51" customWidth="1"/>
    <col min="10242" max="10242" width="13.88671875" style="51" customWidth="1"/>
    <col min="10243" max="10243" width="15.88671875" style="51" customWidth="1"/>
    <col min="10244" max="10244" width="10.21875" style="51" customWidth="1"/>
    <col min="10245" max="10245" width="13.109375" style="51" customWidth="1"/>
    <col min="10246" max="10246" width="15.88671875" style="51" customWidth="1"/>
    <col min="10247" max="10247" width="14.88671875" style="51" customWidth="1"/>
    <col min="10248" max="10248" width="10.77734375" style="51" customWidth="1"/>
    <col min="10249" max="10249" width="13.109375" style="51" customWidth="1"/>
    <col min="10250" max="10250" width="13.21875" style="51" customWidth="1"/>
    <col min="10251" max="10251" width="11.109375" style="51" customWidth="1"/>
    <col min="10252" max="10252" width="10.109375" style="51" customWidth="1"/>
    <col min="10253" max="10253" width="14.5546875" style="51" customWidth="1"/>
    <col min="10254" max="10254" width="11.44140625" style="51" customWidth="1"/>
    <col min="10255" max="10255" width="12" style="51" customWidth="1"/>
    <col min="10256" max="10256" width="12.109375" style="51" customWidth="1"/>
    <col min="10257" max="10257" width="13.77734375" style="51" customWidth="1"/>
    <col min="10258" max="10258" width="11.21875" style="51" customWidth="1"/>
    <col min="10259" max="10259" width="11.77734375" style="51" customWidth="1"/>
    <col min="10260" max="10260" width="12.109375" style="51" customWidth="1"/>
    <col min="10261" max="10261" width="11.88671875" style="51" customWidth="1"/>
    <col min="10262" max="10262" width="10.5546875" style="51" customWidth="1"/>
    <col min="10263" max="10263" width="11.77734375" style="51" customWidth="1"/>
    <col min="10264" max="10264" width="12" style="51" customWidth="1"/>
    <col min="10265" max="10265" width="13.88671875" style="51" customWidth="1"/>
    <col min="10266" max="10266" width="11.44140625" style="51" customWidth="1"/>
    <col min="10267" max="10267" width="11.77734375" style="51" customWidth="1"/>
    <col min="10268" max="10268" width="12.109375" style="51" customWidth="1"/>
    <col min="10269" max="10269" width="14.5546875" style="51" customWidth="1"/>
    <col min="10270" max="10271" width="11.77734375" style="51" customWidth="1"/>
    <col min="10272" max="10272" width="12.109375" style="51" customWidth="1"/>
    <col min="10273" max="10273" width="14.44140625" style="51" customWidth="1"/>
    <col min="10274" max="10274" width="11.44140625" style="51" customWidth="1"/>
    <col min="10275" max="10275" width="11.77734375" style="51" customWidth="1"/>
    <col min="10276" max="10276" width="12.109375" style="51" customWidth="1"/>
    <col min="10277" max="10277" width="14.109375" style="51" customWidth="1"/>
    <col min="10278" max="10278" width="12" style="51" customWidth="1"/>
    <col min="10279" max="10279" width="11.77734375" style="51" customWidth="1"/>
    <col min="10280" max="10280" width="12.109375" style="51" customWidth="1"/>
    <col min="10281" max="10281" width="12.88671875" style="51" customWidth="1"/>
    <col min="10282" max="10282" width="12" style="51" customWidth="1"/>
    <col min="10283" max="10283" width="11.77734375" style="51" customWidth="1"/>
    <col min="10284" max="10284" width="12.109375" style="51" customWidth="1"/>
    <col min="10285" max="10285" width="12.88671875" style="51" customWidth="1"/>
    <col min="10286" max="10286" width="12" style="51" customWidth="1"/>
    <col min="10287" max="10287" width="11.77734375" style="51" customWidth="1"/>
    <col min="10288" max="10288" width="12.109375" style="51" customWidth="1"/>
    <col min="10289" max="10289" width="12.88671875" style="51" customWidth="1"/>
    <col min="10290" max="10290" width="12" style="51" customWidth="1"/>
    <col min="10291" max="10291" width="11.77734375" style="51" customWidth="1"/>
    <col min="10292" max="10292" width="12.109375" style="51" customWidth="1"/>
    <col min="10293" max="10293" width="12.88671875" style="51" customWidth="1"/>
    <col min="10294" max="10294" width="12" style="51" customWidth="1"/>
    <col min="10295" max="10295" width="11.77734375" style="51" customWidth="1"/>
    <col min="10296" max="10296" width="12.109375" style="51" customWidth="1"/>
    <col min="10297" max="10297" width="12.88671875" style="51" customWidth="1"/>
    <col min="10298" max="10298" width="12" style="51" customWidth="1"/>
    <col min="10299" max="10299" width="11.77734375" style="51" customWidth="1"/>
    <col min="10300" max="10300" width="12.109375" style="51" customWidth="1"/>
    <col min="10301" max="10301" width="13.5546875" style="51" customWidth="1"/>
    <col min="10302" max="10302" width="12" style="51" customWidth="1"/>
    <col min="10303" max="10303" width="11.77734375" style="51" customWidth="1"/>
    <col min="10304" max="10304" width="12.109375" style="51" customWidth="1"/>
    <col min="10305" max="10305" width="12.88671875" style="51" customWidth="1"/>
    <col min="10306" max="10306" width="12" style="51" customWidth="1"/>
    <col min="10307" max="10307" width="11.77734375" style="51" customWidth="1"/>
    <col min="10308" max="10308" width="12.109375" style="51" customWidth="1"/>
    <col min="10309" max="10309" width="12.88671875" style="51" customWidth="1"/>
    <col min="10310" max="10310" width="12" style="51" customWidth="1"/>
    <col min="10311" max="10311" width="11.77734375" style="51" customWidth="1"/>
    <col min="10312" max="10312" width="12.109375" style="51" customWidth="1"/>
    <col min="10313" max="10313" width="12.88671875" style="51" customWidth="1"/>
    <col min="10314" max="10314" width="12" style="51" customWidth="1"/>
    <col min="10315" max="10315" width="11.77734375" style="51" customWidth="1"/>
    <col min="10316" max="10316" width="12.109375" style="51" customWidth="1"/>
    <col min="10317" max="10317" width="12.88671875" style="51" customWidth="1"/>
    <col min="10318" max="10318" width="12" style="51" customWidth="1"/>
    <col min="10319" max="10319" width="11.77734375" style="51" customWidth="1"/>
    <col min="10320" max="10320" width="12.109375" style="51" customWidth="1"/>
    <col min="10321" max="10321" width="12.88671875" style="51" customWidth="1"/>
    <col min="10322" max="10322" width="12" style="51" customWidth="1"/>
    <col min="10323" max="10323" width="11.77734375" style="51" customWidth="1"/>
    <col min="10324" max="10324" width="12.109375" style="51" customWidth="1"/>
    <col min="10325" max="10325" width="12.88671875" style="51" customWidth="1"/>
    <col min="10326" max="10326" width="12" style="51" customWidth="1"/>
    <col min="10327" max="10327" width="11.77734375" style="51" customWidth="1"/>
    <col min="10328" max="10328" width="12.109375" style="51" customWidth="1"/>
    <col min="10329" max="10329" width="12.88671875" style="51" customWidth="1"/>
    <col min="10330" max="10330" width="12" style="51" customWidth="1"/>
    <col min="10331" max="10331" width="11.77734375" style="51" customWidth="1"/>
    <col min="10332" max="10332" width="12.109375" style="51" customWidth="1"/>
    <col min="10333" max="10333" width="12.88671875" style="51" customWidth="1"/>
    <col min="10334" max="10334" width="12" style="51" customWidth="1"/>
    <col min="10335" max="10335" width="11.77734375" style="51" customWidth="1"/>
    <col min="10336" max="10336" width="12.109375" style="51" customWidth="1"/>
    <col min="10337" max="10337" width="12.88671875" style="51" customWidth="1"/>
    <col min="10338" max="10338" width="12" style="51" customWidth="1"/>
    <col min="10339" max="10339" width="11.77734375" style="51" customWidth="1"/>
    <col min="10340" max="10340" width="12.109375" style="51" customWidth="1"/>
    <col min="10341" max="10341" width="12.88671875" style="51" customWidth="1"/>
    <col min="10342" max="10342" width="12" style="51" customWidth="1"/>
    <col min="10343" max="10343" width="11.77734375" style="51" customWidth="1"/>
    <col min="10344" max="10344" width="12.109375" style="51" customWidth="1"/>
    <col min="10345" max="10345" width="12.88671875" style="51" customWidth="1"/>
    <col min="10346" max="10346" width="12" style="51" customWidth="1"/>
    <col min="10347" max="10347" width="11.77734375" style="51" customWidth="1"/>
    <col min="10348" max="10348" width="12.109375" style="51" customWidth="1"/>
    <col min="10349" max="10349" width="12.88671875" style="51" customWidth="1"/>
    <col min="10350" max="10350" width="12.109375" style="51" customWidth="1"/>
    <col min="10351" max="10351" width="11.77734375" style="51" customWidth="1"/>
    <col min="10352" max="10352" width="12" style="51" customWidth="1"/>
    <col min="10353" max="10353" width="14.44140625" style="51" customWidth="1"/>
    <col min="10354" max="10355" width="17.109375" style="51" customWidth="1"/>
    <col min="10356" max="10356" width="4.88671875" style="51" customWidth="1"/>
    <col min="10357" max="10357" width="23.5546875" style="51" customWidth="1"/>
    <col min="10358" max="10358" width="42.21875" style="51" customWidth="1"/>
    <col min="10359" max="10359" width="8.77734375" style="51" customWidth="1"/>
    <col min="10360" max="10361" width="11" style="51" customWidth="1"/>
    <col min="10362" max="10363" width="9.88671875" style="51"/>
    <col min="10364" max="10364" width="8.77734375" style="51" customWidth="1"/>
    <col min="10365" max="10366" width="9.88671875" style="51"/>
    <col min="10367" max="10367" width="8.77734375" style="51" customWidth="1"/>
    <col min="10368" max="10369" width="9.88671875" style="51"/>
    <col min="10370" max="10370" width="8.77734375" style="51" customWidth="1"/>
    <col min="10371" max="10372" width="9.88671875" style="51"/>
    <col min="10373" max="10373" width="8.77734375" style="51" customWidth="1"/>
    <col min="10374" max="10375" width="9.88671875" style="51"/>
    <col min="10376" max="10376" width="8.77734375" style="51" customWidth="1"/>
    <col min="10377" max="10378" width="9.88671875" style="51"/>
    <col min="10379" max="10379" width="8.77734375" style="51" customWidth="1"/>
    <col min="10380" max="10381" width="9.88671875" style="51"/>
    <col min="10382" max="10382" width="8.77734375" style="51" customWidth="1"/>
    <col min="10383" max="10383" width="9.88671875" style="51"/>
    <col min="10384" max="10384" width="8.77734375" style="51" customWidth="1"/>
    <col min="10385" max="10385" width="11" style="51" customWidth="1"/>
    <col min="10386" max="10387" width="7.5546875" style="51" customWidth="1"/>
    <col min="10388" max="10388" width="11" style="51" customWidth="1"/>
    <col min="10389" max="10389" width="8.77734375" style="51" customWidth="1"/>
    <col min="10390" max="10391" width="11" style="51" customWidth="1"/>
    <col min="10392" max="10393" width="9.88671875" style="51"/>
    <col min="10394" max="10394" width="8.77734375" style="51" customWidth="1"/>
    <col min="10395" max="10396" width="9.88671875" style="51"/>
    <col min="10397" max="10397" width="8.77734375" style="51" customWidth="1"/>
    <col min="10398" max="10399" width="9.88671875" style="51"/>
    <col min="10400" max="10400" width="8.77734375" style="51" customWidth="1"/>
    <col min="10401" max="10496" width="9.88671875" style="51"/>
    <col min="10497" max="10497" width="52.44140625" style="51" customWidth="1"/>
    <col min="10498" max="10498" width="13.88671875" style="51" customWidth="1"/>
    <col min="10499" max="10499" width="15.88671875" style="51" customWidth="1"/>
    <col min="10500" max="10500" width="10.21875" style="51" customWidth="1"/>
    <col min="10501" max="10501" width="13.109375" style="51" customWidth="1"/>
    <col min="10502" max="10502" width="15.88671875" style="51" customWidth="1"/>
    <col min="10503" max="10503" width="14.88671875" style="51" customWidth="1"/>
    <col min="10504" max="10504" width="10.77734375" style="51" customWidth="1"/>
    <col min="10505" max="10505" width="13.109375" style="51" customWidth="1"/>
    <col min="10506" max="10506" width="13.21875" style="51" customWidth="1"/>
    <col min="10507" max="10507" width="11.109375" style="51" customWidth="1"/>
    <col min="10508" max="10508" width="10.109375" style="51" customWidth="1"/>
    <col min="10509" max="10509" width="14.5546875" style="51" customWidth="1"/>
    <col min="10510" max="10510" width="11.44140625" style="51" customWidth="1"/>
    <col min="10511" max="10511" width="12" style="51" customWidth="1"/>
    <col min="10512" max="10512" width="12.109375" style="51" customWidth="1"/>
    <col min="10513" max="10513" width="13.77734375" style="51" customWidth="1"/>
    <col min="10514" max="10514" width="11.21875" style="51" customWidth="1"/>
    <col min="10515" max="10515" width="11.77734375" style="51" customWidth="1"/>
    <col min="10516" max="10516" width="12.109375" style="51" customWidth="1"/>
    <col min="10517" max="10517" width="11.88671875" style="51" customWidth="1"/>
    <col min="10518" max="10518" width="10.5546875" style="51" customWidth="1"/>
    <col min="10519" max="10519" width="11.77734375" style="51" customWidth="1"/>
    <col min="10520" max="10520" width="12" style="51" customWidth="1"/>
    <col min="10521" max="10521" width="13.88671875" style="51" customWidth="1"/>
    <col min="10522" max="10522" width="11.44140625" style="51" customWidth="1"/>
    <col min="10523" max="10523" width="11.77734375" style="51" customWidth="1"/>
    <col min="10524" max="10524" width="12.109375" style="51" customWidth="1"/>
    <col min="10525" max="10525" width="14.5546875" style="51" customWidth="1"/>
    <col min="10526" max="10527" width="11.77734375" style="51" customWidth="1"/>
    <col min="10528" max="10528" width="12.109375" style="51" customWidth="1"/>
    <col min="10529" max="10529" width="14.44140625" style="51" customWidth="1"/>
    <col min="10530" max="10530" width="11.44140625" style="51" customWidth="1"/>
    <col min="10531" max="10531" width="11.77734375" style="51" customWidth="1"/>
    <col min="10532" max="10532" width="12.109375" style="51" customWidth="1"/>
    <col min="10533" max="10533" width="14.109375" style="51" customWidth="1"/>
    <col min="10534" max="10534" width="12" style="51" customWidth="1"/>
    <col min="10535" max="10535" width="11.77734375" style="51" customWidth="1"/>
    <col min="10536" max="10536" width="12.109375" style="51" customWidth="1"/>
    <col min="10537" max="10537" width="12.88671875" style="51" customWidth="1"/>
    <col min="10538" max="10538" width="12" style="51" customWidth="1"/>
    <col min="10539" max="10539" width="11.77734375" style="51" customWidth="1"/>
    <col min="10540" max="10540" width="12.109375" style="51" customWidth="1"/>
    <col min="10541" max="10541" width="12.88671875" style="51" customWidth="1"/>
    <col min="10542" max="10542" width="12" style="51" customWidth="1"/>
    <col min="10543" max="10543" width="11.77734375" style="51" customWidth="1"/>
    <col min="10544" max="10544" width="12.109375" style="51" customWidth="1"/>
    <col min="10545" max="10545" width="12.88671875" style="51" customWidth="1"/>
    <col min="10546" max="10546" width="12" style="51" customWidth="1"/>
    <col min="10547" max="10547" width="11.77734375" style="51" customWidth="1"/>
    <col min="10548" max="10548" width="12.109375" style="51" customWidth="1"/>
    <col min="10549" max="10549" width="12.88671875" style="51" customWidth="1"/>
    <col min="10550" max="10550" width="12" style="51" customWidth="1"/>
    <col min="10551" max="10551" width="11.77734375" style="51" customWidth="1"/>
    <col min="10552" max="10552" width="12.109375" style="51" customWidth="1"/>
    <col min="10553" max="10553" width="12.88671875" style="51" customWidth="1"/>
    <col min="10554" max="10554" width="12" style="51" customWidth="1"/>
    <col min="10555" max="10555" width="11.77734375" style="51" customWidth="1"/>
    <col min="10556" max="10556" width="12.109375" style="51" customWidth="1"/>
    <col min="10557" max="10557" width="13.5546875" style="51" customWidth="1"/>
    <col min="10558" max="10558" width="12" style="51" customWidth="1"/>
    <col min="10559" max="10559" width="11.77734375" style="51" customWidth="1"/>
    <col min="10560" max="10560" width="12.109375" style="51" customWidth="1"/>
    <col min="10561" max="10561" width="12.88671875" style="51" customWidth="1"/>
    <col min="10562" max="10562" width="12" style="51" customWidth="1"/>
    <col min="10563" max="10563" width="11.77734375" style="51" customWidth="1"/>
    <col min="10564" max="10564" width="12.109375" style="51" customWidth="1"/>
    <col min="10565" max="10565" width="12.88671875" style="51" customWidth="1"/>
    <col min="10566" max="10566" width="12" style="51" customWidth="1"/>
    <col min="10567" max="10567" width="11.77734375" style="51" customWidth="1"/>
    <col min="10568" max="10568" width="12.109375" style="51" customWidth="1"/>
    <col min="10569" max="10569" width="12.88671875" style="51" customWidth="1"/>
    <col min="10570" max="10570" width="12" style="51" customWidth="1"/>
    <col min="10571" max="10571" width="11.77734375" style="51" customWidth="1"/>
    <col min="10572" max="10572" width="12.109375" style="51" customWidth="1"/>
    <col min="10573" max="10573" width="12.88671875" style="51" customWidth="1"/>
    <col min="10574" max="10574" width="12" style="51" customWidth="1"/>
    <col min="10575" max="10575" width="11.77734375" style="51" customWidth="1"/>
    <col min="10576" max="10576" width="12.109375" style="51" customWidth="1"/>
    <col min="10577" max="10577" width="12.88671875" style="51" customWidth="1"/>
    <col min="10578" max="10578" width="12" style="51" customWidth="1"/>
    <col min="10579" max="10579" width="11.77734375" style="51" customWidth="1"/>
    <col min="10580" max="10580" width="12.109375" style="51" customWidth="1"/>
    <col min="10581" max="10581" width="12.88671875" style="51" customWidth="1"/>
    <col min="10582" max="10582" width="12" style="51" customWidth="1"/>
    <col min="10583" max="10583" width="11.77734375" style="51" customWidth="1"/>
    <col min="10584" max="10584" width="12.109375" style="51" customWidth="1"/>
    <col min="10585" max="10585" width="12.88671875" style="51" customWidth="1"/>
    <col min="10586" max="10586" width="12" style="51" customWidth="1"/>
    <col min="10587" max="10587" width="11.77734375" style="51" customWidth="1"/>
    <col min="10588" max="10588" width="12.109375" style="51" customWidth="1"/>
    <col min="10589" max="10589" width="12.88671875" style="51" customWidth="1"/>
    <col min="10590" max="10590" width="12" style="51" customWidth="1"/>
    <col min="10591" max="10591" width="11.77734375" style="51" customWidth="1"/>
    <col min="10592" max="10592" width="12.109375" style="51" customWidth="1"/>
    <col min="10593" max="10593" width="12.88671875" style="51" customWidth="1"/>
    <col min="10594" max="10594" width="12" style="51" customWidth="1"/>
    <col min="10595" max="10595" width="11.77734375" style="51" customWidth="1"/>
    <col min="10596" max="10596" width="12.109375" style="51" customWidth="1"/>
    <col min="10597" max="10597" width="12.88671875" style="51" customWidth="1"/>
    <col min="10598" max="10598" width="12" style="51" customWidth="1"/>
    <col min="10599" max="10599" width="11.77734375" style="51" customWidth="1"/>
    <col min="10600" max="10600" width="12.109375" style="51" customWidth="1"/>
    <col min="10601" max="10601" width="12.88671875" style="51" customWidth="1"/>
    <col min="10602" max="10602" width="12" style="51" customWidth="1"/>
    <col min="10603" max="10603" width="11.77734375" style="51" customWidth="1"/>
    <col min="10604" max="10604" width="12.109375" style="51" customWidth="1"/>
    <col min="10605" max="10605" width="12.88671875" style="51" customWidth="1"/>
    <col min="10606" max="10606" width="12.109375" style="51" customWidth="1"/>
    <col min="10607" max="10607" width="11.77734375" style="51" customWidth="1"/>
    <col min="10608" max="10608" width="12" style="51" customWidth="1"/>
    <col min="10609" max="10609" width="14.44140625" style="51" customWidth="1"/>
    <col min="10610" max="10611" width="17.109375" style="51" customWidth="1"/>
    <col min="10612" max="10612" width="4.88671875" style="51" customWidth="1"/>
    <col min="10613" max="10613" width="23.5546875" style="51" customWidth="1"/>
    <col min="10614" max="10614" width="42.21875" style="51" customWidth="1"/>
    <col min="10615" max="10615" width="8.77734375" style="51" customWidth="1"/>
    <col min="10616" max="10617" width="11" style="51" customWidth="1"/>
    <col min="10618" max="10619" width="9.88671875" style="51"/>
    <col min="10620" max="10620" width="8.77734375" style="51" customWidth="1"/>
    <col min="10621" max="10622" width="9.88671875" style="51"/>
    <col min="10623" max="10623" width="8.77734375" style="51" customWidth="1"/>
    <col min="10624" max="10625" width="9.88671875" style="51"/>
    <col min="10626" max="10626" width="8.77734375" style="51" customWidth="1"/>
    <col min="10627" max="10628" width="9.88671875" style="51"/>
    <col min="10629" max="10629" width="8.77734375" style="51" customWidth="1"/>
    <col min="10630" max="10631" width="9.88671875" style="51"/>
    <col min="10632" max="10632" width="8.77734375" style="51" customWidth="1"/>
    <col min="10633" max="10634" width="9.88671875" style="51"/>
    <col min="10635" max="10635" width="8.77734375" style="51" customWidth="1"/>
    <col min="10636" max="10637" width="9.88671875" style="51"/>
    <col min="10638" max="10638" width="8.77734375" style="51" customWidth="1"/>
    <col min="10639" max="10639" width="9.88671875" style="51"/>
    <col min="10640" max="10640" width="8.77734375" style="51" customWidth="1"/>
    <col min="10641" max="10641" width="11" style="51" customWidth="1"/>
    <col min="10642" max="10643" width="7.5546875" style="51" customWidth="1"/>
    <col min="10644" max="10644" width="11" style="51" customWidth="1"/>
    <col min="10645" max="10645" width="8.77734375" style="51" customWidth="1"/>
    <col min="10646" max="10647" width="11" style="51" customWidth="1"/>
    <col min="10648" max="10649" width="9.88671875" style="51"/>
    <col min="10650" max="10650" width="8.77734375" style="51" customWidth="1"/>
    <col min="10651" max="10652" width="9.88671875" style="51"/>
    <col min="10653" max="10653" width="8.77734375" style="51" customWidth="1"/>
    <col min="10654" max="10655" width="9.88671875" style="51"/>
    <col min="10656" max="10656" width="8.77734375" style="51" customWidth="1"/>
    <col min="10657" max="10752" width="9.88671875" style="51"/>
    <col min="10753" max="10753" width="52.44140625" style="51" customWidth="1"/>
    <col min="10754" max="10754" width="13.88671875" style="51" customWidth="1"/>
    <col min="10755" max="10755" width="15.88671875" style="51" customWidth="1"/>
    <col min="10756" max="10756" width="10.21875" style="51" customWidth="1"/>
    <col min="10757" max="10757" width="13.109375" style="51" customWidth="1"/>
    <col min="10758" max="10758" width="15.88671875" style="51" customWidth="1"/>
    <col min="10759" max="10759" width="14.88671875" style="51" customWidth="1"/>
    <col min="10760" max="10760" width="10.77734375" style="51" customWidth="1"/>
    <col min="10761" max="10761" width="13.109375" style="51" customWidth="1"/>
    <col min="10762" max="10762" width="13.21875" style="51" customWidth="1"/>
    <col min="10763" max="10763" width="11.109375" style="51" customWidth="1"/>
    <col min="10764" max="10764" width="10.109375" style="51" customWidth="1"/>
    <col min="10765" max="10765" width="14.5546875" style="51" customWidth="1"/>
    <col min="10766" max="10766" width="11.44140625" style="51" customWidth="1"/>
    <col min="10767" max="10767" width="12" style="51" customWidth="1"/>
    <col min="10768" max="10768" width="12.109375" style="51" customWidth="1"/>
    <col min="10769" max="10769" width="13.77734375" style="51" customWidth="1"/>
    <col min="10770" max="10770" width="11.21875" style="51" customWidth="1"/>
    <col min="10771" max="10771" width="11.77734375" style="51" customWidth="1"/>
    <col min="10772" max="10772" width="12.109375" style="51" customWidth="1"/>
    <col min="10773" max="10773" width="11.88671875" style="51" customWidth="1"/>
    <col min="10774" max="10774" width="10.5546875" style="51" customWidth="1"/>
    <col min="10775" max="10775" width="11.77734375" style="51" customWidth="1"/>
    <col min="10776" max="10776" width="12" style="51" customWidth="1"/>
    <col min="10777" max="10777" width="13.88671875" style="51" customWidth="1"/>
    <col min="10778" max="10778" width="11.44140625" style="51" customWidth="1"/>
    <col min="10779" max="10779" width="11.77734375" style="51" customWidth="1"/>
    <col min="10780" max="10780" width="12.109375" style="51" customWidth="1"/>
    <col min="10781" max="10781" width="14.5546875" style="51" customWidth="1"/>
    <col min="10782" max="10783" width="11.77734375" style="51" customWidth="1"/>
    <col min="10784" max="10784" width="12.109375" style="51" customWidth="1"/>
    <col min="10785" max="10785" width="14.44140625" style="51" customWidth="1"/>
    <col min="10786" max="10786" width="11.44140625" style="51" customWidth="1"/>
    <col min="10787" max="10787" width="11.77734375" style="51" customWidth="1"/>
    <col min="10788" max="10788" width="12.109375" style="51" customWidth="1"/>
    <col min="10789" max="10789" width="14.109375" style="51" customWidth="1"/>
    <col min="10790" max="10790" width="12" style="51" customWidth="1"/>
    <col min="10791" max="10791" width="11.77734375" style="51" customWidth="1"/>
    <col min="10792" max="10792" width="12.109375" style="51" customWidth="1"/>
    <col min="10793" max="10793" width="12.88671875" style="51" customWidth="1"/>
    <col min="10794" max="10794" width="12" style="51" customWidth="1"/>
    <col min="10795" max="10795" width="11.77734375" style="51" customWidth="1"/>
    <col min="10796" max="10796" width="12.109375" style="51" customWidth="1"/>
    <col min="10797" max="10797" width="12.88671875" style="51" customWidth="1"/>
    <col min="10798" max="10798" width="12" style="51" customWidth="1"/>
    <col min="10799" max="10799" width="11.77734375" style="51" customWidth="1"/>
    <col min="10800" max="10800" width="12.109375" style="51" customWidth="1"/>
    <col min="10801" max="10801" width="12.88671875" style="51" customWidth="1"/>
    <col min="10802" max="10802" width="12" style="51" customWidth="1"/>
    <col min="10803" max="10803" width="11.77734375" style="51" customWidth="1"/>
    <col min="10804" max="10804" width="12.109375" style="51" customWidth="1"/>
    <col min="10805" max="10805" width="12.88671875" style="51" customWidth="1"/>
    <col min="10806" max="10806" width="12" style="51" customWidth="1"/>
    <col min="10807" max="10807" width="11.77734375" style="51" customWidth="1"/>
    <col min="10808" max="10808" width="12.109375" style="51" customWidth="1"/>
    <col min="10809" max="10809" width="12.88671875" style="51" customWidth="1"/>
    <col min="10810" max="10810" width="12" style="51" customWidth="1"/>
    <col min="10811" max="10811" width="11.77734375" style="51" customWidth="1"/>
    <col min="10812" max="10812" width="12.109375" style="51" customWidth="1"/>
    <col min="10813" max="10813" width="13.5546875" style="51" customWidth="1"/>
    <col min="10814" max="10814" width="12" style="51" customWidth="1"/>
    <col min="10815" max="10815" width="11.77734375" style="51" customWidth="1"/>
    <col min="10816" max="10816" width="12.109375" style="51" customWidth="1"/>
    <col min="10817" max="10817" width="12.88671875" style="51" customWidth="1"/>
    <col min="10818" max="10818" width="12" style="51" customWidth="1"/>
    <col min="10819" max="10819" width="11.77734375" style="51" customWidth="1"/>
    <col min="10820" max="10820" width="12.109375" style="51" customWidth="1"/>
    <col min="10821" max="10821" width="12.88671875" style="51" customWidth="1"/>
    <col min="10822" max="10822" width="12" style="51" customWidth="1"/>
    <col min="10823" max="10823" width="11.77734375" style="51" customWidth="1"/>
    <col min="10824" max="10824" width="12.109375" style="51" customWidth="1"/>
    <col min="10825" max="10825" width="12.88671875" style="51" customWidth="1"/>
    <col min="10826" max="10826" width="12" style="51" customWidth="1"/>
    <col min="10827" max="10827" width="11.77734375" style="51" customWidth="1"/>
    <col min="10828" max="10828" width="12.109375" style="51" customWidth="1"/>
    <col min="10829" max="10829" width="12.88671875" style="51" customWidth="1"/>
    <col min="10830" max="10830" width="12" style="51" customWidth="1"/>
    <col min="10831" max="10831" width="11.77734375" style="51" customWidth="1"/>
    <col min="10832" max="10832" width="12.109375" style="51" customWidth="1"/>
    <col min="10833" max="10833" width="12.88671875" style="51" customWidth="1"/>
    <col min="10834" max="10834" width="12" style="51" customWidth="1"/>
    <col min="10835" max="10835" width="11.77734375" style="51" customWidth="1"/>
    <col min="10836" max="10836" width="12.109375" style="51" customWidth="1"/>
    <col min="10837" max="10837" width="12.88671875" style="51" customWidth="1"/>
    <col min="10838" max="10838" width="12" style="51" customWidth="1"/>
    <col min="10839" max="10839" width="11.77734375" style="51" customWidth="1"/>
    <col min="10840" max="10840" width="12.109375" style="51" customWidth="1"/>
    <col min="10841" max="10841" width="12.88671875" style="51" customWidth="1"/>
    <col min="10842" max="10842" width="12" style="51" customWidth="1"/>
    <col min="10843" max="10843" width="11.77734375" style="51" customWidth="1"/>
    <col min="10844" max="10844" width="12.109375" style="51" customWidth="1"/>
    <col min="10845" max="10845" width="12.88671875" style="51" customWidth="1"/>
    <col min="10846" max="10846" width="12" style="51" customWidth="1"/>
    <col min="10847" max="10847" width="11.77734375" style="51" customWidth="1"/>
    <col min="10848" max="10848" width="12.109375" style="51" customWidth="1"/>
    <col min="10849" max="10849" width="12.88671875" style="51" customWidth="1"/>
    <col min="10850" max="10850" width="12" style="51" customWidth="1"/>
    <col min="10851" max="10851" width="11.77734375" style="51" customWidth="1"/>
    <col min="10852" max="10852" width="12.109375" style="51" customWidth="1"/>
    <col min="10853" max="10853" width="12.88671875" style="51" customWidth="1"/>
    <col min="10854" max="10854" width="12" style="51" customWidth="1"/>
    <col min="10855" max="10855" width="11.77734375" style="51" customWidth="1"/>
    <col min="10856" max="10856" width="12.109375" style="51" customWidth="1"/>
    <col min="10857" max="10857" width="12.88671875" style="51" customWidth="1"/>
    <col min="10858" max="10858" width="12" style="51" customWidth="1"/>
    <col min="10859" max="10859" width="11.77734375" style="51" customWidth="1"/>
    <col min="10860" max="10860" width="12.109375" style="51" customWidth="1"/>
    <col min="10861" max="10861" width="12.88671875" style="51" customWidth="1"/>
    <col min="10862" max="10862" width="12.109375" style="51" customWidth="1"/>
    <col min="10863" max="10863" width="11.77734375" style="51" customWidth="1"/>
    <col min="10864" max="10864" width="12" style="51" customWidth="1"/>
    <col min="10865" max="10865" width="14.44140625" style="51" customWidth="1"/>
    <col min="10866" max="10867" width="17.109375" style="51" customWidth="1"/>
    <col min="10868" max="10868" width="4.88671875" style="51" customWidth="1"/>
    <col min="10869" max="10869" width="23.5546875" style="51" customWidth="1"/>
    <col min="10870" max="10870" width="42.21875" style="51" customWidth="1"/>
    <col min="10871" max="10871" width="8.77734375" style="51" customWidth="1"/>
    <col min="10872" max="10873" width="11" style="51" customWidth="1"/>
    <col min="10874" max="10875" width="9.88671875" style="51"/>
    <col min="10876" max="10876" width="8.77734375" style="51" customWidth="1"/>
    <col min="10877" max="10878" width="9.88671875" style="51"/>
    <col min="10879" max="10879" width="8.77734375" style="51" customWidth="1"/>
    <col min="10880" max="10881" width="9.88671875" style="51"/>
    <col min="10882" max="10882" width="8.77734375" style="51" customWidth="1"/>
    <col min="10883" max="10884" width="9.88671875" style="51"/>
    <col min="10885" max="10885" width="8.77734375" style="51" customWidth="1"/>
    <col min="10886" max="10887" width="9.88671875" style="51"/>
    <col min="10888" max="10888" width="8.77734375" style="51" customWidth="1"/>
    <col min="10889" max="10890" width="9.88671875" style="51"/>
    <col min="10891" max="10891" width="8.77734375" style="51" customWidth="1"/>
    <col min="10892" max="10893" width="9.88671875" style="51"/>
    <col min="10894" max="10894" width="8.77734375" style="51" customWidth="1"/>
    <col min="10895" max="10895" width="9.88671875" style="51"/>
    <col min="10896" max="10896" width="8.77734375" style="51" customWidth="1"/>
    <col min="10897" max="10897" width="11" style="51" customWidth="1"/>
    <col min="10898" max="10899" width="7.5546875" style="51" customWidth="1"/>
    <col min="10900" max="10900" width="11" style="51" customWidth="1"/>
    <col min="10901" max="10901" width="8.77734375" style="51" customWidth="1"/>
    <col min="10902" max="10903" width="11" style="51" customWidth="1"/>
    <col min="10904" max="10905" width="9.88671875" style="51"/>
    <col min="10906" max="10906" width="8.77734375" style="51" customWidth="1"/>
    <col min="10907" max="10908" width="9.88671875" style="51"/>
    <col min="10909" max="10909" width="8.77734375" style="51" customWidth="1"/>
    <col min="10910" max="10911" width="9.88671875" style="51"/>
    <col min="10912" max="10912" width="8.77734375" style="51" customWidth="1"/>
    <col min="10913" max="11008" width="9.88671875" style="51"/>
    <col min="11009" max="11009" width="52.44140625" style="51" customWidth="1"/>
    <col min="11010" max="11010" width="13.88671875" style="51" customWidth="1"/>
    <col min="11011" max="11011" width="15.88671875" style="51" customWidth="1"/>
    <col min="11012" max="11012" width="10.21875" style="51" customWidth="1"/>
    <col min="11013" max="11013" width="13.109375" style="51" customWidth="1"/>
    <col min="11014" max="11014" width="15.88671875" style="51" customWidth="1"/>
    <col min="11015" max="11015" width="14.88671875" style="51" customWidth="1"/>
    <col min="11016" max="11016" width="10.77734375" style="51" customWidth="1"/>
    <col min="11017" max="11017" width="13.109375" style="51" customWidth="1"/>
    <col min="11018" max="11018" width="13.21875" style="51" customWidth="1"/>
    <col min="11019" max="11019" width="11.109375" style="51" customWidth="1"/>
    <col min="11020" max="11020" width="10.109375" style="51" customWidth="1"/>
    <col min="11021" max="11021" width="14.5546875" style="51" customWidth="1"/>
    <col min="11022" max="11022" width="11.44140625" style="51" customWidth="1"/>
    <col min="11023" max="11023" width="12" style="51" customWidth="1"/>
    <col min="11024" max="11024" width="12.109375" style="51" customWidth="1"/>
    <col min="11025" max="11025" width="13.77734375" style="51" customWidth="1"/>
    <col min="11026" max="11026" width="11.21875" style="51" customWidth="1"/>
    <col min="11027" max="11027" width="11.77734375" style="51" customWidth="1"/>
    <col min="11028" max="11028" width="12.109375" style="51" customWidth="1"/>
    <col min="11029" max="11029" width="11.88671875" style="51" customWidth="1"/>
    <col min="11030" max="11030" width="10.5546875" style="51" customWidth="1"/>
    <col min="11031" max="11031" width="11.77734375" style="51" customWidth="1"/>
    <col min="11032" max="11032" width="12" style="51" customWidth="1"/>
    <col min="11033" max="11033" width="13.88671875" style="51" customWidth="1"/>
    <col min="11034" max="11034" width="11.44140625" style="51" customWidth="1"/>
    <col min="11035" max="11035" width="11.77734375" style="51" customWidth="1"/>
    <col min="11036" max="11036" width="12.109375" style="51" customWidth="1"/>
    <col min="11037" max="11037" width="14.5546875" style="51" customWidth="1"/>
    <col min="11038" max="11039" width="11.77734375" style="51" customWidth="1"/>
    <col min="11040" max="11040" width="12.109375" style="51" customWidth="1"/>
    <col min="11041" max="11041" width="14.44140625" style="51" customWidth="1"/>
    <col min="11042" max="11042" width="11.44140625" style="51" customWidth="1"/>
    <col min="11043" max="11043" width="11.77734375" style="51" customWidth="1"/>
    <col min="11044" max="11044" width="12.109375" style="51" customWidth="1"/>
    <col min="11045" max="11045" width="14.109375" style="51" customWidth="1"/>
    <col min="11046" max="11046" width="12" style="51" customWidth="1"/>
    <col min="11047" max="11047" width="11.77734375" style="51" customWidth="1"/>
    <col min="11048" max="11048" width="12.109375" style="51" customWidth="1"/>
    <col min="11049" max="11049" width="12.88671875" style="51" customWidth="1"/>
    <col min="11050" max="11050" width="12" style="51" customWidth="1"/>
    <col min="11051" max="11051" width="11.77734375" style="51" customWidth="1"/>
    <col min="11052" max="11052" width="12.109375" style="51" customWidth="1"/>
    <col min="11053" max="11053" width="12.88671875" style="51" customWidth="1"/>
    <col min="11054" max="11054" width="12" style="51" customWidth="1"/>
    <col min="11055" max="11055" width="11.77734375" style="51" customWidth="1"/>
    <col min="11056" max="11056" width="12.109375" style="51" customWidth="1"/>
    <col min="11057" max="11057" width="12.88671875" style="51" customWidth="1"/>
    <col min="11058" max="11058" width="12" style="51" customWidth="1"/>
    <col min="11059" max="11059" width="11.77734375" style="51" customWidth="1"/>
    <col min="11060" max="11060" width="12.109375" style="51" customWidth="1"/>
    <col min="11061" max="11061" width="12.88671875" style="51" customWidth="1"/>
    <col min="11062" max="11062" width="12" style="51" customWidth="1"/>
    <col min="11063" max="11063" width="11.77734375" style="51" customWidth="1"/>
    <col min="11064" max="11064" width="12.109375" style="51" customWidth="1"/>
    <col min="11065" max="11065" width="12.88671875" style="51" customWidth="1"/>
    <col min="11066" max="11066" width="12" style="51" customWidth="1"/>
    <col min="11067" max="11067" width="11.77734375" style="51" customWidth="1"/>
    <col min="11068" max="11068" width="12.109375" style="51" customWidth="1"/>
    <col min="11069" max="11069" width="13.5546875" style="51" customWidth="1"/>
    <col min="11070" max="11070" width="12" style="51" customWidth="1"/>
    <col min="11071" max="11071" width="11.77734375" style="51" customWidth="1"/>
    <col min="11072" max="11072" width="12.109375" style="51" customWidth="1"/>
    <col min="11073" max="11073" width="12.88671875" style="51" customWidth="1"/>
    <col min="11074" max="11074" width="12" style="51" customWidth="1"/>
    <col min="11075" max="11075" width="11.77734375" style="51" customWidth="1"/>
    <col min="11076" max="11076" width="12.109375" style="51" customWidth="1"/>
    <col min="11077" max="11077" width="12.88671875" style="51" customWidth="1"/>
    <col min="11078" max="11078" width="12" style="51" customWidth="1"/>
    <col min="11079" max="11079" width="11.77734375" style="51" customWidth="1"/>
    <col min="11080" max="11080" width="12.109375" style="51" customWidth="1"/>
    <col min="11081" max="11081" width="12.88671875" style="51" customWidth="1"/>
    <col min="11082" max="11082" width="12" style="51" customWidth="1"/>
    <col min="11083" max="11083" width="11.77734375" style="51" customWidth="1"/>
    <col min="11084" max="11084" width="12.109375" style="51" customWidth="1"/>
    <col min="11085" max="11085" width="12.88671875" style="51" customWidth="1"/>
    <col min="11086" max="11086" width="12" style="51" customWidth="1"/>
    <col min="11087" max="11087" width="11.77734375" style="51" customWidth="1"/>
    <col min="11088" max="11088" width="12.109375" style="51" customWidth="1"/>
    <col min="11089" max="11089" width="12.88671875" style="51" customWidth="1"/>
    <col min="11090" max="11090" width="12" style="51" customWidth="1"/>
    <col min="11091" max="11091" width="11.77734375" style="51" customWidth="1"/>
    <col min="11092" max="11092" width="12.109375" style="51" customWidth="1"/>
    <col min="11093" max="11093" width="12.88671875" style="51" customWidth="1"/>
    <col min="11094" max="11094" width="12" style="51" customWidth="1"/>
    <col min="11095" max="11095" width="11.77734375" style="51" customWidth="1"/>
    <col min="11096" max="11096" width="12.109375" style="51" customWidth="1"/>
    <col min="11097" max="11097" width="12.88671875" style="51" customWidth="1"/>
    <col min="11098" max="11098" width="12" style="51" customWidth="1"/>
    <col min="11099" max="11099" width="11.77734375" style="51" customWidth="1"/>
    <col min="11100" max="11100" width="12.109375" style="51" customWidth="1"/>
    <col min="11101" max="11101" width="12.88671875" style="51" customWidth="1"/>
    <col min="11102" max="11102" width="12" style="51" customWidth="1"/>
    <col min="11103" max="11103" width="11.77734375" style="51" customWidth="1"/>
    <col min="11104" max="11104" width="12.109375" style="51" customWidth="1"/>
    <col min="11105" max="11105" width="12.88671875" style="51" customWidth="1"/>
    <col min="11106" max="11106" width="12" style="51" customWidth="1"/>
    <col min="11107" max="11107" width="11.77734375" style="51" customWidth="1"/>
    <col min="11108" max="11108" width="12.109375" style="51" customWidth="1"/>
    <col min="11109" max="11109" width="12.88671875" style="51" customWidth="1"/>
    <col min="11110" max="11110" width="12" style="51" customWidth="1"/>
    <col min="11111" max="11111" width="11.77734375" style="51" customWidth="1"/>
    <col min="11112" max="11112" width="12.109375" style="51" customWidth="1"/>
    <col min="11113" max="11113" width="12.88671875" style="51" customWidth="1"/>
    <col min="11114" max="11114" width="12" style="51" customWidth="1"/>
    <col min="11115" max="11115" width="11.77734375" style="51" customWidth="1"/>
    <col min="11116" max="11116" width="12.109375" style="51" customWidth="1"/>
    <col min="11117" max="11117" width="12.88671875" style="51" customWidth="1"/>
    <col min="11118" max="11118" width="12.109375" style="51" customWidth="1"/>
    <col min="11119" max="11119" width="11.77734375" style="51" customWidth="1"/>
    <col min="11120" max="11120" width="12" style="51" customWidth="1"/>
    <col min="11121" max="11121" width="14.44140625" style="51" customWidth="1"/>
    <col min="11122" max="11123" width="17.109375" style="51" customWidth="1"/>
    <col min="11124" max="11124" width="4.88671875" style="51" customWidth="1"/>
    <col min="11125" max="11125" width="23.5546875" style="51" customWidth="1"/>
    <col min="11126" max="11126" width="42.21875" style="51" customWidth="1"/>
    <col min="11127" max="11127" width="8.77734375" style="51" customWidth="1"/>
    <col min="11128" max="11129" width="11" style="51" customWidth="1"/>
    <col min="11130" max="11131" width="9.88671875" style="51"/>
    <col min="11132" max="11132" width="8.77734375" style="51" customWidth="1"/>
    <col min="11133" max="11134" width="9.88671875" style="51"/>
    <col min="11135" max="11135" width="8.77734375" style="51" customWidth="1"/>
    <col min="11136" max="11137" width="9.88671875" style="51"/>
    <col min="11138" max="11138" width="8.77734375" style="51" customWidth="1"/>
    <col min="11139" max="11140" width="9.88671875" style="51"/>
    <col min="11141" max="11141" width="8.77734375" style="51" customWidth="1"/>
    <col min="11142" max="11143" width="9.88671875" style="51"/>
    <col min="11144" max="11144" width="8.77734375" style="51" customWidth="1"/>
    <col min="11145" max="11146" width="9.88671875" style="51"/>
    <col min="11147" max="11147" width="8.77734375" style="51" customWidth="1"/>
    <col min="11148" max="11149" width="9.88671875" style="51"/>
    <col min="11150" max="11150" width="8.77734375" style="51" customWidth="1"/>
    <col min="11151" max="11151" width="9.88671875" style="51"/>
    <col min="11152" max="11152" width="8.77734375" style="51" customWidth="1"/>
    <col min="11153" max="11153" width="11" style="51" customWidth="1"/>
    <col min="11154" max="11155" width="7.5546875" style="51" customWidth="1"/>
    <col min="11156" max="11156" width="11" style="51" customWidth="1"/>
    <col min="11157" max="11157" width="8.77734375" style="51" customWidth="1"/>
    <col min="11158" max="11159" width="11" style="51" customWidth="1"/>
    <col min="11160" max="11161" width="9.88671875" style="51"/>
    <col min="11162" max="11162" width="8.77734375" style="51" customWidth="1"/>
    <col min="11163" max="11164" width="9.88671875" style="51"/>
    <col min="11165" max="11165" width="8.77734375" style="51" customWidth="1"/>
    <col min="11166" max="11167" width="9.88671875" style="51"/>
    <col min="11168" max="11168" width="8.77734375" style="51" customWidth="1"/>
    <col min="11169" max="11264" width="9.88671875" style="51"/>
    <col min="11265" max="11265" width="52.44140625" style="51" customWidth="1"/>
    <col min="11266" max="11266" width="13.88671875" style="51" customWidth="1"/>
    <col min="11267" max="11267" width="15.88671875" style="51" customWidth="1"/>
    <col min="11268" max="11268" width="10.21875" style="51" customWidth="1"/>
    <col min="11269" max="11269" width="13.109375" style="51" customWidth="1"/>
    <col min="11270" max="11270" width="15.88671875" style="51" customWidth="1"/>
    <col min="11271" max="11271" width="14.88671875" style="51" customWidth="1"/>
    <col min="11272" max="11272" width="10.77734375" style="51" customWidth="1"/>
    <col min="11273" max="11273" width="13.109375" style="51" customWidth="1"/>
    <col min="11274" max="11274" width="13.21875" style="51" customWidth="1"/>
    <col min="11275" max="11275" width="11.109375" style="51" customWidth="1"/>
    <col min="11276" max="11276" width="10.109375" style="51" customWidth="1"/>
    <col min="11277" max="11277" width="14.5546875" style="51" customWidth="1"/>
    <col min="11278" max="11278" width="11.44140625" style="51" customWidth="1"/>
    <col min="11279" max="11279" width="12" style="51" customWidth="1"/>
    <col min="11280" max="11280" width="12.109375" style="51" customWidth="1"/>
    <col min="11281" max="11281" width="13.77734375" style="51" customWidth="1"/>
    <col min="11282" max="11282" width="11.21875" style="51" customWidth="1"/>
    <col min="11283" max="11283" width="11.77734375" style="51" customWidth="1"/>
    <col min="11284" max="11284" width="12.109375" style="51" customWidth="1"/>
    <col min="11285" max="11285" width="11.88671875" style="51" customWidth="1"/>
    <col min="11286" max="11286" width="10.5546875" style="51" customWidth="1"/>
    <col min="11287" max="11287" width="11.77734375" style="51" customWidth="1"/>
    <col min="11288" max="11288" width="12" style="51" customWidth="1"/>
    <col min="11289" max="11289" width="13.88671875" style="51" customWidth="1"/>
    <col min="11290" max="11290" width="11.44140625" style="51" customWidth="1"/>
    <col min="11291" max="11291" width="11.77734375" style="51" customWidth="1"/>
    <col min="11292" max="11292" width="12.109375" style="51" customWidth="1"/>
    <col min="11293" max="11293" width="14.5546875" style="51" customWidth="1"/>
    <col min="11294" max="11295" width="11.77734375" style="51" customWidth="1"/>
    <col min="11296" max="11296" width="12.109375" style="51" customWidth="1"/>
    <col min="11297" max="11297" width="14.44140625" style="51" customWidth="1"/>
    <col min="11298" max="11298" width="11.44140625" style="51" customWidth="1"/>
    <col min="11299" max="11299" width="11.77734375" style="51" customWidth="1"/>
    <col min="11300" max="11300" width="12.109375" style="51" customWidth="1"/>
    <col min="11301" max="11301" width="14.109375" style="51" customWidth="1"/>
    <col min="11302" max="11302" width="12" style="51" customWidth="1"/>
    <col min="11303" max="11303" width="11.77734375" style="51" customWidth="1"/>
    <col min="11304" max="11304" width="12.109375" style="51" customWidth="1"/>
    <col min="11305" max="11305" width="12.88671875" style="51" customWidth="1"/>
    <col min="11306" max="11306" width="12" style="51" customWidth="1"/>
    <col min="11307" max="11307" width="11.77734375" style="51" customWidth="1"/>
    <col min="11308" max="11308" width="12.109375" style="51" customWidth="1"/>
    <col min="11309" max="11309" width="12.88671875" style="51" customWidth="1"/>
    <col min="11310" max="11310" width="12" style="51" customWidth="1"/>
    <col min="11311" max="11311" width="11.77734375" style="51" customWidth="1"/>
    <col min="11312" max="11312" width="12.109375" style="51" customWidth="1"/>
    <col min="11313" max="11313" width="12.88671875" style="51" customWidth="1"/>
    <col min="11314" max="11314" width="12" style="51" customWidth="1"/>
    <col min="11315" max="11315" width="11.77734375" style="51" customWidth="1"/>
    <col min="11316" max="11316" width="12.109375" style="51" customWidth="1"/>
    <col min="11317" max="11317" width="12.88671875" style="51" customWidth="1"/>
    <col min="11318" max="11318" width="12" style="51" customWidth="1"/>
    <col min="11319" max="11319" width="11.77734375" style="51" customWidth="1"/>
    <col min="11320" max="11320" width="12.109375" style="51" customWidth="1"/>
    <col min="11321" max="11321" width="12.88671875" style="51" customWidth="1"/>
    <col min="11322" max="11322" width="12" style="51" customWidth="1"/>
    <col min="11323" max="11323" width="11.77734375" style="51" customWidth="1"/>
    <col min="11324" max="11324" width="12.109375" style="51" customWidth="1"/>
    <col min="11325" max="11325" width="13.5546875" style="51" customWidth="1"/>
    <col min="11326" max="11326" width="12" style="51" customWidth="1"/>
    <col min="11327" max="11327" width="11.77734375" style="51" customWidth="1"/>
    <col min="11328" max="11328" width="12.109375" style="51" customWidth="1"/>
    <col min="11329" max="11329" width="12.88671875" style="51" customWidth="1"/>
    <col min="11330" max="11330" width="12" style="51" customWidth="1"/>
    <col min="11331" max="11331" width="11.77734375" style="51" customWidth="1"/>
    <col min="11332" max="11332" width="12.109375" style="51" customWidth="1"/>
    <col min="11333" max="11333" width="12.88671875" style="51" customWidth="1"/>
    <col min="11334" max="11334" width="12" style="51" customWidth="1"/>
    <col min="11335" max="11335" width="11.77734375" style="51" customWidth="1"/>
    <col min="11336" max="11336" width="12.109375" style="51" customWidth="1"/>
    <col min="11337" max="11337" width="12.88671875" style="51" customWidth="1"/>
    <col min="11338" max="11338" width="12" style="51" customWidth="1"/>
    <col min="11339" max="11339" width="11.77734375" style="51" customWidth="1"/>
    <col min="11340" max="11340" width="12.109375" style="51" customWidth="1"/>
    <col min="11341" max="11341" width="12.88671875" style="51" customWidth="1"/>
    <col min="11342" max="11342" width="12" style="51" customWidth="1"/>
    <col min="11343" max="11343" width="11.77734375" style="51" customWidth="1"/>
    <col min="11344" max="11344" width="12.109375" style="51" customWidth="1"/>
    <col min="11345" max="11345" width="12.88671875" style="51" customWidth="1"/>
    <col min="11346" max="11346" width="12" style="51" customWidth="1"/>
    <col min="11347" max="11347" width="11.77734375" style="51" customWidth="1"/>
    <col min="11348" max="11348" width="12.109375" style="51" customWidth="1"/>
    <col min="11349" max="11349" width="12.88671875" style="51" customWidth="1"/>
    <col min="11350" max="11350" width="12" style="51" customWidth="1"/>
    <col min="11351" max="11351" width="11.77734375" style="51" customWidth="1"/>
    <col min="11352" max="11352" width="12.109375" style="51" customWidth="1"/>
    <col min="11353" max="11353" width="12.88671875" style="51" customWidth="1"/>
    <col min="11354" max="11354" width="12" style="51" customWidth="1"/>
    <col min="11355" max="11355" width="11.77734375" style="51" customWidth="1"/>
    <col min="11356" max="11356" width="12.109375" style="51" customWidth="1"/>
    <col min="11357" max="11357" width="12.88671875" style="51" customWidth="1"/>
    <col min="11358" max="11358" width="12" style="51" customWidth="1"/>
    <col min="11359" max="11359" width="11.77734375" style="51" customWidth="1"/>
    <col min="11360" max="11360" width="12.109375" style="51" customWidth="1"/>
    <col min="11361" max="11361" width="12.88671875" style="51" customWidth="1"/>
    <col min="11362" max="11362" width="12" style="51" customWidth="1"/>
    <col min="11363" max="11363" width="11.77734375" style="51" customWidth="1"/>
    <col min="11364" max="11364" width="12.109375" style="51" customWidth="1"/>
    <col min="11365" max="11365" width="12.88671875" style="51" customWidth="1"/>
    <col min="11366" max="11366" width="12" style="51" customWidth="1"/>
    <col min="11367" max="11367" width="11.77734375" style="51" customWidth="1"/>
    <col min="11368" max="11368" width="12.109375" style="51" customWidth="1"/>
    <col min="11369" max="11369" width="12.88671875" style="51" customWidth="1"/>
    <col min="11370" max="11370" width="12" style="51" customWidth="1"/>
    <col min="11371" max="11371" width="11.77734375" style="51" customWidth="1"/>
    <col min="11372" max="11372" width="12.109375" style="51" customWidth="1"/>
    <col min="11373" max="11373" width="12.88671875" style="51" customWidth="1"/>
    <col min="11374" max="11374" width="12.109375" style="51" customWidth="1"/>
    <col min="11375" max="11375" width="11.77734375" style="51" customWidth="1"/>
    <col min="11376" max="11376" width="12" style="51" customWidth="1"/>
    <col min="11377" max="11377" width="14.44140625" style="51" customWidth="1"/>
    <col min="11378" max="11379" width="17.109375" style="51" customWidth="1"/>
    <col min="11380" max="11380" width="4.88671875" style="51" customWidth="1"/>
    <col min="11381" max="11381" width="23.5546875" style="51" customWidth="1"/>
    <col min="11382" max="11382" width="42.21875" style="51" customWidth="1"/>
    <col min="11383" max="11383" width="8.77734375" style="51" customWidth="1"/>
    <col min="11384" max="11385" width="11" style="51" customWidth="1"/>
    <col min="11386" max="11387" width="9.88671875" style="51"/>
    <col min="11388" max="11388" width="8.77734375" style="51" customWidth="1"/>
    <col min="11389" max="11390" width="9.88671875" style="51"/>
    <col min="11391" max="11391" width="8.77734375" style="51" customWidth="1"/>
    <col min="11392" max="11393" width="9.88671875" style="51"/>
    <col min="11394" max="11394" width="8.77734375" style="51" customWidth="1"/>
    <col min="11395" max="11396" width="9.88671875" style="51"/>
    <col min="11397" max="11397" width="8.77734375" style="51" customWidth="1"/>
    <col min="11398" max="11399" width="9.88671875" style="51"/>
    <col min="11400" max="11400" width="8.77734375" style="51" customWidth="1"/>
    <col min="11401" max="11402" width="9.88671875" style="51"/>
    <col min="11403" max="11403" width="8.77734375" style="51" customWidth="1"/>
    <col min="11404" max="11405" width="9.88671875" style="51"/>
    <col min="11406" max="11406" width="8.77734375" style="51" customWidth="1"/>
    <col min="11407" max="11407" width="9.88671875" style="51"/>
    <col min="11408" max="11408" width="8.77734375" style="51" customWidth="1"/>
    <col min="11409" max="11409" width="11" style="51" customWidth="1"/>
    <col min="11410" max="11411" width="7.5546875" style="51" customWidth="1"/>
    <col min="11412" max="11412" width="11" style="51" customWidth="1"/>
    <col min="11413" max="11413" width="8.77734375" style="51" customWidth="1"/>
    <col min="11414" max="11415" width="11" style="51" customWidth="1"/>
    <col min="11416" max="11417" width="9.88671875" style="51"/>
    <col min="11418" max="11418" width="8.77734375" style="51" customWidth="1"/>
    <col min="11419" max="11420" width="9.88671875" style="51"/>
    <col min="11421" max="11421" width="8.77734375" style="51" customWidth="1"/>
    <col min="11422" max="11423" width="9.88671875" style="51"/>
    <col min="11424" max="11424" width="8.77734375" style="51" customWidth="1"/>
    <col min="11425" max="11520" width="9.88671875" style="51"/>
    <col min="11521" max="11521" width="52.44140625" style="51" customWidth="1"/>
    <col min="11522" max="11522" width="13.88671875" style="51" customWidth="1"/>
    <col min="11523" max="11523" width="15.88671875" style="51" customWidth="1"/>
    <col min="11524" max="11524" width="10.21875" style="51" customWidth="1"/>
    <col min="11525" max="11525" width="13.109375" style="51" customWidth="1"/>
    <col min="11526" max="11526" width="15.88671875" style="51" customWidth="1"/>
    <col min="11527" max="11527" width="14.88671875" style="51" customWidth="1"/>
    <col min="11528" max="11528" width="10.77734375" style="51" customWidth="1"/>
    <col min="11529" max="11529" width="13.109375" style="51" customWidth="1"/>
    <col min="11530" max="11530" width="13.21875" style="51" customWidth="1"/>
    <col min="11531" max="11531" width="11.109375" style="51" customWidth="1"/>
    <col min="11532" max="11532" width="10.109375" style="51" customWidth="1"/>
    <col min="11533" max="11533" width="14.5546875" style="51" customWidth="1"/>
    <col min="11534" max="11534" width="11.44140625" style="51" customWidth="1"/>
    <col min="11535" max="11535" width="12" style="51" customWidth="1"/>
    <col min="11536" max="11536" width="12.109375" style="51" customWidth="1"/>
    <col min="11537" max="11537" width="13.77734375" style="51" customWidth="1"/>
    <col min="11538" max="11538" width="11.21875" style="51" customWidth="1"/>
    <col min="11539" max="11539" width="11.77734375" style="51" customWidth="1"/>
    <col min="11540" max="11540" width="12.109375" style="51" customWidth="1"/>
    <col min="11541" max="11541" width="11.88671875" style="51" customWidth="1"/>
    <col min="11542" max="11542" width="10.5546875" style="51" customWidth="1"/>
    <col min="11543" max="11543" width="11.77734375" style="51" customWidth="1"/>
    <col min="11544" max="11544" width="12" style="51" customWidth="1"/>
    <col min="11545" max="11545" width="13.88671875" style="51" customWidth="1"/>
    <col min="11546" max="11546" width="11.44140625" style="51" customWidth="1"/>
    <col min="11547" max="11547" width="11.77734375" style="51" customWidth="1"/>
    <col min="11548" max="11548" width="12.109375" style="51" customWidth="1"/>
    <col min="11549" max="11549" width="14.5546875" style="51" customWidth="1"/>
    <col min="11550" max="11551" width="11.77734375" style="51" customWidth="1"/>
    <col min="11552" max="11552" width="12.109375" style="51" customWidth="1"/>
    <col min="11553" max="11553" width="14.44140625" style="51" customWidth="1"/>
    <col min="11554" max="11554" width="11.44140625" style="51" customWidth="1"/>
    <col min="11555" max="11555" width="11.77734375" style="51" customWidth="1"/>
    <col min="11556" max="11556" width="12.109375" style="51" customWidth="1"/>
    <col min="11557" max="11557" width="14.109375" style="51" customWidth="1"/>
    <col min="11558" max="11558" width="12" style="51" customWidth="1"/>
    <col min="11559" max="11559" width="11.77734375" style="51" customWidth="1"/>
    <col min="11560" max="11560" width="12.109375" style="51" customWidth="1"/>
    <col min="11561" max="11561" width="12.88671875" style="51" customWidth="1"/>
    <col min="11562" max="11562" width="12" style="51" customWidth="1"/>
    <col min="11563" max="11563" width="11.77734375" style="51" customWidth="1"/>
    <col min="11564" max="11564" width="12.109375" style="51" customWidth="1"/>
    <col min="11565" max="11565" width="12.88671875" style="51" customWidth="1"/>
    <col min="11566" max="11566" width="12" style="51" customWidth="1"/>
    <col min="11567" max="11567" width="11.77734375" style="51" customWidth="1"/>
    <col min="11568" max="11568" width="12.109375" style="51" customWidth="1"/>
    <col min="11569" max="11569" width="12.88671875" style="51" customWidth="1"/>
    <col min="11570" max="11570" width="12" style="51" customWidth="1"/>
    <col min="11571" max="11571" width="11.77734375" style="51" customWidth="1"/>
    <col min="11572" max="11572" width="12.109375" style="51" customWidth="1"/>
    <col min="11573" max="11573" width="12.88671875" style="51" customWidth="1"/>
    <col min="11574" max="11574" width="12" style="51" customWidth="1"/>
    <col min="11575" max="11575" width="11.77734375" style="51" customWidth="1"/>
    <col min="11576" max="11576" width="12.109375" style="51" customWidth="1"/>
    <col min="11577" max="11577" width="12.88671875" style="51" customWidth="1"/>
    <col min="11578" max="11578" width="12" style="51" customWidth="1"/>
    <col min="11579" max="11579" width="11.77734375" style="51" customWidth="1"/>
    <col min="11580" max="11580" width="12.109375" style="51" customWidth="1"/>
    <col min="11581" max="11581" width="13.5546875" style="51" customWidth="1"/>
    <col min="11582" max="11582" width="12" style="51" customWidth="1"/>
    <col min="11583" max="11583" width="11.77734375" style="51" customWidth="1"/>
    <col min="11584" max="11584" width="12.109375" style="51" customWidth="1"/>
    <col min="11585" max="11585" width="12.88671875" style="51" customWidth="1"/>
    <col min="11586" max="11586" width="12" style="51" customWidth="1"/>
    <col min="11587" max="11587" width="11.77734375" style="51" customWidth="1"/>
    <col min="11588" max="11588" width="12.109375" style="51" customWidth="1"/>
    <col min="11589" max="11589" width="12.88671875" style="51" customWidth="1"/>
    <col min="11590" max="11590" width="12" style="51" customWidth="1"/>
    <col min="11591" max="11591" width="11.77734375" style="51" customWidth="1"/>
    <col min="11592" max="11592" width="12.109375" style="51" customWidth="1"/>
    <col min="11593" max="11593" width="12.88671875" style="51" customWidth="1"/>
    <col min="11594" max="11594" width="12" style="51" customWidth="1"/>
    <col min="11595" max="11595" width="11.77734375" style="51" customWidth="1"/>
    <col min="11596" max="11596" width="12.109375" style="51" customWidth="1"/>
    <col min="11597" max="11597" width="12.88671875" style="51" customWidth="1"/>
    <col min="11598" max="11598" width="12" style="51" customWidth="1"/>
    <col min="11599" max="11599" width="11.77734375" style="51" customWidth="1"/>
    <col min="11600" max="11600" width="12.109375" style="51" customWidth="1"/>
    <col min="11601" max="11601" width="12.88671875" style="51" customWidth="1"/>
    <col min="11602" max="11602" width="12" style="51" customWidth="1"/>
    <col min="11603" max="11603" width="11.77734375" style="51" customWidth="1"/>
    <col min="11604" max="11604" width="12.109375" style="51" customWidth="1"/>
    <col min="11605" max="11605" width="12.88671875" style="51" customWidth="1"/>
    <col min="11606" max="11606" width="12" style="51" customWidth="1"/>
    <col min="11607" max="11607" width="11.77734375" style="51" customWidth="1"/>
    <col min="11608" max="11608" width="12.109375" style="51" customWidth="1"/>
    <col min="11609" max="11609" width="12.88671875" style="51" customWidth="1"/>
    <col min="11610" max="11610" width="12" style="51" customWidth="1"/>
    <col min="11611" max="11611" width="11.77734375" style="51" customWidth="1"/>
    <col min="11612" max="11612" width="12.109375" style="51" customWidth="1"/>
    <col min="11613" max="11613" width="12.88671875" style="51" customWidth="1"/>
    <col min="11614" max="11614" width="12" style="51" customWidth="1"/>
    <col min="11615" max="11615" width="11.77734375" style="51" customWidth="1"/>
    <col min="11616" max="11616" width="12.109375" style="51" customWidth="1"/>
    <col min="11617" max="11617" width="12.88671875" style="51" customWidth="1"/>
    <col min="11618" max="11618" width="12" style="51" customWidth="1"/>
    <col min="11619" max="11619" width="11.77734375" style="51" customWidth="1"/>
    <col min="11620" max="11620" width="12.109375" style="51" customWidth="1"/>
    <col min="11621" max="11621" width="12.88671875" style="51" customWidth="1"/>
    <col min="11622" max="11622" width="12" style="51" customWidth="1"/>
    <col min="11623" max="11623" width="11.77734375" style="51" customWidth="1"/>
    <col min="11624" max="11624" width="12.109375" style="51" customWidth="1"/>
    <col min="11625" max="11625" width="12.88671875" style="51" customWidth="1"/>
    <col min="11626" max="11626" width="12" style="51" customWidth="1"/>
    <col min="11627" max="11627" width="11.77734375" style="51" customWidth="1"/>
    <col min="11628" max="11628" width="12.109375" style="51" customWidth="1"/>
    <col min="11629" max="11629" width="12.88671875" style="51" customWidth="1"/>
    <col min="11630" max="11630" width="12.109375" style="51" customWidth="1"/>
    <col min="11631" max="11631" width="11.77734375" style="51" customWidth="1"/>
    <col min="11632" max="11632" width="12" style="51" customWidth="1"/>
    <col min="11633" max="11633" width="14.44140625" style="51" customWidth="1"/>
    <col min="11634" max="11635" width="17.109375" style="51" customWidth="1"/>
    <col min="11636" max="11636" width="4.88671875" style="51" customWidth="1"/>
    <col min="11637" max="11637" width="23.5546875" style="51" customWidth="1"/>
    <col min="11638" max="11638" width="42.21875" style="51" customWidth="1"/>
    <col min="11639" max="11639" width="8.77734375" style="51" customWidth="1"/>
    <col min="11640" max="11641" width="11" style="51" customWidth="1"/>
    <col min="11642" max="11643" width="9.88671875" style="51"/>
    <col min="11644" max="11644" width="8.77734375" style="51" customWidth="1"/>
    <col min="11645" max="11646" width="9.88671875" style="51"/>
    <col min="11647" max="11647" width="8.77734375" style="51" customWidth="1"/>
    <col min="11648" max="11649" width="9.88671875" style="51"/>
    <col min="11650" max="11650" width="8.77734375" style="51" customWidth="1"/>
    <col min="11651" max="11652" width="9.88671875" style="51"/>
    <col min="11653" max="11653" width="8.77734375" style="51" customWidth="1"/>
    <col min="11654" max="11655" width="9.88671875" style="51"/>
    <col min="11656" max="11656" width="8.77734375" style="51" customWidth="1"/>
    <col min="11657" max="11658" width="9.88671875" style="51"/>
    <col min="11659" max="11659" width="8.77734375" style="51" customWidth="1"/>
    <col min="11660" max="11661" width="9.88671875" style="51"/>
    <col min="11662" max="11662" width="8.77734375" style="51" customWidth="1"/>
    <col min="11663" max="11663" width="9.88671875" style="51"/>
    <col min="11664" max="11664" width="8.77734375" style="51" customWidth="1"/>
    <col min="11665" max="11665" width="11" style="51" customWidth="1"/>
    <col min="11666" max="11667" width="7.5546875" style="51" customWidth="1"/>
    <col min="11668" max="11668" width="11" style="51" customWidth="1"/>
    <col min="11669" max="11669" width="8.77734375" style="51" customWidth="1"/>
    <col min="11670" max="11671" width="11" style="51" customWidth="1"/>
    <col min="11672" max="11673" width="9.88671875" style="51"/>
    <col min="11674" max="11674" width="8.77734375" style="51" customWidth="1"/>
    <col min="11675" max="11676" width="9.88671875" style="51"/>
    <col min="11677" max="11677" width="8.77734375" style="51" customWidth="1"/>
    <col min="11678" max="11679" width="9.88671875" style="51"/>
    <col min="11680" max="11680" width="8.77734375" style="51" customWidth="1"/>
    <col min="11681" max="11776" width="9.88671875" style="51"/>
    <col min="11777" max="11777" width="52.44140625" style="51" customWidth="1"/>
    <col min="11778" max="11778" width="13.88671875" style="51" customWidth="1"/>
    <col min="11779" max="11779" width="15.88671875" style="51" customWidth="1"/>
    <col min="11780" max="11780" width="10.21875" style="51" customWidth="1"/>
    <col min="11781" max="11781" width="13.109375" style="51" customWidth="1"/>
    <col min="11782" max="11782" width="15.88671875" style="51" customWidth="1"/>
    <col min="11783" max="11783" width="14.88671875" style="51" customWidth="1"/>
    <col min="11784" max="11784" width="10.77734375" style="51" customWidth="1"/>
    <col min="11785" max="11785" width="13.109375" style="51" customWidth="1"/>
    <col min="11786" max="11786" width="13.21875" style="51" customWidth="1"/>
    <col min="11787" max="11787" width="11.109375" style="51" customWidth="1"/>
    <col min="11788" max="11788" width="10.109375" style="51" customWidth="1"/>
    <col min="11789" max="11789" width="14.5546875" style="51" customWidth="1"/>
    <col min="11790" max="11790" width="11.44140625" style="51" customWidth="1"/>
    <col min="11791" max="11791" width="12" style="51" customWidth="1"/>
    <col min="11792" max="11792" width="12.109375" style="51" customWidth="1"/>
    <col min="11793" max="11793" width="13.77734375" style="51" customWidth="1"/>
    <col min="11794" max="11794" width="11.21875" style="51" customWidth="1"/>
    <col min="11795" max="11795" width="11.77734375" style="51" customWidth="1"/>
    <col min="11796" max="11796" width="12.109375" style="51" customWidth="1"/>
    <col min="11797" max="11797" width="11.88671875" style="51" customWidth="1"/>
    <col min="11798" max="11798" width="10.5546875" style="51" customWidth="1"/>
    <col min="11799" max="11799" width="11.77734375" style="51" customWidth="1"/>
    <col min="11800" max="11800" width="12" style="51" customWidth="1"/>
    <col min="11801" max="11801" width="13.88671875" style="51" customWidth="1"/>
    <col min="11802" max="11802" width="11.44140625" style="51" customWidth="1"/>
    <col min="11803" max="11803" width="11.77734375" style="51" customWidth="1"/>
    <col min="11804" max="11804" width="12.109375" style="51" customWidth="1"/>
    <col min="11805" max="11805" width="14.5546875" style="51" customWidth="1"/>
    <col min="11806" max="11807" width="11.77734375" style="51" customWidth="1"/>
    <col min="11808" max="11808" width="12.109375" style="51" customWidth="1"/>
    <col min="11809" max="11809" width="14.44140625" style="51" customWidth="1"/>
    <col min="11810" max="11810" width="11.44140625" style="51" customWidth="1"/>
    <col min="11811" max="11811" width="11.77734375" style="51" customWidth="1"/>
    <col min="11812" max="11812" width="12.109375" style="51" customWidth="1"/>
    <col min="11813" max="11813" width="14.109375" style="51" customWidth="1"/>
    <col min="11814" max="11814" width="12" style="51" customWidth="1"/>
    <col min="11815" max="11815" width="11.77734375" style="51" customWidth="1"/>
    <col min="11816" max="11816" width="12.109375" style="51" customWidth="1"/>
    <col min="11817" max="11817" width="12.88671875" style="51" customWidth="1"/>
    <col min="11818" max="11818" width="12" style="51" customWidth="1"/>
    <col min="11819" max="11819" width="11.77734375" style="51" customWidth="1"/>
    <col min="11820" max="11820" width="12.109375" style="51" customWidth="1"/>
    <col min="11821" max="11821" width="12.88671875" style="51" customWidth="1"/>
    <col min="11822" max="11822" width="12" style="51" customWidth="1"/>
    <col min="11823" max="11823" width="11.77734375" style="51" customWidth="1"/>
    <col min="11824" max="11824" width="12.109375" style="51" customWidth="1"/>
    <col min="11825" max="11825" width="12.88671875" style="51" customWidth="1"/>
    <col min="11826" max="11826" width="12" style="51" customWidth="1"/>
    <col min="11827" max="11827" width="11.77734375" style="51" customWidth="1"/>
    <col min="11828" max="11828" width="12.109375" style="51" customWidth="1"/>
    <col min="11829" max="11829" width="12.88671875" style="51" customWidth="1"/>
    <col min="11830" max="11830" width="12" style="51" customWidth="1"/>
    <col min="11831" max="11831" width="11.77734375" style="51" customWidth="1"/>
    <col min="11832" max="11832" width="12.109375" style="51" customWidth="1"/>
    <col min="11833" max="11833" width="12.88671875" style="51" customWidth="1"/>
    <col min="11834" max="11834" width="12" style="51" customWidth="1"/>
    <col min="11835" max="11835" width="11.77734375" style="51" customWidth="1"/>
    <col min="11836" max="11836" width="12.109375" style="51" customWidth="1"/>
    <col min="11837" max="11837" width="13.5546875" style="51" customWidth="1"/>
    <col min="11838" max="11838" width="12" style="51" customWidth="1"/>
    <col min="11839" max="11839" width="11.77734375" style="51" customWidth="1"/>
    <col min="11840" max="11840" width="12.109375" style="51" customWidth="1"/>
    <col min="11841" max="11841" width="12.88671875" style="51" customWidth="1"/>
    <col min="11842" max="11842" width="12" style="51" customWidth="1"/>
    <col min="11843" max="11843" width="11.77734375" style="51" customWidth="1"/>
    <col min="11844" max="11844" width="12.109375" style="51" customWidth="1"/>
    <col min="11845" max="11845" width="12.88671875" style="51" customWidth="1"/>
    <col min="11846" max="11846" width="12" style="51" customWidth="1"/>
    <col min="11847" max="11847" width="11.77734375" style="51" customWidth="1"/>
    <col min="11848" max="11848" width="12.109375" style="51" customWidth="1"/>
    <col min="11849" max="11849" width="12.88671875" style="51" customWidth="1"/>
    <col min="11850" max="11850" width="12" style="51" customWidth="1"/>
    <col min="11851" max="11851" width="11.77734375" style="51" customWidth="1"/>
    <col min="11852" max="11852" width="12.109375" style="51" customWidth="1"/>
    <col min="11853" max="11853" width="12.88671875" style="51" customWidth="1"/>
    <col min="11854" max="11854" width="12" style="51" customWidth="1"/>
    <col min="11855" max="11855" width="11.77734375" style="51" customWidth="1"/>
    <col min="11856" max="11856" width="12.109375" style="51" customWidth="1"/>
    <col min="11857" max="11857" width="12.88671875" style="51" customWidth="1"/>
    <col min="11858" max="11858" width="12" style="51" customWidth="1"/>
    <col min="11859" max="11859" width="11.77734375" style="51" customWidth="1"/>
    <col min="11860" max="11860" width="12.109375" style="51" customWidth="1"/>
    <col min="11861" max="11861" width="12.88671875" style="51" customWidth="1"/>
    <col min="11862" max="11862" width="12" style="51" customWidth="1"/>
    <col min="11863" max="11863" width="11.77734375" style="51" customWidth="1"/>
    <col min="11864" max="11864" width="12.109375" style="51" customWidth="1"/>
    <col min="11865" max="11865" width="12.88671875" style="51" customWidth="1"/>
    <col min="11866" max="11866" width="12" style="51" customWidth="1"/>
    <col min="11867" max="11867" width="11.77734375" style="51" customWidth="1"/>
    <col min="11868" max="11868" width="12.109375" style="51" customWidth="1"/>
    <col min="11869" max="11869" width="12.88671875" style="51" customWidth="1"/>
    <col min="11870" max="11870" width="12" style="51" customWidth="1"/>
    <col min="11871" max="11871" width="11.77734375" style="51" customWidth="1"/>
    <col min="11872" max="11872" width="12.109375" style="51" customWidth="1"/>
    <col min="11873" max="11873" width="12.88671875" style="51" customWidth="1"/>
    <col min="11874" max="11874" width="12" style="51" customWidth="1"/>
    <col min="11875" max="11875" width="11.77734375" style="51" customWidth="1"/>
    <col min="11876" max="11876" width="12.109375" style="51" customWidth="1"/>
    <col min="11877" max="11877" width="12.88671875" style="51" customWidth="1"/>
    <col min="11878" max="11878" width="12" style="51" customWidth="1"/>
    <col min="11879" max="11879" width="11.77734375" style="51" customWidth="1"/>
    <col min="11880" max="11880" width="12.109375" style="51" customWidth="1"/>
    <col min="11881" max="11881" width="12.88671875" style="51" customWidth="1"/>
    <col min="11882" max="11882" width="12" style="51" customWidth="1"/>
    <col min="11883" max="11883" width="11.77734375" style="51" customWidth="1"/>
    <col min="11884" max="11884" width="12.109375" style="51" customWidth="1"/>
    <col min="11885" max="11885" width="12.88671875" style="51" customWidth="1"/>
    <col min="11886" max="11886" width="12.109375" style="51" customWidth="1"/>
    <col min="11887" max="11887" width="11.77734375" style="51" customWidth="1"/>
    <col min="11888" max="11888" width="12" style="51" customWidth="1"/>
    <col min="11889" max="11889" width="14.44140625" style="51" customWidth="1"/>
    <col min="11890" max="11891" width="17.109375" style="51" customWidth="1"/>
    <col min="11892" max="11892" width="4.88671875" style="51" customWidth="1"/>
    <col min="11893" max="11893" width="23.5546875" style="51" customWidth="1"/>
    <col min="11894" max="11894" width="42.21875" style="51" customWidth="1"/>
    <col min="11895" max="11895" width="8.77734375" style="51" customWidth="1"/>
    <col min="11896" max="11897" width="11" style="51" customWidth="1"/>
    <col min="11898" max="11899" width="9.88671875" style="51"/>
    <col min="11900" max="11900" width="8.77734375" style="51" customWidth="1"/>
    <col min="11901" max="11902" width="9.88671875" style="51"/>
    <col min="11903" max="11903" width="8.77734375" style="51" customWidth="1"/>
    <col min="11904" max="11905" width="9.88671875" style="51"/>
    <col min="11906" max="11906" width="8.77734375" style="51" customWidth="1"/>
    <col min="11907" max="11908" width="9.88671875" style="51"/>
    <col min="11909" max="11909" width="8.77734375" style="51" customWidth="1"/>
    <col min="11910" max="11911" width="9.88671875" style="51"/>
    <col min="11912" max="11912" width="8.77734375" style="51" customWidth="1"/>
    <col min="11913" max="11914" width="9.88671875" style="51"/>
    <col min="11915" max="11915" width="8.77734375" style="51" customWidth="1"/>
    <col min="11916" max="11917" width="9.88671875" style="51"/>
    <col min="11918" max="11918" width="8.77734375" style="51" customWidth="1"/>
    <col min="11919" max="11919" width="9.88671875" style="51"/>
    <col min="11920" max="11920" width="8.77734375" style="51" customWidth="1"/>
    <col min="11921" max="11921" width="11" style="51" customWidth="1"/>
    <col min="11922" max="11923" width="7.5546875" style="51" customWidth="1"/>
    <col min="11924" max="11924" width="11" style="51" customWidth="1"/>
    <col min="11925" max="11925" width="8.77734375" style="51" customWidth="1"/>
    <col min="11926" max="11927" width="11" style="51" customWidth="1"/>
    <col min="11928" max="11929" width="9.88671875" style="51"/>
    <col min="11930" max="11930" width="8.77734375" style="51" customWidth="1"/>
    <col min="11931" max="11932" width="9.88671875" style="51"/>
    <col min="11933" max="11933" width="8.77734375" style="51" customWidth="1"/>
    <col min="11934" max="11935" width="9.88671875" style="51"/>
    <col min="11936" max="11936" width="8.77734375" style="51" customWidth="1"/>
    <col min="11937" max="12032" width="9.88671875" style="51"/>
    <col min="12033" max="12033" width="52.44140625" style="51" customWidth="1"/>
    <col min="12034" max="12034" width="13.88671875" style="51" customWidth="1"/>
    <col min="12035" max="12035" width="15.88671875" style="51" customWidth="1"/>
    <col min="12036" max="12036" width="10.21875" style="51" customWidth="1"/>
    <col min="12037" max="12037" width="13.109375" style="51" customWidth="1"/>
    <col min="12038" max="12038" width="15.88671875" style="51" customWidth="1"/>
    <col min="12039" max="12039" width="14.88671875" style="51" customWidth="1"/>
    <col min="12040" max="12040" width="10.77734375" style="51" customWidth="1"/>
    <col min="12041" max="12041" width="13.109375" style="51" customWidth="1"/>
    <col min="12042" max="12042" width="13.21875" style="51" customWidth="1"/>
    <col min="12043" max="12043" width="11.109375" style="51" customWidth="1"/>
    <col min="12044" max="12044" width="10.109375" style="51" customWidth="1"/>
    <col min="12045" max="12045" width="14.5546875" style="51" customWidth="1"/>
    <col min="12046" max="12046" width="11.44140625" style="51" customWidth="1"/>
    <col min="12047" max="12047" width="12" style="51" customWidth="1"/>
    <col min="12048" max="12048" width="12.109375" style="51" customWidth="1"/>
    <col min="12049" max="12049" width="13.77734375" style="51" customWidth="1"/>
    <col min="12050" max="12050" width="11.21875" style="51" customWidth="1"/>
    <col min="12051" max="12051" width="11.77734375" style="51" customWidth="1"/>
    <col min="12052" max="12052" width="12.109375" style="51" customWidth="1"/>
    <col min="12053" max="12053" width="11.88671875" style="51" customWidth="1"/>
    <col min="12054" max="12054" width="10.5546875" style="51" customWidth="1"/>
    <col min="12055" max="12055" width="11.77734375" style="51" customWidth="1"/>
    <col min="12056" max="12056" width="12" style="51" customWidth="1"/>
    <col min="12057" max="12057" width="13.88671875" style="51" customWidth="1"/>
    <col min="12058" max="12058" width="11.44140625" style="51" customWidth="1"/>
    <col min="12059" max="12059" width="11.77734375" style="51" customWidth="1"/>
    <col min="12060" max="12060" width="12.109375" style="51" customWidth="1"/>
    <col min="12061" max="12061" width="14.5546875" style="51" customWidth="1"/>
    <col min="12062" max="12063" width="11.77734375" style="51" customWidth="1"/>
    <col min="12064" max="12064" width="12.109375" style="51" customWidth="1"/>
    <col min="12065" max="12065" width="14.44140625" style="51" customWidth="1"/>
    <col min="12066" max="12066" width="11.44140625" style="51" customWidth="1"/>
    <col min="12067" max="12067" width="11.77734375" style="51" customWidth="1"/>
    <col min="12068" max="12068" width="12.109375" style="51" customWidth="1"/>
    <col min="12069" max="12069" width="14.109375" style="51" customWidth="1"/>
    <col min="12070" max="12070" width="12" style="51" customWidth="1"/>
    <col min="12071" max="12071" width="11.77734375" style="51" customWidth="1"/>
    <col min="12072" max="12072" width="12.109375" style="51" customWidth="1"/>
    <col min="12073" max="12073" width="12.88671875" style="51" customWidth="1"/>
    <col min="12074" max="12074" width="12" style="51" customWidth="1"/>
    <col min="12075" max="12075" width="11.77734375" style="51" customWidth="1"/>
    <col min="12076" max="12076" width="12.109375" style="51" customWidth="1"/>
    <col min="12077" max="12077" width="12.88671875" style="51" customWidth="1"/>
    <col min="12078" max="12078" width="12" style="51" customWidth="1"/>
    <col min="12079" max="12079" width="11.77734375" style="51" customWidth="1"/>
    <col min="12080" max="12080" width="12.109375" style="51" customWidth="1"/>
    <col min="12081" max="12081" width="12.88671875" style="51" customWidth="1"/>
    <col min="12082" max="12082" width="12" style="51" customWidth="1"/>
    <col min="12083" max="12083" width="11.77734375" style="51" customWidth="1"/>
    <col min="12084" max="12084" width="12.109375" style="51" customWidth="1"/>
    <col min="12085" max="12085" width="12.88671875" style="51" customWidth="1"/>
    <col min="12086" max="12086" width="12" style="51" customWidth="1"/>
    <col min="12087" max="12087" width="11.77734375" style="51" customWidth="1"/>
    <col min="12088" max="12088" width="12.109375" style="51" customWidth="1"/>
    <col min="12089" max="12089" width="12.88671875" style="51" customWidth="1"/>
    <col min="12090" max="12090" width="12" style="51" customWidth="1"/>
    <col min="12091" max="12091" width="11.77734375" style="51" customWidth="1"/>
    <col min="12092" max="12092" width="12.109375" style="51" customWidth="1"/>
    <col min="12093" max="12093" width="13.5546875" style="51" customWidth="1"/>
    <col min="12094" max="12094" width="12" style="51" customWidth="1"/>
    <col min="12095" max="12095" width="11.77734375" style="51" customWidth="1"/>
    <col min="12096" max="12096" width="12.109375" style="51" customWidth="1"/>
    <col min="12097" max="12097" width="12.88671875" style="51" customWidth="1"/>
    <col min="12098" max="12098" width="12" style="51" customWidth="1"/>
    <col min="12099" max="12099" width="11.77734375" style="51" customWidth="1"/>
    <col min="12100" max="12100" width="12.109375" style="51" customWidth="1"/>
    <col min="12101" max="12101" width="12.88671875" style="51" customWidth="1"/>
    <col min="12102" max="12102" width="12" style="51" customWidth="1"/>
    <col min="12103" max="12103" width="11.77734375" style="51" customWidth="1"/>
    <col min="12104" max="12104" width="12.109375" style="51" customWidth="1"/>
    <col min="12105" max="12105" width="12.88671875" style="51" customWidth="1"/>
    <col min="12106" max="12106" width="12" style="51" customWidth="1"/>
    <col min="12107" max="12107" width="11.77734375" style="51" customWidth="1"/>
    <col min="12108" max="12108" width="12.109375" style="51" customWidth="1"/>
    <col min="12109" max="12109" width="12.88671875" style="51" customWidth="1"/>
    <col min="12110" max="12110" width="12" style="51" customWidth="1"/>
    <col min="12111" max="12111" width="11.77734375" style="51" customWidth="1"/>
    <col min="12112" max="12112" width="12.109375" style="51" customWidth="1"/>
    <col min="12113" max="12113" width="12.88671875" style="51" customWidth="1"/>
    <col min="12114" max="12114" width="12" style="51" customWidth="1"/>
    <col min="12115" max="12115" width="11.77734375" style="51" customWidth="1"/>
    <col min="12116" max="12116" width="12.109375" style="51" customWidth="1"/>
    <col min="12117" max="12117" width="12.88671875" style="51" customWidth="1"/>
    <col min="12118" max="12118" width="12" style="51" customWidth="1"/>
    <col min="12119" max="12119" width="11.77734375" style="51" customWidth="1"/>
    <col min="12120" max="12120" width="12.109375" style="51" customWidth="1"/>
    <col min="12121" max="12121" width="12.88671875" style="51" customWidth="1"/>
    <col min="12122" max="12122" width="12" style="51" customWidth="1"/>
    <col min="12123" max="12123" width="11.77734375" style="51" customWidth="1"/>
    <col min="12124" max="12124" width="12.109375" style="51" customWidth="1"/>
    <col min="12125" max="12125" width="12.88671875" style="51" customWidth="1"/>
    <col min="12126" max="12126" width="12" style="51" customWidth="1"/>
    <col min="12127" max="12127" width="11.77734375" style="51" customWidth="1"/>
    <col min="12128" max="12128" width="12.109375" style="51" customWidth="1"/>
    <col min="12129" max="12129" width="12.88671875" style="51" customWidth="1"/>
    <col min="12130" max="12130" width="12" style="51" customWidth="1"/>
    <col min="12131" max="12131" width="11.77734375" style="51" customWidth="1"/>
    <col min="12132" max="12132" width="12.109375" style="51" customWidth="1"/>
    <col min="12133" max="12133" width="12.88671875" style="51" customWidth="1"/>
    <col min="12134" max="12134" width="12" style="51" customWidth="1"/>
    <col min="12135" max="12135" width="11.77734375" style="51" customWidth="1"/>
    <col min="12136" max="12136" width="12.109375" style="51" customWidth="1"/>
    <col min="12137" max="12137" width="12.88671875" style="51" customWidth="1"/>
    <col min="12138" max="12138" width="12" style="51" customWidth="1"/>
    <col min="12139" max="12139" width="11.77734375" style="51" customWidth="1"/>
    <col min="12140" max="12140" width="12.109375" style="51" customWidth="1"/>
    <col min="12141" max="12141" width="12.88671875" style="51" customWidth="1"/>
    <col min="12142" max="12142" width="12.109375" style="51" customWidth="1"/>
    <col min="12143" max="12143" width="11.77734375" style="51" customWidth="1"/>
    <col min="12144" max="12144" width="12" style="51" customWidth="1"/>
    <col min="12145" max="12145" width="14.44140625" style="51" customWidth="1"/>
    <col min="12146" max="12147" width="17.109375" style="51" customWidth="1"/>
    <col min="12148" max="12148" width="4.88671875" style="51" customWidth="1"/>
    <col min="12149" max="12149" width="23.5546875" style="51" customWidth="1"/>
    <col min="12150" max="12150" width="42.21875" style="51" customWidth="1"/>
    <col min="12151" max="12151" width="8.77734375" style="51" customWidth="1"/>
    <col min="12152" max="12153" width="11" style="51" customWidth="1"/>
    <col min="12154" max="12155" width="9.88671875" style="51"/>
    <col min="12156" max="12156" width="8.77734375" style="51" customWidth="1"/>
    <col min="12157" max="12158" width="9.88671875" style="51"/>
    <col min="12159" max="12159" width="8.77734375" style="51" customWidth="1"/>
    <col min="12160" max="12161" width="9.88671875" style="51"/>
    <col min="12162" max="12162" width="8.77734375" style="51" customWidth="1"/>
    <col min="12163" max="12164" width="9.88671875" style="51"/>
    <col min="12165" max="12165" width="8.77734375" style="51" customWidth="1"/>
    <col min="12166" max="12167" width="9.88671875" style="51"/>
    <col min="12168" max="12168" width="8.77734375" style="51" customWidth="1"/>
    <col min="12169" max="12170" width="9.88671875" style="51"/>
    <col min="12171" max="12171" width="8.77734375" style="51" customWidth="1"/>
    <col min="12172" max="12173" width="9.88671875" style="51"/>
    <col min="12174" max="12174" width="8.77734375" style="51" customWidth="1"/>
    <col min="12175" max="12175" width="9.88671875" style="51"/>
    <col min="12176" max="12176" width="8.77734375" style="51" customWidth="1"/>
    <col min="12177" max="12177" width="11" style="51" customWidth="1"/>
    <col min="12178" max="12179" width="7.5546875" style="51" customWidth="1"/>
    <col min="12180" max="12180" width="11" style="51" customWidth="1"/>
    <col min="12181" max="12181" width="8.77734375" style="51" customWidth="1"/>
    <col min="12182" max="12183" width="11" style="51" customWidth="1"/>
    <col min="12184" max="12185" width="9.88671875" style="51"/>
    <col min="12186" max="12186" width="8.77734375" style="51" customWidth="1"/>
    <col min="12187" max="12188" width="9.88671875" style="51"/>
    <col min="12189" max="12189" width="8.77734375" style="51" customWidth="1"/>
    <col min="12190" max="12191" width="9.88671875" style="51"/>
    <col min="12192" max="12192" width="8.77734375" style="51" customWidth="1"/>
    <col min="12193" max="12288" width="9.88671875" style="51"/>
    <col min="12289" max="12289" width="52.44140625" style="51" customWidth="1"/>
    <col min="12290" max="12290" width="13.88671875" style="51" customWidth="1"/>
    <col min="12291" max="12291" width="15.88671875" style="51" customWidth="1"/>
    <col min="12292" max="12292" width="10.21875" style="51" customWidth="1"/>
    <col min="12293" max="12293" width="13.109375" style="51" customWidth="1"/>
    <col min="12294" max="12294" width="15.88671875" style="51" customWidth="1"/>
    <col min="12295" max="12295" width="14.88671875" style="51" customWidth="1"/>
    <col min="12296" max="12296" width="10.77734375" style="51" customWidth="1"/>
    <col min="12297" max="12297" width="13.109375" style="51" customWidth="1"/>
    <col min="12298" max="12298" width="13.21875" style="51" customWidth="1"/>
    <col min="12299" max="12299" width="11.109375" style="51" customWidth="1"/>
    <col min="12300" max="12300" width="10.109375" style="51" customWidth="1"/>
    <col min="12301" max="12301" width="14.5546875" style="51" customWidth="1"/>
    <col min="12302" max="12302" width="11.44140625" style="51" customWidth="1"/>
    <col min="12303" max="12303" width="12" style="51" customWidth="1"/>
    <col min="12304" max="12304" width="12.109375" style="51" customWidth="1"/>
    <col min="12305" max="12305" width="13.77734375" style="51" customWidth="1"/>
    <col min="12306" max="12306" width="11.21875" style="51" customWidth="1"/>
    <col min="12307" max="12307" width="11.77734375" style="51" customWidth="1"/>
    <col min="12308" max="12308" width="12.109375" style="51" customWidth="1"/>
    <col min="12309" max="12309" width="11.88671875" style="51" customWidth="1"/>
    <col min="12310" max="12310" width="10.5546875" style="51" customWidth="1"/>
    <col min="12311" max="12311" width="11.77734375" style="51" customWidth="1"/>
    <col min="12312" max="12312" width="12" style="51" customWidth="1"/>
    <col min="12313" max="12313" width="13.88671875" style="51" customWidth="1"/>
    <col min="12314" max="12314" width="11.44140625" style="51" customWidth="1"/>
    <col min="12315" max="12315" width="11.77734375" style="51" customWidth="1"/>
    <col min="12316" max="12316" width="12.109375" style="51" customWidth="1"/>
    <col min="12317" max="12317" width="14.5546875" style="51" customWidth="1"/>
    <col min="12318" max="12319" width="11.77734375" style="51" customWidth="1"/>
    <col min="12320" max="12320" width="12.109375" style="51" customWidth="1"/>
    <col min="12321" max="12321" width="14.44140625" style="51" customWidth="1"/>
    <col min="12322" max="12322" width="11.44140625" style="51" customWidth="1"/>
    <col min="12323" max="12323" width="11.77734375" style="51" customWidth="1"/>
    <col min="12324" max="12324" width="12.109375" style="51" customWidth="1"/>
    <col min="12325" max="12325" width="14.109375" style="51" customWidth="1"/>
    <col min="12326" max="12326" width="12" style="51" customWidth="1"/>
    <col min="12327" max="12327" width="11.77734375" style="51" customWidth="1"/>
    <col min="12328" max="12328" width="12.109375" style="51" customWidth="1"/>
    <col min="12329" max="12329" width="12.88671875" style="51" customWidth="1"/>
    <col min="12330" max="12330" width="12" style="51" customWidth="1"/>
    <col min="12331" max="12331" width="11.77734375" style="51" customWidth="1"/>
    <col min="12332" max="12332" width="12.109375" style="51" customWidth="1"/>
    <col min="12333" max="12333" width="12.88671875" style="51" customWidth="1"/>
    <col min="12334" max="12334" width="12" style="51" customWidth="1"/>
    <col min="12335" max="12335" width="11.77734375" style="51" customWidth="1"/>
    <col min="12336" max="12336" width="12.109375" style="51" customWidth="1"/>
    <col min="12337" max="12337" width="12.88671875" style="51" customWidth="1"/>
    <col min="12338" max="12338" width="12" style="51" customWidth="1"/>
    <col min="12339" max="12339" width="11.77734375" style="51" customWidth="1"/>
    <col min="12340" max="12340" width="12.109375" style="51" customWidth="1"/>
    <col min="12341" max="12341" width="12.88671875" style="51" customWidth="1"/>
    <col min="12342" max="12342" width="12" style="51" customWidth="1"/>
    <col min="12343" max="12343" width="11.77734375" style="51" customWidth="1"/>
    <col min="12344" max="12344" width="12.109375" style="51" customWidth="1"/>
    <col min="12345" max="12345" width="12.88671875" style="51" customWidth="1"/>
    <col min="12346" max="12346" width="12" style="51" customWidth="1"/>
    <col min="12347" max="12347" width="11.77734375" style="51" customWidth="1"/>
    <col min="12348" max="12348" width="12.109375" style="51" customWidth="1"/>
    <col min="12349" max="12349" width="13.5546875" style="51" customWidth="1"/>
    <col min="12350" max="12350" width="12" style="51" customWidth="1"/>
    <col min="12351" max="12351" width="11.77734375" style="51" customWidth="1"/>
    <col min="12352" max="12352" width="12.109375" style="51" customWidth="1"/>
    <col min="12353" max="12353" width="12.88671875" style="51" customWidth="1"/>
    <col min="12354" max="12354" width="12" style="51" customWidth="1"/>
    <col min="12355" max="12355" width="11.77734375" style="51" customWidth="1"/>
    <col min="12356" max="12356" width="12.109375" style="51" customWidth="1"/>
    <col min="12357" max="12357" width="12.88671875" style="51" customWidth="1"/>
    <col min="12358" max="12358" width="12" style="51" customWidth="1"/>
    <col min="12359" max="12359" width="11.77734375" style="51" customWidth="1"/>
    <col min="12360" max="12360" width="12.109375" style="51" customWidth="1"/>
    <col min="12361" max="12361" width="12.88671875" style="51" customWidth="1"/>
    <col min="12362" max="12362" width="12" style="51" customWidth="1"/>
    <col min="12363" max="12363" width="11.77734375" style="51" customWidth="1"/>
    <col min="12364" max="12364" width="12.109375" style="51" customWidth="1"/>
    <col min="12365" max="12365" width="12.88671875" style="51" customWidth="1"/>
    <col min="12366" max="12366" width="12" style="51" customWidth="1"/>
    <col min="12367" max="12367" width="11.77734375" style="51" customWidth="1"/>
    <col min="12368" max="12368" width="12.109375" style="51" customWidth="1"/>
    <col min="12369" max="12369" width="12.88671875" style="51" customWidth="1"/>
    <col min="12370" max="12370" width="12" style="51" customWidth="1"/>
    <col min="12371" max="12371" width="11.77734375" style="51" customWidth="1"/>
    <col min="12372" max="12372" width="12.109375" style="51" customWidth="1"/>
    <col min="12373" max="12373" width="12.88671875" style="51" customWidth="1"/>
    <col min="12374" max="12374" width="12" style="51" customWidth="1"/>
    <col min="12375" max="12375" width="11.77734375" style="51" customWidth="1"/>
    <col min="12376" max="12376" width="12.109375" style="51" customWidth="1"/>
    <col min="12377" max="12377" width="12.88671875" style="51" customWidth="1"/>
    <col min="12378" max="12378" width="12" style="51" customWidth="1"/>
    <col min="12379" max="12379" width="11.77734375" style="51" customWidth="1"/>
    <col min="12380" max="12380" width="12.109375" style="51" customWidth="1"/>
    <col min="12381" max="12381" width="12.88671875" style="51" customWidth="1"/>
    <col min="12382" max="12382" width="12" style="51" customWidth="1"/>
    <col min="12383" max="12383" width="11.77734375" style="51" customWidth="1"/>
    <col min="12384" max="12384" width="12.109375" style="51" customWidth="1"/>
    <col min="12385" max="12385" width="12.88671875" style="51" customWidth="1"/>
    <col min="12386" max="12386" width="12" style="51" customWidth="1"/>
    <col min="12387" max="12387" width="11.77734375" style="51" customWidth="1"/>
    <col min="12388" max="12388" width="12.109375" style="51" customWidth="1"/>
    <col min="12389" max="12389" width="12.88671875" style="51" customWidth="1"/>
    <col min="12390" max="12390" width="12" style="51" customWidth="1"/>
    <col min="12391" max="12391" width="11.77734375" style="51" customWidth="1"/>
    <col min="12392" max="12392" width="12.109375" style="51" customWidth="1"/>
    <col min="12393" max="12393" width="12.88671875" style="51" customWidth="1"/>
    <col min="12394" max="12394" width="12" style="51" customWidth="1"/>
    <col min="12395" max="12395" width="11.77734375" style="51" customWidth="1"/>
    <col min="12396" max="12396" width="12.109375" style="51" customWidth="1"/>
    <col min="12397" max="12397" width="12.88671875" style="51" customWidth="1"/>
    <col min="12398" max="12398" width="12.109375" style="51" customWidth="1"/>
    <col min="12399" max="12399" width="11.77734375" style="51" customWidth="1"/>
    <col min="12400" max="12400" width="12" style="51" customWidth="1"/>
    <col min="12401" max="12401" width="14.44140625" style="51" customWidth="1"/>
    <col min="12402" max="12403" width="17.109375" style="51" customWidth="1"/>
    <col min="12404" max="12404" width="4.88671875" style="51" customWidth="1"/>
    <col min="12405" max="12405" width="23.5546875" style="51" customWidth="1"/>
    <col min="12406" max="12406" width="42.21875" style="51" customWidth="1"/>
    <col min="12407" max="12407" width="8.77734375" style="51" customWidth="1"/>
    <col min="12408" max="12409" width="11" style="51" customWidth="1"/>
    <col min="12410" max="12411" width="9.88671875" style="51"/>
    <col min="12412" max="12412" width="8.77734375" style="51" customWidth="1"/>
    <col min="12413" max="12414" width="9.88671875" style="51"/>
    <col min="12415" max="12415" width="8.77734375" style="51" customWidth="1"/>
    <col min="12416" max="12417" width="9.88671875" style="51"/>
    <col min="12418" max="12418" width="8.77734375" style="51" customWidth="1"/>
    <col min="12419" max="12420" width="9.88671875" style="51"/>
    <col min="12421" max="12421" width="8.77734375" style="51" customWidth="1"/>
    <col min="12422" max="12423" width="9.88671875" style="51"/>
    <col min="12424" max="12424" width="8.77734375" style="51" customWidth="1"/>
    <col min="12425" max="12426" width="9.88671875" style="51"/>
    <col min="12427" max="12427" width="8.77734375" style="51" customWidth="1"/>
    <col min="12428" max="12429" width="9.88671875" style="51"/>
    <col min="12430" max="12430" width="8.77734375" style="51" customWidth="1"/>
    <col min="12431" max="12431" width="9.88671875" style="51"/>
    <col min="12432" max="12432" width="8.77734375" style="51" customWidth="1"/>
    <col min="12433" max="12433" width="11" style="51" customWidth="1"/>
    <col min="12434" max="12435" width="7.5546875" style="51" customWidth="1"/>
    <col min="12436" max="12436" width="11" style="51" customWidth="1"/>
    <col min="12437" max="12437" width="8.77734375" style="51" customWidth="1"/>
    <col min="12438" max="12439" width="11" style="51" customWidth="1"/>
    <col min="12440" max="12441" width="9.88671875" style="51"/>
    <col min="12442" max="12442" width="8.77734375" style="51" customWidth="1"/>
    <col min="12443" max="12444" width="9.88671875" style="51"/>
    <col min="12445" max="12445" width="8.77734375" style="51" customWidth="1"/>
    <col min="12446" max="12447" width="9.88671875" style="51"/>
    <col min="12448" max="12448" width="8.77734375" style="51" customWidth="1"/>
    <col min="12449" max="12544" width="9.88671875" style="51"/>
    <col min="12545" max="12545" width="52.44140625" style="51" customWidth="1"/>
    <col min="12546" max="12546" width="13.88671875" style="51" customWidth="1"/>
    <col min="12547" max="12547" width="15.88671875" style="51" customWidth="1"/>
    <col min="12548" max="12548" width="10.21875" style="51" customWidth="1"/>
    <col min="12549" max="12549" width="13.109375" style="51" customWidth="1"/>
    <col min="12550" max="12550" width="15.88671875" style="51" customWidth="1"/>
    <col min="12551" max="12551" width="14.88671875" style="51" customWidth="1"/>
    <col min="12552" max="12552" width="10.77734375" style="51" customWidth="1"/>
    <col min="12553" max="12553" width="13.109375" style="51" customWidth="1"/>
    <col min="12554" max="12554" width="13.21875" style="51" customWidth="1"/>
    <col min="12555" max="12555" width="11.109375" style="51" customWidth="1"/>
    <col min="12556" max="12556" width="10.109375" style="51" customWidth="1"/>
    <col min="12557" max="12557" width="14.5546875" style="51" customWidth="1"/>
    <col min="12558" max="12558" width="11.44140625" style="51" customWidth="1"/>
    <col min="12559" max="12559" width="12" style="51" customWidth="1"/>
    <col min="12560" max="12560" width="12.109375" style="51" customWidth="1"/>
    <col min="12561" max="12561" width="13.77734375" style="51" customWidth="1"/>
    <col min="12562" max="12562" width="11.21875" style="51" customWidth="1"/>
    <col min="12563" max="12563" width="11.77734375" style="51" customWidth="1"/>
    <col min="12564" max="12564" width="12.109375" style="51" customWidth="1"/>
    <col min="12565" max="12565" width="11.88671875" style="51" customWidth="1"/>
    <col min="12566" max="12566" width="10.5546875" style="51" customWidth="1"/>
    <col min="12567" max="12567" width="11.77734375" style="51" customWidth="1"/>
    <col min="12568" max="12568" width="12" style="51" customWidth="1"/>
    <col min="12569" max="12569" width="13.88671875" style="51" customWidth="1"/>
    <col min="12570" max="12570" width="11.44140625" style="51" customWidth="1"/>
    <col min="12571" max="12571" width="11.77734375" style="51" customWidth="1"/>
    <col min="12572" max="12572" width="12.109375" style="51" customWidth="1"/>
    <col min="12573" max="12573" width="14.5546875" style="51" customWidth="1"/>
    <col min="12574" max="12575" width="11.77734375" style="51" customWidth="1"/>
    <col min="12576" max="12576" width="12.109375" style="51" customWidth="1"/>
    <col min="12577" max="12577" width="14.44140625" style="51" customWidth="1"/>
    <col min="12578" max="12578" width="11.44140625" style="51" customWidth="1"/>
    <col min="12579" max="12579" width="11.77734375" style="51" customWidth="1"/>
    <col min="12580" max="12580" width="12.109375" style="51" customWidth="1"/>
    <col min="12581" max="12581" width="14.109375" style="51" customWidth="1"/>
    <col min="12582" max="12582" width="12" style="51" customWidth="1"/>
    <col min="12583" max="12583" width="11.77734375" style="51" customWidth="1"/>
    <col min="12584" max="12584" width="12.109375" style="51" customWidth="1"/>
    <col min="12585" max="12585" width="12.88671875" style="51" customWidth="1"/>
    <col min="12586" max="12586" width="12" style="51" customWidth="1"/>
    <col min="12587" max="12587" width="11.77734375" style="51" customWidth="1"/>
    <col min="12588" max="12588" width="12.109375" style="51" customWidth="1"/>
    <col min="12589" max="12589" width="12.88671875" style="51" customWidth="1"/>
    <col min="12590" max="12590" width="12" style="51" customWidth="1"/>
    <col min="12591" max="12591" width="11.77734375" style="51" customWidth="1"/>
    <col min="12592" max="12592" width="12.109375" style="51" customWidth="1"/>
    <col min="12593" max="12593" width="12.88671875" style="51" customWidth="1"/>
    <col min="12594" max="12594" width="12" style="51" customWidth="1"/>
    <col min="12595" max="12595" width="11.77734375" style="51" customWidth="1"/>
    <col min="12596" max="12596" width="12.109375" style="51" customWidth="1"/>
    <col min="12597" max="12597" width="12.88671875" style="51" customWidth="1"/>
    <col min="12598" max="12598" width="12" style="51" customWidth="1"/>
    <col min="12599" max="12599" width="11.77734375" style="51" customWidth="1"/>
    <col min="12600" max="12600" width="12.109375" style="51" customWidth="1"/>
    <col min="12601" max="12601" width="12.88671875" style="51" customWidth="1"/>
    <col min="12602" max="12602" width="12" style="51" customWidth="1"/>
    <col min="12603" max="12603" width="11.77734375" style="51" customWidth="1"/>
    <col min="12604" max="12604" width="12.109375" style="51" customWidth="1"/>
    <col min="12605" max="12605" width="13.5546875" style="51" customWidth="1"/>
    <col min="12606" max="12606" width="12" style="51" customWidth="1"/>
    <col min="12607" max="12607" width="11.77734375" style="51" customWidth="1"/>
    <col min="12608" max="12608" width="12.109375" style="51" customWidth="1"/>
    <col min="12609" max="12609" width="12.88671875" style="51" customWidth="1"/>
    <col min="12610" max="12610" width="12" style="51" customWidth="1"/>
    <col min="12611" max="12611" width="11.77734375" style="51" customWidth="1"/>
    <col min="12612" max="12612" width="12.109375" style="51" customWidth="1"/>
    <col min="12613" max="12613" width="12.88671875" style="51" customWidth="1"/>
    <col min="12614" max="12614" width="12" style="51" customWidth="1"/>
    <col min="12615" max="12615" width="11.77734375" style="51" customWidth="1"/>
    <col min="12616" max="12616" width="12.109375" style="51" customWidth="1"/>
    <col min="12617" max="12617" width="12.88671875" style="51" customWidth="1"/>
    <col min="12618" max="12618" width="12" style="51" customWidth="1"/>
    <col min="12619" max="12619" width="11.77734375" style="51" customWidth="1"/>
    <col min="12620" max="12620" width="12.109375" style="51" customWidth="1"/>
    <col min="12621" max="12621" width="12.88671875" style="51" customWidth="1"/>
    <col min="12622" max="12622" width="12" style="51" customWidth="1"/>
    <col min="12623" max="12623" width="11.77734375" style="51" customWidth="1"/>
    <col min="12624" max="12624" width="12.109375" style="51" customWidth="1"/>
    <col min="12625" max="12625" width="12.88671875" style="51" customWidth="1"/>
    <col min="12626" max="12626" width="12" style="51" customWidth="1"/>
    <col min="12627" max="12627" width="11.77734375" style="51" customWidth="1"/>
    <col min="12628" max="12628" width="12.109375" style="51" customWidth="1"/>
    <col min="12629" max="12629" width="12.88671875" style="51" customWidth="1"/>
    <col min="12630" max="12630" width="12" style="51" customWidth="1"/>
    <col min="12631" max="12631" width="11.77734375" style="51" customWidth="1"/>
    <col min="12632" max="12632" width="12.109375" style="51" customWidth="1"/>
    <col min="12633" max="12633" width="12.88671875" style="51" customWidth="1"/>
    <col min="12634" max="12634" width="12" style="51" customWidth="1"/>
    <col min="12635" max="12635" width="11.77734375" style="51" customWidth="1"/>
    <col min="12636" max="12636" width="12.109375" style="51" customWidth="1"/>
    <col min="12637" max="12637" width="12.88671875" style="51" customWidth="1"/>
    <col min="12638" max="12638" width="12" style="51" customWidth="1"/>
    <col min="12639" max="12639" width="11.77734375" style="51" customWidth="1"/>
    <col min="12640" max="12640" width="12.109375" style="51" customWidth="1"/>
    <col min="12641" max="12641" width="12.88671875" style="51" customWidth="1"/>
    <col min="12642" max="12642" width="12" style="51" customWidth="1"/>
    <col min="12643" max="12643" width="11.77734375" style="51" customWidth="1"/>
    <col min="12644" max="12644" width="12.109375" style="51" customWidth="1"/>
    <col min="12645" max="12645" width="12.88671875" style="51" customWidth="1"/>
    <col min="12646" max="12646" width="12" style="51" customWidth="1"/>
    <col min="12647" max="12647" width="11.77734375" style="51" customWidth="1"/>
    <col min="12648" max="12648" width="12.109375" style="51" customWidth="1"/>
    <col min="12649" max="12649" width="12.88671875" style="51" customWidth="1"/>
    <col min="12650" max="12650" width="12" style="51" customWidth="1"/>
    <col min="12651" max="12651" width="11.77734375" style="51" customWidth="1"/>
    <col min="12652" max="12652" width="12.109375" style="51" customWidth="1"/>
    <col min="12653" max="12653" width="12.88671875" style="51" customWidth="1"/>
    <col min="12654" max="12654" width="12.109375" style="51" customWidth="1"/>
    <col min="12655" max="12655" width="11.77734375" style="51" customWidth="1"/>
    <col min="12656" max="12656" width="12" style="51" customWidth="1"/>
    <col min="12657" max="12657" width="14.44140625" style="51" customWidth="1"/>
    <col min="12658" max="12659" width="17.109375" style="51" customWidth="1"/>
    <col min="12660" max="12660" width="4.88671875" style="51" customWidth="1"/>
    <col min="12661" max="12661" width="23.5546875" style="51" customWidth="1"/>
    <col min="12662" max="12662" width="42.21875" style="51" customWidth="1"/>
    <col min="12663" max="12663" width="8.77734375" style="51" customWidth="1"/>
    <col min="12664" max="12665" width="11" style="51" customWidth="1"/>
    <col min="12666" max="12667" width="9.88671875" style="51"/>
    <col min="12668" max="12668" width="8.77734375" style="51" customWidth="1"/>
    <col min="12669" max="12670" width="9.88671875" style="51"/>
    <col min="12671" max="12671" width="8.77734375" style="51" customWidth="1"/>
    <col min="12672" max="12673" width="9.88671875" style="51"/>
    <col min="12674" max="12674" width="8.77734375" style="51" customWidth="1"/>
    <col min="12675" max="12676" width="9.88671875" style="51"/>
    <col min="12677" max="12677" width="8.77734375" style="51" customWidth="1"/>
    <col min="12678" max="12679" width="9.88671875" style="51"/>
    <col min="12680" max="12680" width="8.77734375" style="51" customWidth="1"/>
    <col min="12681" max="12682" width="9.88671875" style="51"/>
    <col min="12683" max="12683" width="8.77734375" style="51" customWidth="1"/>
    <col min="12684" max="12685" width="9.88671875" style="51"/>
    <col min="12686" max="12686" width="8.77734375" style="51" customWidth="1"/>
    <col min="12687" max="12687" width="9.88671875" style="51"/>
    <col min="12688" max="12688" width="8.77734375" style="51" customWidth="1"/>
    <col min="12689" max="12689" width="11" style="51" customWidth="1"/>
    <col min="12690" max="12691" width="7.5546875" style="51" customWidth="1"/>
    <col min="12692" max="12692" width="11" style="51" customWidth="1"/>
    <col min="12693" max="12693" width="8.77734375" style="51" customWidth="1"/>
    <col min="12694" max="12695" width="11" style="51" customWidth="1"/>
    <col min="12696" max="12697" width="9.88671875" style="51"/>
    <col min="12698" max="12698" width="8.77734375" style="51" customWidth="1"/>
    <col min="12699" max="12700" width="9.88671875" style="51"/>
    <col min="12701" max="12701" width="8.77734375" style="51" customWidth="1"/>
    <col min="12702" max="12703" width="9.88671875" style="51"/>
    <col min="12704" max="12704" width="8.77734375" style="51" customWidth="1"/>
    <col min="12705" max="12800" width="9.88671875" style="51"/>
    <col min="12801" max="12801" width="52.44140625" style="51" customWidth="1"/>
    <col min="12802" max="12802" width="13.88671875" style="51" customWidth="1"/>
    <col min="12803" max="12803" width="15.88671875" style="51" customWidth="1"/>
    <col min="12804" max="12804" width="10.21875" style="51" customWidth="1"/>
    <col min="12805" max="12805" width="13.109375" style="51" customWidth="1"/>
    <col min="12806" max="12806" width="15.88671875" style="51" customWidth="1"/>
    <col min="12807" max="12807" width="14.88671875" style="51" customWidth="1"/>
    <col min="12808" max="12808" width="10.77734375" style="51" customWidth="1"/>
    <col min="12809" max="12809" width="13.109375" style="51" customWidth="1"/>
    <col min="12810" max="12810" width="13.21875" style="51" customWidth="1"/>
    <col min="12811" max="12811" width="11.109375" style="51" customWidth="1"/>
    <col min="12812" max="12812" width="10.109375" style="51" customWidth="1"/>
    <col min="12813" max="12813" width="14.5546875" style="51" customWidth="1"/>
    <col min="12814" max="12814" width="11.44140625" style="51" customWidth="1"/>
    <col min="12815" max="12815" width="12" style="51" customWidth="1"/>
    <col min="12816" max="12816" width="12.109375" style="51" customWidth="1"/>
    <col min="12817" max="12817" width="13.77734375" style="51" customWidth="1"/>
    <col min="12818" max="12818" width="11.21875" style="51" customWidth="1"/>
    <col min="12819" max="12819" width="11.77734375" style="51" customWidth="1"/>
    <col min="12820" max="12820" width="12.109375" style="51" customWidth="1"/>
    <col min="12821" max="12821" width="11.88671875" style="51" customWidth="1"/>
    <col min="12822" max="12822" width="10.5546875" style="51" customWidth="1"/>
    <col min="12823" max="12823" width="11.77734375" style="51" customWidth="1"/>
    <col min="12824" max="12824" width="12" style="51" customWidth="1"/>
    <col min="12825" max="12825" width="13.88671875" style="51" customWidth="1"/>
    <col min="12826" max="12826" width="11.44140625" style="51" customWidth="1"/>
    <col min="12827" max="12827" width="11.77734375" style="51" customWidth="1"/>
    <col min="12828" max="12828" width="12.109375" style="51" customWidth="1"/>
    <col min="12829" max="12829" width="14.5546875" style="51" customWidth="1"/>
    <col min="12830" max="12831" width="11.77734375" style="51" customWidth="1"/>
    <col min="12832" max="12832" width="12.109375" style="51" customWidth="1"/>
    <col min="12833" max="12833" width="14.44140625" style="51" customWidth="1"/>
    <col min="12834" max="12834" width="11.44140625" style="51" customWidth="1"/>
    <col min="12835" max="12835" width="11.77734375" style="51" customWidth="1"/>
    <col min="12836" max="12836" width="12.109375" style="51" customWidth="1"/>
    <col min="12837" max="12837" width="14.109375" style="51" customWidth="1"/>
    <col min="12838" max="12838" width="12" style="51" customWidth="1"/>
    <col min="12839" max="12839" width="11.77734375" style="51" customWidth="1"/>
    <col min="12840" max="12840" width="12.109375" style="51" customWidth="1"/>
    <col min="12841" max="12841" width="12.88671875" style="51" customWidth="1"/>
    <col min="12842" max="12842" width="12" style="51" customWidth="1"/>
    <col min="12843" max="12843" width="11.77734375" style="51" customWidth="1"/>
    <col min="12844" max="12844" width="12.109375" style="51" customWidth="1"/>
    <col min="12845" max="12845" width="12.88671875" style="51" customWidth="1"/>
    <col min="12846" max="12846" width="12" style="51" customWidth="1"/>
    <col min="12847" max="12847" width="11.77734375" style="51" customWidth="1"/>
    <col min="12848" max="12848" width="12.109375" style="51" customWidth="1"/>
    <col min="12849" max="12849" width="12.88671875" style="51" customWidth="1"/>
    <col min="12850" max="12850" width="12" style="51" customWidth="1"/>
    <col min="12851" max="12851" width="11.77734375" style="51" customWidth="1"/>
    <col min="12852" max="12852" width="12.109375" style="51" customWidth="1"/>
    <col min="12853" max="12853" width="12.88671875" style="51" customWidth="1"/>
    <col min="12854" max="12854" width="12" style="51" customWidth="1"/>
    <col min="12855" max="12855" width="11.77734375" style="51" customWidth="1"/>
    <col min="12856" max="12856" width="12.109375" style="51" customWidth="1"/>
    <col min="12857" max="12857" width="12.88671875" style="51" customWidth="1"/>
    <col min="12858" max="12858" width="12" style="51" customWidth="1"/>
    <col min="12859" max="12859" width="11.77734375" style="51" customWidth="1"/>
    <col min="12860" max="12860" width="12.109375" style="51" customWidth="1"/>
    <col min="12861" max="12861" width="13.5546875" style="51" customWidth="1"/>
    <col min="12862" max="12862" width="12" style="51" customWidth="1"/>
    <col min="12863" max="12863" width="11.77734375" style="51" customWidth="1"/>
    <col min="12864" max="12864" width="12.109375" style="51" customWidth="1"/>
    <col min="12865" max="12865" width="12.88671875" style="51" customWidth="1"/>
    <col min="12866" max="12866" width="12" style="51" customWidth="1"/>
    <col min="12867" max="12867" width="11.77734375" style="51" customWidth="1"/>
    <col min="12868" max="12868" width="12.109375" style="51" customWidth="1"/>
    <col min="12869" max="12869" width="12.88671875" style="51" customWidth="1"/>
    <col min="12870" max="12870" width="12" style="51" customWidth="1"/>
    <col min="12871" max="12871" width="11.77734375" style="51" customWidth="1"/>
    <col min="12872" max="12872" width="12.109375" style="51" customWidth="1"/>
    <col min="12873" max="12873" width="12.88671875" style="51" customWidth="1"/>
    <col min="12874" max="12874" width="12" style="51" customWidth="1"/>
    <col min="12875" max="12875" width="11.77734375" style="51" customWidth="1"/>
    <col min="12876" max="12876" width="12.109375" style="51" customWidth="1"/>
    <col min="12877" max="12877" width="12.88671875" style="51" customWidth="1"/>
    <col min="12878" max="12878" width="12" style="51" customWidth="1"/>
    <col min="12879" max="12879" width="11.77734375" style="51" customWidth="1"/>
    <col min="12880" max="12880" width="12.109375" style="51" customWidth="1"/>
    <col min="12881" max="12881" width="12.88671875" style="51" customWidth="1"/>
    <col min="12882" max="12882" width="12" style="51" customWidth="1"/>
    <col min="12883" max="12883" width="11.77734375" style="51" customWidth="1"/>
    <col min="12884" max="12884" width="12.109375" style="51" customWidth="1"/>
    <col min="12885" max="12885" width="12.88671875" style="51" customWidth="1"/>
    <col min="12886" max="12886" width="12" style="51" customWidth="1"/>
    <col min="12887" max="12887" width="11.77734375" style="51" customWidth="1"/>
    <col min="12888" max="12888" width="12.109375" style="51" customWidth="1"/>
    <col min="12889" max="12889" width="12.88671875" style="51" customWidth="1"/>
    <col min="12890" max="12890" width="12" style="51" customWidth="1"/>
    <col min="12891" max="12891" width="11.77734375" style="51" customWidth="1"/>
    <col min="12892" max="12892" width="12.109375" style="51" customWidth="1"/>
    <col min="12893" max="12893" width="12.88671875" style="51" customWidth="1"/>
    <col min="12894" max="12894" width="12" style="51" customWidth="1"/>
    <col min="12895" max="12895" width="11.77734375" style="51" customWidth="1"/>
    <col min="12896" max="12896" width="12.109375" style="51" customWidth="1"/>
    <col min="12897" max="12897" width="12.88671875" style="51" customWidth="1"/>
    <col min="12898" max="12898" width="12" style="51" customWidth="1"/>
    <col min="12899" max="12899" width="11.77734375" style="51" customWidth="1"/>
    <col min="12900" max="12900" width="12.109375" style="51" customWidth="1"/>
    <col min="12901" max="12901" width="12.88671875" style="51" customWidth="1"/>
    <col min="12902" max="12902" width="12" style="51" customWidth="1"/>
    <col min="12903" max="12903" width="11.77734375" style="51" customWidth="1"/>
    <col min="12904" max="12904" width="12.109375" style="51" customWidth="1"/>
    <col min="12905" max="12905" width="12.88671875" style="51" customWidth="1"/>
    <col min="12906" max="12906" width="12" style="51" customWidth="1"/>
    <col min="12907" max="12907" width="11.77734375" style="51" customWidth="1"/>
    <col min="12908" max="12908" width="12.109375" style="51" customWidth="1"/>
    <col min="12909" max="12909" width="12.88671875" style="51" customWidth="1"/>
    <col min="12910" max="12910" width="12.109375" style="51" customWidth="1"/>
    <col min="12911" max="12911" width="11.77734375" style="51" customWidth="1"/>
    <col min="12912" max="12912" width="12" style="51" customWidth="1"/>
    <col min="12913" max="12913" width="14.44140625" style="51" customWidth="1"/>
    <col min="12914" max="12915" width="17.109375" style="51" customWidth="1"/>
    <col min="12916" max="12916" width="4.88671875" style="51" customWidth="1"/>
    <col min="12917" max="12917" width="23.5546875" style="51" customWidth="1"/>
    <col min="12918" max="12918" width="42.21875" style="51" customWidth="1"/>
    <col min="12919" max="12919" width="8.77734375" style="51" customWidth="1"/>
    <col min="12920" max="12921" width="11" style="51" customWidth="1"/>
    <col min="12922" max="12923" width="9.88671875" style="51"/>
    <col min="12924" max="12924" width="8.77734375" style="51" customWidth="1"/>
    <col min="12925" max="12926" width="9.88671875" style="51"/>
    <col min="12927" max="12927" width="8.77734375" style="51" customWidth="1"/>
    <col min="12928" max="12929" width="9.88671875" style="51"/>
    <col min="12930" max="12930" width="8.77734375" style="51" customWidth="1"/>
    <col min="12931" max="12932" width="9.88671875" style="51"/>
    <col min="12933" max="12933" width="8.77734375" style="51" customWidth="1"/>
    <col min="12934" max="12935" width="9.88671875" style="51"/>
    <col min="12936" max="12936" width="8.77734375" style="51" customWidth="1"/>
    <col min="12937" max="12938" width="9.88671875" style="51"/>
    <col min="12939" max="12939" width="8.77734375" style="51" customWidth="1"/>
    <col min="12940" max="12941" width="9.88671875" style="51"/>
    <col min="12942" max="12942" width="8.77734375" style="51" customWidth="1"/>
    <col min="12943" max="12943" width="9.88671875" style="51"/>
    <col min="12944" max="12944" width="8.77734375" style="51" customWidth="1"/>
    <col min="12945" max="12945" width="11" style="51" customWidth="1"/>
    <col min="12946" max="12947" width="7.5546875" style="51" customWidth="1"/>
    <col min="12948" max="12948" width="11" style="51" customWidth="1"/>
    <col min="12949" max="12949" width="8.77734375" style="51" customWidth="1"/>
    <col min="12950" max="12951" width="11" style="51" customWidth="1"/>
    <col min="12952" max="12953" width="9.88671875" style="51"/>
    <col min="12954" max="12954" width="8.77734375" style="51" customWidth="1"/>
    <col min="12955" max="12956" width="9.88671875" style="51"/>
    <col min="12957" max="12957" width="8.77734375" style="51" customWidth="1"/>
    <col min="12958" max="12959" width="9.88671875" style="51"/>
    <col min="12960" max="12960" width="8.77734375" style="51" customWidth="1"/>
    <col min="12961" max="13056" width="9.88671875" style="51"/>
    <col min="13057" max="13057" width="52.44140625" style="51" customWidth="1"/>
    <col min="13058" max="13058" width="13.88671875" style="51" customWidth="1"/>
    <col min="13059" max="13059" width="15.88671875" style="51" customWidth="1"/>
    <col min="13060" max="13060" width="10.21875" style="51" customWidth="1"/>
    <col min="13061" max="13061" width="13.109375" style="51" customWidth="1"/>
    <col min="13062" max="13062" width="15.88671875" style="51" customWidth="1"/>
    <col min="13063" max="13063" width="14.88671875" style="51" customWidth="1"/>
    <col min="13064" max="13064" width="10.77734375" style="51" customWidth="1"/>
    <col min="13065" max="13065" width="13.109375" style="51" customWidth="1"/>
    <col min="13066" max="13066" width="13.21875" style="51" customWidth="1"/>
    <col min="13067" max="13067" width="11.109375" style="51" customWidth="1"/>
    <col min="13068" max="13068" width="10.109375" style="51" customWidth="1"/>
    <col min="13069" max="13069" width="14.5546875" style="51" customWidth="1"/>
    <col min="13070" max="13070" width="11.44140625" style="51" customWidth="1"/>
    <col min="13071" max="13071" width="12" style="51" customWidth="1"/>
    <col min="13072" max="13072" width="12.109375" style="51" customWidth="1"/>
    <col min="13073" max="13073" width="13.77734375" style="51" customWidth="1"/>
    <col min="13074" max="13074" width="11.21875" style="51" customWidth="1"/>
    <col min="13075" max="13075" width="11.77734375" style="51" customWidth="1"/>
    <col min="13076" max="13076" width="12.109375" style="51" customWidth="1"/>
    <col min="13077" max="13077" width="11.88671875" style="51" customWidth="1"/>
    <col min="13078" max="13078" width="10.5546875" style="51" customWidth="1"/>
    <col min="13079" max="13079" width="11.77734375" style="51" customWidth="1"/>
    <col min="13080" max="13080" width="12" style="51" customWidth="1"/>
    <col min="13081" max="13081" width="13.88671875" style="51" customWidth="1"/>
    <col min="13082" max="13082" width="11.44140625" style="51" customWidth="1"/>
    <col min="13083" max="13083" width="11.77734375" style="51" customWidth="1"/>
    <col min="13084" max="13084" width="12.109375" style="51" customWidth="1"/>
    <col min="13085" max="13085" width="14.5546875" style="51" customWidth="1"/>
    <col min="13086" max="13087" width="11.77734375" style="51" customWidth="1"/>
    <col min="13088" max="13088" width="12.109375" style="51" customWidth="1"/>
    <col min="13089" max="13089" width="14.44140625" style="51" customWidth="1"/>
    <col min="13090" max="13090" width="11.44140625" style="51" customWidth="1"/>
    <col min="13091" max="13091" width="11.77734375" style="51" customWidth="1"/>
    <col min="13092" max="13092" width="12.109375" style="51" customWidth="1"/>
    <col min="13093" max="13093" width="14.109375" style="51" customWidth="1"/>
    <col min="13094" max="13094" width="12" style="51" customWidth="1"/>
    <col min="13095" max="13095" width="11.77734375" style="51" customWidth="1"/>
    <col min="13096" max="13096" width="12.109375" style="51" customWidth="1"/>
    <col min="13097" max="13097" width="12.88671875" style="51" customWidth="1"/>
    <col min="13098" max="13098" width="12" style="51" customWidth="1"/>
    <col min="13099" max="13099" width="11.77734375" style="51" customWidth="1"/>
    <col min="13100" max="13100" width="12.109375" style="51" customWidth="1"/>
    <col min="13101" max="13101" width="12.88671875" style="51" customWidth="1"/>
    <col min="13102" max="13102" width="12" style="51" customWidth="1"/>
    <col min="13103" max="13103" width="11.77734375" style="51" customWidth="1"/>
    <col min="13104" max="13104" width="12.109375" style="51" customWidth="1"/>
    <col min="13105" max="13105" width="12.88671875" style="51" customWidth="1"/>
    <col min="13106" max="13106" width="12" style="51" customWidth="1"/>
    <col min="13107" max="13107" width="11.77734375" style="51" customWidth="1"/>
    <col min="13108" max="13108" width="12.109375" style="51" customWidth="1"/>
    <col min="13109" max="13109" width="12.88671875" style="51" customWidth="1"/>
    <col min="13110" max="13110" width="12" style="51" customWidth="1"/>
    <col min="13111" max="13111" width="11.77734375" style="51" customWidth="1"/>
    <col min="13112" max="13112" width="12.109375" style="51" customWidth="1"/>
    <col min="13113" max="13113" width="12.88671875" style="51" customWidth="1"/>
    <col min="13114" max="13114" width="12" style="51" customWidth="1"/>
    <col min="13115" max="13115" width="11.77734375" style="51" customWidth="1"/>
    <col min="13116" max="13116" width="12.109375" style="51" customWidth="1"/>
    <col min="13117" max="13117" width="13.5546875" style="51" customWidth="1"/>
    <col min="13118" max="13118" width="12" style="51" customWidth="1"/>
    <col min="13119" max="13119" width="11.77734375" style="51" customWidth="1"/>
    <col min="13120" max="13120" width="12.109375" style="51" customWidth="1"/>
    <col min="13121" max="13121" width="12.88671875" style="51" customWidth="1"/>
    <col min="13122" max="13122" width="12" style="51" customWidth="1"/>
    <col min="13123" max="13123" width="11.77734375" style="51" customWidth="1"/>
    <col min="13124" max="13124" width="12.109375" style="51" customWidth="1"/>
    <col min="13125" max="13125" width="12.88671875" style="51" customWidth="1"/>
    <col min="13126" max="13126" width="12" style="51" customWidth="1"/>
    <col min="13127" max="13127" width="11.77734375" style="51" customWidth="1"/>
    <col min="13128" max="13128" width="12.109375" style="51" customWidth="1"/>
    <col min="13129" max="13129" width="12.88671875" style="51" customWidth="1"/>
    <col min="13130" max="13130" width="12" style="51" customWidth="1"/>
    <col min="13131" max="13131" width="11.77734375" style="51" customWidth="1"/>
    <col min="13132" max="13132" width="12.109375" style="51" customWidth="1"/>
    <col min="13133" max="13133" width="12.88671875" style="51" customWidth="1"/>
    <col min="13134" max="13134" width="12" style="51" customWidth="1"/>
    <col min="13135" max="13135" width="11.77734375" style="51" customWidth="1"/>
    <col min="13136" max="13136" width="12.109375" style="51" customWidth="1"/>
    <col min="13137" max="13137" width="12.88671875" style="51" customWidth="1"/>
    <col min="13138" max="13138" width="12" style="51" customWidth="1"/>
    <col min="13139" max="13139" width="11.77734375" style="51" customWidth="1"/>
    <col min="13140" max="13140" width="12.109375" style="51" customWidth="1"/>
    <col min="13141" max="13141" width="12.88671875" style="51" customWidth="1"/>
    <col min="13142" max="13142" width="12" style="51" customWidth="1"/>
    <col min="13143" max="13143" width="11.77734375" style="51" customWidth="1"/>
    <col min="13144" max="13144" width="12.109375" style="51" customWidth="1"/>
    <col min="13145" max="13145" width="12.88671875" style="51" customWidth="1"/>
    <col min="13146" max="13146" width="12" style="51" customWidth="1"/>
    <col min="13147" max="13147" width="11.77734375" style="51" customWidth="1"/>
    <col min="13148" max="13148" width="12.109375" style="51" customWidth="1"/>
    <col min="13149" max="13149" width="12.88671875" style="51" customWidth="1"/>
    <col min="13150" max="13150" width="12" style="51" customWidth="1"/>
    <col min="13151" max="13151" width="11.77734375" style="51" customWidth="1"/>
    <col min="13152" max="13152" width="12.109375" style="51" customWidth="1"/>
    <col min="13153" max="13153" width="12.88671875" style="51" customWidth="1"/>
    <col min="13154" max="13154" width="12" style="51" customWidth="1"/>
    <col min="13155" max="13155" width="11.77734375" style="51" customWidth="1"/>
    <col min="13156" max="13156" width="12.109375" style="51" customWidth="1"/>
    <col min="13157" max="13157" width="12.88671875" style="51" customWidth="1"/>
    <col min="13158" max="13158" width="12" style="51" customWidth="1"/>
    <col min="13159" max="13159" width="11.77734375" style="51" customWidth="1"/>
    <col min="13160" max="13160" width="12.109375" style="51" customWidth="1"/>
    <col min="13161" max="13161" width="12.88671875" style="51" customWidth="1"/>
    <col min="13162" max="13162" width="12" style="51" customWidth="1"/>
    <col min="13163" max="13163" width="11.77734375" style="51" customWidth="1"/>
    <col min="13164" max="13164" width="12.109375" style="51" customWidth="1"/>
    <col min="13165" max="13165" width="12.88671875" style="51" customWidth="1"/>
    <col min="13166" max="13166" width="12.109375" style="51" customWidth="1"/>
    <col min="13167" max="13167" width="11.77734375" style="51" customWidth="1"/>
    <col min="13168" max="13168" width="12" style="51" customWidth="1"/>
    <col min="13169" max="13169" width="14.44140625" style="51" customWidth="1"/>
    <col min="13170" max="13171" width="17.109375" style="51" customWidth="1"/>
    <col min="13172" max="13172" width="4.88671875" style="51" customWidth="1"/>
    <col min="13173" max="13173" width="23.5546875" style="51" customWidth="1"/>
    <col min="13174" max="13174" width="42.21875" style="51" customWidth="1"/>
    <col min="13175" max="13175" width="8.77734375" style="51" customWidth="1"/>
    <col min="13176" max="13177" width="11" style="51" customWidth="1"/>
    <col min="13178" max="13179" width="9.88671875" style="51"/>
    <col min="13180" max="13180" width="8.77734375" style="51" customWidth="1"/>
    <col min="13181" max="13182" width="9.88671875" style="51"/>
    <col min="13183" max="13183" width="8.77734375" style="51" customWidth="1"/>
    <col min="13184" max="13185" width="9.88671875" style="51"/>
    <col min="13186" max="13186" width="8.77734375" style="51" customWidth="1"/>
    <col min="13187" max="13188" width="9.88671875" style="51"/>
    <col min="13189" max="13189" width="8.77734375" style="51" customWidth="1"/>
    <col min="13190" max="13191" width="9.88671875" style="51"/>
    <col min="13192" max="13192" width="8.77734375" style="51" customWidth="1"/>
    <col min="13193" max="13194" width="9.88671875" style="51"/>
    <col min="13195" max="13195" width="8.77734375" style="51" customWidth="1"/>
    <col min="13196" max="13197" width="9.88671875" style="51"/>
    <col min="13198" max="13198" width="8.77734375" style="51" customWidth="1"/>
    <col min="13199" max="13199" width="9.88671875" style="51"/>
    <col min="13200" max="13200" width="8.77734375" style="51" customWidth="1"/>
    <col min="13201" max="13201" width="11" style="51" customWidth="1"/>
    <col min="13202" max="13203" width="7.5546875" style="51" customWidth="1"/>
    <col min="13204" max="13204" width="11" style="51" customWidth="1"/>
    <col min="13205" max="13205" width="8.77734375" style="51" customWidth="1"/>
    <col min="13206" max="13207" width="11" style="51" customWidth="1"/>
    <col min="13208" max="13209" width="9.88671875" style="51"/>
    <col min="13210" max="13210" width="8.77734375" style="51" customWidth="1"/>
    <col min="13211" max="13212" width="9.88671875" style="51"/>
    <col min="13213" max="13213" width="8.77734375" style="51" customWidth="1"/>
    <col min="13214" max="13215" width="9.88671875" style="51"/>
    <col min="13216" max="13216" width="8.77734375" style="51" customWidth="1"/>
    <col min="13217" max="13312" width="9.88671875" style="51"/>
    <col min="13313" max="13313" width="52.44140625" style="51" customWidth="1"/>
    <col min="13314" max="13314" width="13.88671875" style="51" customWidth="1"/>
    <col min="13315" max="13315" width="15.88671875" style="51" customWidth="1"/>
    <col min="13316" max="13316" width="10.21875" style="51" customWidth="1"/>
    <col min="13317" max="13317" width="13.109375" style="51" customWidth="1"/>
    <col min="13318" max="13318" width="15.88671875" style="51" customWidth="1"/>
    <col min="13319" max="13319" width="14.88671875" style="51" customWidth="1"/>
    <col min="13320" max="13320" width="10.77734375" style="51" customWidth="1"/>
    <col min="13321" max="13321" width="13.109375" style="51" customWidth="1"/>
    <col min="13322" max="13322" width="13.21875" style="51" customWidth="1"/>
    <col min="13323" max="13323" width="11.109375" style="51" customWidth="1"/>
    <col min="13324" max="13324" width="10.109375" style="51" customWidth="1"/>
    <col min="13325" max="13325" width="14.5546875" style="51" customWidth="1"/>
    <col min="13326" max="13326" width="11.44140625" style="51" customWidth="1"/>
    <col min="13327" max="13327" width="12" style="51" customWidth="1"/>
    <col min="13328" max="13328" width="12.109375" style="51" customWidth="1"/>
    <col min="13329" max="13329" width="13.77734375" style="51" customWidth="1"/>
    <col min="13330" max="13330" width="11.21875" style="51" customWidth="1"/>
    <col min="13331" max="13331" width="11.77734375" style="51" customWidth="1"/>
    <col min="13332" max="13332" width="12.109375" style="51" customWidth="1"/>
    <col min="13333" max="13333" width="11.88671875" style="51" customWidth="1"/>
    <col min="13334" max="13334" width="10.5546875" style="51" customWidth="1"/>
    <col min="13335" max="13335" width="11.77734375" style="51" customWidth="1"/>
    <col min="13336" max="13336" width="12" style="51" customWidth="1"/>
    <col min="13337" max="13337" width="13.88671875" style="51" customWidth="1"/>
    <col min="13338" max="13338" width="11.44140625" style="51" customWidth="1"/>
    <col min="13339" max="13339" width="11.77734375" style="51" customWidth="1"/>
    <col min="13340" max="13340" width="12.109375" style="51" customWidth="1"/>
    <col min="13341" max="13341" width="14.5546875" style="51" customWidth="1"/>
    <col min="13342" max="13343" width="11.77734375" style="51" customWidth="1"/>
    <col min="13344" max="13344" width="12.109375" style="51" customWidth="1"/>
    <col min="13345" max="13345" width="14.44140625" style="51" customWidth="1"/>
    <col min="13346" max="13346" width="11.44140625" style="51" customWidth="1"/>
    <col min="13347" max="13347" width="11.77734375" style="51" customWidth="1"/>
    <col min="13348" max="13348" width="12.109375" style="51" customWidth="1"/>
    <col min="13349" max="13349" width="14.109375" style="51" customWidth="1"/>
    <col min="13350" max="13350" width="12" style="51" customWidth="1"/>
    <col min="13351" max="13351" width="11.77734375" style="51" customWidth="1"/>
    <col min="13352" max="13352" width="12.109375" style="51" customWidth="1"/>
    <col min="13353" max="13353" width="12.88671875" style="51" customWidth="1"/>
    <col min="13354" max="13354" width="12" style="51" customWidth="1"/>
    <col min="13355" max="13355" width="11.77734375" style="51" customWidth="1"/>
    <col min="13356" max="13356" width="12.109375" style="51" customWidth="1"/>
    <col min="13357" max="13357" width="12.88671875" style="51" customWidth="1"/>
    <col min="13358" max="13358" width="12" style="51" customWidth="1"/>
    <col min="13359" max="13359" width="11.77734375" style="51" customWidth="1"/>
    <col min="13360" max="13360" width="12.109375" style="51" customWidth="1"/>
    <col min="13361" max="13361" width="12.88671875" style="51" customWidth="1"/>
    <col min="13362" max="13362" width="12" style="51" customWidth="1"/>
    <col min="13363" max="13363" width="11.77734375" style="51" customWidth="1"/>
    <col min="13364" max="13364" width="12.109375" style="51" customWidth="1"/>
    <col min="13365" max="13365" width="12.88671875" style="51" customWidth="1"/>
    <col min="13366" max="13366" width="12" style="51" customWidth="1"/>
    <col min="13367" max="13367" width="11.77734375" style="51" customWidth="1"/>
    <col min="13368" max="13368" width="12.109375" style="51" customWidth="1"/>
    <col min="13369" max="13369" width="12.88671875" style="51" customWidth="1"/>
    <col min="13370" max="13370" width="12" style="51" customWidth="1"/>
    <col min="13371" max="13371" width="11.77734375" style="51" customWidth="1"/>
    <col min="13372" max="13372" width="12.109375" style="51" customWidth="1"/>
    <col min="13373" max="13373" width="13.5546875" style="51" customWidth="1"/>
    <col min="13374" max="13374" width="12" style="51" customWidth="1"/>
    <col min="13375" max="13375" width="11.77734375" style="51" customWidth="1"/>
    <col min="13376" max="13376" width="12.109375" style="51" customWidth="1"/>
    <col min="13377" max="13377" width="12.88671875" style="51" customWidth="1"/>
    <col min="13378" max="13378" width="12" style="51" customWidth="1"/>
    <col min="13379" max="13379" width="11.77734375" style="51" customWidth="1"/>
    <col min="13380" max="13380" width="12.109375" style="51" customWidth="1"/>
    <col min="13381" max="13381" width="12.88671875" style="51" customWidth="1"/>
    <col min="13382" max="13382" width="12" style="51" customWidth="1"/>
    <col min="13383" max="13383" width="11.77734375" style="51" customWidth="1"/>
    <col min="13384" max="13384" width="12.109375" style="51" customWidth="1"/>
    <col min="13385" max="13385" width="12.88671875" style="51" customWidth="1"/>
    <col min="13386" max="13386" width="12" style="51" customWidth="1"/>
    <col min="13387" max="13387" width="11.77734375" style="51" customWidth="1"/>
    <col min="13388" max="13388" width="12.109375" style="51" customWidth="1"/>
    <col min="13389" max="13389" width="12.88671875" style="51" customWidth="1"/>
    <col min="13390" max="13390" width="12" style="51" customWidth="1"/>
    <col min="13391" max="13391" width="11.77734375" style="51" customWidth="1"/>
    <col min="13392" max="13392" width="12.109375" style="51" customWidth="1"/>
    <col min="13393" max="13393" width="12.88671875" style="51" customWidth="1"/>
    <col min="13394" max="13394" width="12" style="51" customWidth="1"/>
    <col min="13395" max="13395" width="11.77734375" style="51" customWidth="1"/>
    <col min="13396" max="13396" width="12.109375" style="51" customWidth="1"/>
    <col min="13397" max="13397" width="12.88671875" style="51" customWidth="1"/>
    <col min="13398" max="13398" width="12" style="51" customWidth="1"/>
    <col min="13399" max="13399" width="11.77734375" style="51" customWidth="1"/>
    <col min="13400" max="13400" width="12.109375" style="51" customWidth="1"/>
    <col min="13401" max="13401" width="12.88671875" style="51" customWidth="1"/>
    <col min="13402" max="13402" width="12" style="51" customWidth="1"/>
    <col min="13403" max="13403" width="11.77734375" style="51" customWidth="1"/>
    <col min="13404" max="13404" width="12.109375" style="51" customWidth="1"/>
    <col min="13405" max="13405" width="12.88671875" style="51" customWidth="1"/>
    <col min="13406" max="13406" width="12" style="51" customWidth="1"/>
    <col min="13407" max="13407" width="11.77734375" style="51" customWidth="1"/>
    <col min="13408" max="13408" width="12.109375" style="51" customWidth="1"/>
    <col min="13409" max="13409" width="12.88671875" style="51" customWidth="1"/>
    <col min="13410" max="13410" width="12" style="51" customWidth="1"/>
    <col min="13411" max="13411" width="11.77734375" style="51" customWidth="1"/>
    <col min="13412" max="13412" width="12.109375" style="51" customWidth="1"/>
    <col min="13413" max="13413" width="12.88671875" style="51" customWidth="1"/>
    <col min="13414" max="13414" width="12" style="51" customWidth="1"/>
    <col min="13415" max="13415" width="11.77734375" style="51" customWidth="1"/>
    <col min="13416" max="13416" width="12.109375" style="51" customWidth="1"/>
    <col min="13417" max="13417" width="12.88671875" style="51" customWidth="1"/>
    <col min="13418" max="13418" width="12" style="51" customWidth="1"/>
    <col min="13419" max="13419" width="11.77734375" style="51" customWidth="1"/>
    <col min="13420" max="13420" width="12.109375" style="51" customWidth="1"/>
    <col min="13421" max="13421" width="12.88671875" style="51" customWidth="1"/>
    <col min="13422" max="13422" width="12.109375" style="51" customWidth="1"/>
    <col min="13423" max="13423" width="11.77734375" style="51" customWidth="1"/>
    <col min="13424" max="13424" width="12" style="51" customWidth="1"/>
    <col min="13425" max="13425" width="14.44140625" style="51" customWidth="1"/>
    <col min="13426" max="13427" width="17.109375" style="51" customWidth="1"/>
    <col min="13428" max="13428" width="4.88671875" style="51" customWidth="1"/>
    <col min="13429" max="13429" width="23.5546875" style="51" customWidth="1"/>
    <col min="13430" max="13430" width="42.21875" style="51" customWidth="1"/>
    <col min="13431" max="13431" width="8.77734375" style="51" customWidth="1"/>
    <col min="13432" max="13433" width="11" style="51" customWidth="1"/>
    <col min="13434" max="13435" width="9.88671875" style="51"/>
    <col min="13436" max="13436" width="8.77734375" style="51" customWidth="1"/>
    <col min="13437" max="13438" width="9.88671875" style="51"/>
    <col min="13439" max="13439" width="8.77734375" style="51" customWidth="1"/>
    <col min="13440" max="13441" width="9.88671875" style="51"/>
    <col min="13442" max="13442" width="8.77734375" style="51" customWidth="1"/>
    <col min="13443" max="13444" width="9.88671875" style="51"/>
    <col min="13445" max="13445" width="8.77734375" style="51" customWidth="1"/>
    <col min="13446" max="13447" width="9.88671875" style="51"/>
    <col min="13448" max="13448" width="8.77734375" style="51" customWidth="1"/>
    <col min="13449" max="13450" width="9.88671875" style="51"/>
    <col min="13451" max="13451" width="8.77734375" style="51" customWidth="1"/>
    <col min="13452" max="13453" width="9.88671875" style="51"/>
    <col min="13454" max="13454" width="8.77734375" style="51" customWidth="1"/>
    <col min="13455" max="13455" width="9.88671875" style="51"/>
    <col min="13456" max="13456" width="8.77734375" style="51" customWidth="1"/>
    <col min="13457" max="13457" width="11" style="51" customWidth="1"/>
    <col min="13458" max="13459" width="7.5546875" style="51" customWidth="1"/>
    <col min="13460" max="13460" width="11" style="51" customWidth="1"/>
    <col min="13461" max="13461" width="8.77734375" style="51" customWidth="1"/>
    <col min="13462" max="13463" width="11" style="51" customWidth="1"/>
    <col min="13464" max="13465" width="9.88671875" style="51"/>
    <col min="13466" max="13466" width="8.77734375" style="51" customWidth="1"/>
    <col min="13467" max="13468" width="9.88671875" style="51"/>
    <col min="13469" max="13469" width="8.77734375" style="51" customWidth="1"/>
    <col min="13470" max="13471" width="9.88671875" style="51"/>
    <col min="13472" max="13472" width="8.77734375" style="51" customWidth="1"/>
    <col min="13473" max="13568" width="9.88671875" style="51"/>
    <col min="13569" max="13569" width="52.44140625" style="51" customWidth="1"/>
    <col min="13570" max="13570" width="13.88671875" style="51" customWidth="1"/>
    <col min="13571" max="13571" width="15.88671875" style="51" customWidth="1"/>
    <col min="13572" max="13572" width="10.21875" style="51" customWidth="1"/>
    <col min="13573" max="13573" width="13.109375" style="51" customWidth="1"/>
    <col min="13574" max="13574" width="15.88671875" style="51" customWidth="1"/>
    <col min="13575" max="13575" width="14.88671875" style="51" customWidth="1"/>
    <col min="13576" max="13576" width="10.77734375" style="51" customWidth="1"/>
    <col min="13577" max="13577" width="13.109375" style="51" customWidth="1"/>
    <col min="13578" max="13578" width="13.21875" style="51" customWidth="1"/>
    <col min="13579" max="13579" width="11.109375" style="51" customWidth="1"/>
    <col min="13580" max="13580" width="10.109375" style="51" customWidth="1"/>
    <col min="13581" max="13581" width="14.5546875" style="51" customWidth="1"/>
    <col min="13582" max="13582" width="11.44140625" style="51" customWidth="1"/>
    <col min="13583" max="13583" width="12" style="51" customWidth="1"/>
    <col min="13584" max="13584" width="12.109375" style="51" customWidth="1"/>
    <col min="13585" max="13585" width="13.77734375" style="51" customWidth="1"/>
    <col min="13586" max="13586" width="11.21875" style="51" customWidth="1"/>
    <col min="13587" max="13587" width="11.77734375" style="51" customWidth="1"/>
    <col min="13588" max="13588" width="12.109375" style="51" customWidth="1"/>
    <col min="13589" max="13589" width="11.88671875" style="51" customWidth="1"/>
    <col min="13590" max="13590" width="10.5546875" style="51" customWidth="1"/>
    <col min="13591" max="13591" width="11.77734375" style="51" customWidth="1"/>
    <col min="13592" max="13592" width="12" style="51" customWidth="1"/>
    <col min="13593" max="13593" width="13.88671875" style="51" customWidth="1"/>
    <col min="13594" max="13594" width="11.44140625" style="51" customWidth="1"/>
    <col min="13595" max="13595" width="11.77734375" style="51" customWidth="1"/>
    <col min="13596" max="13596" width="12.109375" style="51" customWidth="1"/>
    <col min="13597" max="13597" width="14.5546875" style="51" customWidth="1"/>
    <col min="13598" max="13599" width="11.77734375" style="51" customWidth="1"/>
    <col min="13600" max="13600" width="12.109375" style="51" customWidth="1"/>
    <col min="13601" max="13601" width="14.44140625" style="51" customWidth="1"/>
    <col min="13602" max="13602" width="11.44140625" style="51" customWidth="1"/>
    <col min="13603" max="13603" width="11.77734375" style="51" customWidth="1"/>
    <col min="13604" max="13604" width="12.109375" style="51" customWidth="1"/>
    <col min="13605" max="13605" width="14.109375" style="51" customWidth="1"/>
    <col min="13606" max="13606" width="12" style="51" customWidth="1"/>
    <col min="13607" max="13607" width="11.77734375" style="51" customWidth="1"/>
    <col min="13608" max="13608" width="12.109375" style="51" customWidth="1"/>
    <col min="13609" max="13609" width="12.88671875" style="51" customWidth="1"/>
    <col min="13610" max="13610" width="12" style="51" customWidth="1"/>
    <col min="13611" max="13611" width="11.77734375" style="51" customWidth="1"/>
    <col min="13612" max="13612" width="12.109375" style="51" customWidth="1"/>
    <col min="13613" max="13613" width="12.88671875" style="51" customWidth="1"/>
    <col min="13614" max="13614" width="12" style="51" customWidth="1"/>
    <col min="13615" max="13615" width="11.77734375" style="51" customWidth="1"/>
    <col min="13616" max="13616" width="12.109375" style="51" customWidth="1"/>
    <col min="13617" max="13617" width="12.88671875" style="51" customWidth="1"/>
    <col min="13618" max="13618" width="12" style="51" customWidth="1"/>
    <col min="13619" max="13619" width="11.77734375" style="51" customWidth="1"/>
    <col min="13620" max="13620" width="12.109375" style="51" customWidth="1"/>
    <col min="13621" max="13621" width="12.88671875" style="51" customWidth="1"/>
    <col min="13622" max="13622" width="12" style="51" customWidth="1"/>
    <col min="13623" max="13623" width="11.77734375" style="51" customWidth="1"/>
    <col min="13624" max="13624" width="12.109375" style="51" customWidth="1"/>
    <col min="13625" max="13625" width="12.88671875" style="51" customWidth="1"/>
    <col min="13626" max="13626" width="12" style="51" customWidth="1"/>
    <col min="13627" max="13627" width="11.77734375" style="51" customWidth="1"/>
    <col min="13628" max="13628" width="12.109375" style="51" customWidth="1"/>
    <col min="13629" max="13629" width="13.5546875" style="51" customWidth="1"/>
    <col min="13630" max="13630" width="12" style="51" customWidth="1"/>
    <col min="13631" max="13631" width="11.77734375" style="51" customWidth="1"/>
    <col min="13632" max="13632" width="12.109375" style="51" customWidth="1"/>
    <col min="13633" max="13633" width="12.88671875" style="51" customWidth="1"/>
    <col min="13634" max="13634" width="12" style="51" customWidth="1"/>
    <col min="13635" max="13635" width="11.77734375" style="51" customWidth="1"/>
    <col min="13636" max="13636" width="12.109375" style="51" customWidth="1"/>
    <col min="13637" max="13637" width="12.88671875" style="51" customWidth="1"/>
    <col min="13638" max="13638" width="12" style="51" customWidth="1"/>
    <col min="13639" max="13639" width="11.77734375" style="51" customWidth="1"/>
    <col min="13640" max="13640" width="12.109375" style="51" customWidth="1"/>
    <col min="13641" max="13641" width="12.88671875" style="51" customWidth="1"/>
    <col min="13642" max="13642" width="12" style="51" customWidth="1"/>
    <col min="13643" max="13643" width="11.77734375" style="51" customWidth="1"/>
    <col min="13644" max="13644" width="12.109375" style="51" customWidth="1"/>
    <col min="13645" max="13645" width="12.88671875" style="51" customWidth="1"/>
    <col min="13646" max="13646" width="12" style="51" customWidth="1"/>
    <col min="13647" max="13647" width="11.77734375" style="51" customWidth="1"/>
    <col min="13648" max="13648" width="12.109375" style="51" customWidth="1"/>
    <col min="13649" max="13649" width="12.88671875" style="51" customWidth="1"/>
    <col min="13650" max="13650" width="12" style="51" customWidth="1"/>
    <col min="13651" max="13651" width="11.77734375" style="51" customWidth="1"/>
    <col min="13652" max="13652" width="12.109375" style="51" customWidth="1"/>
    <col min="13653" max="13653" width="12.88671875" style="51" customWidth="1"/>
    <col min="13654" max="13654" width="12" style="51" customWidth="1"/>
    <col min="13655" max="13655" width="11.77734375" style="51" customWidth="1"/>
    <col min="13656" max="13656" width="12.109375" style="51" customWidth="1"/>
    <col min="13657" max="13657" width="12.88671875" style="51" customWidth="1"/>
    <col min="13658" max="13658" width="12" style="51" customWidth="1"/>
    <col min="13659" max="13659" width="11.77734375" style="51" customWidth="1"/>
    <col min="13660" max="13660" width="12.109375" style="51" customWidth="1"/>
    <col min="13661" max="13661" width="12.88671875" style="51" customWidth="1"/>
    <col min="13662" max="13662" width="12" style="51" customWidth="1"/>
    <col min="13663" max="13663" width="11.77734375" style="51" customWidth="1"/>
    <col min="13664" max="13664" width="12.109375" style="51" customWidth="1"/>
    <col min="13665" max="13665" width="12.88671875" style="51" customWidth="1"/>
    <col min="13666" max="13666" width="12" style="51" customWidth="1"/>
    <col min="13667" max="13667" width="11.77734375" style="51" customWidth="1"/>
    <col min="13668" max="13668" width="12.109375" style="51" customWidth="1"/>
    <col min="13669" max="13669" width="12.88671875" style="51" customWidth="1"/>
    <col min="13670" max="13670" width="12" style="51" customWidth="1"/>
    <col min="13671" max="13671" width="11.77734375" style="51" customWidth="1"/>
    <col min="13672" max="13672" width="12.109375" style="51" customWidth="1"/>
    <col min="13673" max="13673" width="12.88671875" style="51" customWidth="1"/>
    <col min="13674" max="13674" width="12" style="51" customWidth="1"/>
    <col min="13675" max="13675" width="11.77734375" style="51" customWidth="1"/>
    <col min="13676" max="13676" width="12.109375" style="51" customWidth="1"/>
    <col min="13677" max="13677" width="12.88671875" style="51" customWidth="1"/>
    <col min="13678" max="13678" width="12.109375" style="51" customWidth="1"/>
    <col min="13679" max="13679" width="11.77734375" style="51" customWidth="1"/>
    <col min="13680" max="13680" width="12" style="51" customWidth="1"/>
    <col min="13681" max="13681" width="14.44140625" style="51" customWidth="1"/>
    <col min="13682" max="13683" width="17.109375" style="51" customWidth="1"/>
    <col min="13684" max="13684" width="4.88671875" style="51" customWidth="1"/>
    <col min="13685" max="13685" width="23.5546875" style="51" customWidth="1"/>
    <col min="13686" max="13686" width="42.21875" style="51" customWidth="1"/>
    <col min="13687" max="13687" width="8.77734375" style="51" customWidth="1"/>
    <col min="13688" max="13689" width="11" style="51" customWidth="1"/>
    <col min="13690" max="13691" width="9.88671875" style="51"/>
    <col min="13692" max="13692" width="8.77734375" style="51" customWidth="1"/>
    <col min="13693" max="13694" width="9.88671875" style="51"/>
    <col min="13695" max="13695" width="8.77734375" style="51" customWidth="1"/>
    <col min="13696" max="13697" width="9.88671875" style="51"/>
    <col min="13698" max="13698" width="8.77734375" style="51" customWidth="1"/>
    <col min="13699" max="13700" width="9.88671875" style="51"/>
    <col min="13701" max="13701" width="8.77734375" style="51" customWidth="1"/>
    <col min="13702" max="13703" width="9.88671875" style="51"/>
    <col min="13704" max="13704" width="8.77734375" style="51" customWidth="1"/>
    <col min="13705" max="13706" width="9.88671875" style="51"/>
    <col min="13707" max="13707" width="8.77734375" style="51" customWidth="1"/>
    <col min="13708" max="13709" width="9.88671875" style="51"/>
    <col min="13710" max="13710" width="8.77734375" style="51" customWidth="1"/>
    <col min="13711" max="13711" width="9.88671875" style="51"/>
    <col min="13712" max="13712" width="8.77734375" style="51" customWidth="1"/>
    <col min="13713" max="13713" width="11" style="51" customWidth="1"/>
    <col min="13714" max="13715" width="7.5546875" style="51" customWidth="1"/>
    <col min="13716" max="13716" width="11" style="51" customWidth="1"/>
    <col min="13717" max="13717" width="8.77734375" style="51" customWidth="1"/>
    <col min="13718" max="13719" width="11" style="51" customWidth="1"/>
    <col min="13720" max="13721" width="9.88671875" style="51"/>
    <col min="13722" max="13722" width="8.77734375" style="51" customWidth="1"/>
    <col min="13723" max="13724" width="9.88671875" style="51"/>
    <col min="13725" max="13725" width="8.77734375" style="51" customWidth="1"/>
    <col min="13726" max="13727" width="9.88671875" style="51"/>
    <col min="13728" max="13728" width="8.77734375" style="51" customWidth="1"/>
    <col min="13729" max="13824" width="9.88671875" style="51"/>
    <col min="13825" max="13825" width="52.44140625" style="51" customWidth="1"/>
    <col min="13826" max="13826" width="13.88671875" style="51" customWidth="1"/>
    <col min="13827" max="13827" width="15.88671875" style="51" customWidth="1"/>
    <col min="13828" max="13828" width="10.21875" style="51" customWidth="1"/>
    <col min="13829" max="13829" width="13.109375" style="51" customWidth="1"/>
    <col min="13830" max="13830" width="15.88671875" style="51" customWidth="1"/>
    <col min="13831" max="13831" width="14.88671875" style="51" customWidth="1"/>
    <col min="13832" max="13832" width="10.77734375" style="51" customWidth="1"/>
    <col min="13833" max="13833" width="13.109375" style="51" customWidth="1"/>
    <col min="13834" max="13834" width="13.21875" style="51" customWidth="1"/>
    <col min="13835" max="13835" width="11.109375" style="51" customWidth="1"/>
    <col min="13836" max="13836" width="10.109375" style="51" customWidth="1"/>
    <col min="13837" max="13837" width="14.5546875" style="51" customWidth="1"/>
    <col min="13838" max="13838" width="11.44140625" style="51" customWidth="1"/>
    <col min="13839" max="13839" width="12" style="51" customWidth="1"/>
    <col min="13840" max="13840" width="12.109375" style="51" customWidth="1"/>
    <col min="13841" max="13841" width="13.77734375" style="51" customWidth="1"/>
    <col min="13842" max="13842" width="11.21875" style="51" customWidth="1"/>
    <col min="13843" max="13843" width="11.77734375" style="51" customWidth="1"/>
    <col min="13844" max="13844" width="12.109375" style="51" customWidth="1"/>
    <col min="13845" max="13845" width="11.88671875" style="51" customWidth="1"/>
    <col min="13846" max="13846" width="10.5546875" style="51" customWidth="1"/>
    <col min="13847" max="13847" width="11.77734375" style="51" customWidth="1"/>
    <col min="13848" max="13848" width="12" style="51" customWidth="1"/>
    <col min="13849" max="13849" width="13.88671875" style="51" customWidth="1"/>
    <col min="13850" max="13850" width="11.44140625" style="51" customWidth="1"/>
    <col min="13851" max="13851" width="11.77734375" style="51" customWidth="1"/>
    <col min="13852" max="13852" width="12.109375" style="51" customWidth="1"/>
    <col min="13853" max="13853" width="14.5546875" style="51" customWidth="1"/>
    <col min="13854" max="13855" width="11.77734375" style="51" customWidth="1"/>
    <col min="13856" max="13856" width="12.109375" style="51" customWidth="1"/>
    <col min="13857" max="13857" width="14.44140625" style="51" customWidth="1"/>
    <col min="13858" max="13858" width="11.44140625" style="51" customWidth="1"/>
    <col min="13859" max="13859" width="11.77734375" style="51" customWidth="1"/>
    <col min="13860" max="13860" width="12.109375" style="51" customWidth="1"/>
    <col min="13861" max="13861" width="14.109375" style="51" customWidth="1"/>
    <col min="13862" max="13862" width="12" style="51" customWidth="1"/>
    <col min="13863" max="13863" width="11.77734375" style="51" customWidth="1"/>
    <col min="13864" max="13864" width="12.109375" style="51" customWidth="1"/>
    <col min="13865" max="13865" width="12.88671875" style="51" customWidth="1"/>
    <col min="13866" max="13866" width="12" style="51" customWidth="1"/>
    <col min="13867" max="13867" width="11.77734375" style="51" customWidth="1"/>
    <col min="13868" max="13868" width="12.109375" style="51" customWidth="1"/>
    <col min="13869" max="13869" width="12.88671875" style="51" customWidth="1"/>
    <col min="13870" max="13870" width="12" style="51" customWidth="1"/>
    <col min="13871" max="13871" width="11.77734375" style="51" customWidth="1"/>
    <col min="13872" max="13872" width="12.109375" style="51" customWidth="1"/>
    <col min="13873" max="13873" width="12.88671875" style="51" customWidth="1"/>
    <col min="13874" max="13874" width="12" style="51" customWidth="1"/>
    <col min="13875" max="13875" width="11.77734375" style="51" customWidth="1"/>
    <col min="13876" max="13876" width="12.109375" style="51" customWidth="1"/>
    <col min="13877" max="13877" width="12.88671875" style="51" customWidth="1"/>
    <col min="13878" max="13878" width="12" style="51" customWidth="1"/>
    <col min="13879" max="13879" width="11.77734375" style="51" customWidth="1"/>
    <col min="13880" max="13880" width="12.109375" style="51" customWidth="1"/>
    <col min="13881" max="13881" width="12.88671875" style="51" customWidth="1"/>
    <col min="13882" max="13882" width="12" style="51" customWidth="1"/>
    <col min="13883" max="13883" width="11.77734375" style="51" customWidth="1"/>
    <col min="13884" max="13884" width="12.109375" style="51" customWidth="1"/>
    <col min="13885" max="13885" width="13.5546875" style="51" customWidth="1"/>
    <col min="13886" max="13886" width="12" style="51" customWidth="1"/>
    <col min="13887" max="13887" width="11.77734375" style="51" customWidth="1"/>
    <col min="13888" max="13888" width="12.109375" style="51" customWidth="1"/>
    <col min="13889" max="13889" width="12.88671875" style="51" customWidth="1"/>
    <col min="13890" max="13890" width="12" style="51" customWidth="1"/>
    <col min="13891" max="13891" width="11.77734375" style="51" customWidth="1"/>
    <col min="13892" max="13892" width="12.109375" style="51" customWidth="1"/>
    <col min="13893" max="13893" width="12.88671875" style="51" customWidth="1"/>
    <col min="13894" max="13894" width="12" style="51" customWidth="1"/>
    <col min="13895" max="13895" width="11.77734375" style="51" customWidth="1"/>
    <col min="13896" max="13896" width="12.109375" style="51" customWidth="1"/>
    <col min="13897" max="13897" width="12.88671875" style="51" customWidth="1"/>
    <col min="13898" max="13898" width="12" style="51" customWidth="1"/>
    <col min="13899" max="13899" width="11.77734375" style="51" customWidth="1"/>
    <col min="13900" max="13900" width="12.109375" style="51" customWidth="1"/>
    <col min="13901" max="13901" width="12.88671875" style="51" customWidth="1"/>
    <col min="13902" max="13902" width="12" style="51" customWidth="1"/>
    <col min="13903" max="13903" width="11.77734375" style="51" customWidth="1"/>
    <col min="13904" max="13904" width="12.109375" style="51" customWidth="1"/>
    <col min="13905" max="13905" width="12.88671875" style="51" customWidth="1"/>
    <col min="13906" max="13906" width="12" style="51" customWidth="1"/>
    <col min="13907" max="13907" width="11.77734375" style="51" customWidth="1"/>
    <col min="13908" max="13908" width="12.109375" style="51" customWidth="1"/>
    <col min="13909" max="13909" width="12.88671875" style="51" customWidth="1"/>
    <col min="13910" max="13910" width="12" style="51" customWidth="1"/>
    <col min="13911" max="13911" width="11.77734375" style="51" customWidth="1"/>
    <col min="13912" max="13912" width="12.109375" style="51" customWidth="1"/>
    <col min="13913" max="13913" width="12.88671875" style="51" customWidth="1"/>
    <col min="13914" max="13914" width="12" style="51" customWidth="1"/>
    <col min="13915" max="13915" width="11.77734375" style="51" customWidth="1"/>
    <col min="13916" max="13916" width="12.109375" style="51" customWidth="1"/>
    <col min="13917" max="13917" width="12.88671875" style="51" customWidth="1"/>
    <col min="13918" max="13918" width="12" style="51" customWidth="1"/>
    <col min="13919" max="13919" width="11.77734375" style="51" customWidth="1"/>
    <col min="13920" max="13920" width="12.109375" style="51" customWidth="1"/>
    <col min="13921" max="13921" width="12.88671875" style="51" customWidth="1"/>
    <col min="13922" max="13922" width="12" style="51" customWidth="1"/>
    <col min="13923" max="13923" width="11.77734375" style="51" customWidth="1"/>
    <col min="13924" max="13924" width="12.109375" style="51" customWidth="1"/>
    <col min="13925" max="13925" width="12.88671875" style="51" customWidth="1"/>
    <col min="13926" max="13926" width="12" style="51" customWidth="1"/>
    <col min="13927" max="13927" width="11.77734375" style="51" customWidth="1"/>
    <col min="13928" max="13928" width="12.109375" style="51" customWidth="1"/>
    <col min="13929" max="13929" width="12.88671875" style="51" customWidth="1"/>
    <col min="13930" max="13930" width="12" style="51" customWidth="1"/>
    <col min="13931" max="13931" width="11.77734375" style="51" customWidth="1"/>
    <col min="13932" max="13932" width="12.109375" style="51" customWidth="1"/>
    <col min="13933" max="13933" width="12.88671875" style="51" customWidth="1"/>
    <col min="13934" max="13934" width="12.109375" style="51" customWidth="1"/>
    <col min="13935" max="13935" width="11.77734375" style="51" customWidth="1"/>
    <col min="13936" max="13936" width="12" style="51" customWidth="1"/>
    <col min="13937" max="13937" width="14.44140625" style="51" customWidth="1"/>
    <col min="13938" max="13939" width="17.109375" style="51" customWidth="1"/>
    <col min="13940" max="13940" width="4.88671875" style="51" customWidth="1"/>
    <col min="13941" max="13941" width="23.5546875" style="51" customWidth="1"/>
    <col min="13942" max="13942" width="42.21875" style="51" customWidth="1"/>
    <col min="13943" max="13943" width="8.77734375" style="51" customWidth="1"/>
    <col min="13944" max="13945" width="11" style="51" customWidth="1"/>
    <col min="13946" max="13947" width="9.88671875" style="51"/>
    <col min="13948" max="13948" width="8.77734375" style="51" customWidth="1"/>
    <col min="13949" max="13950" width="9.88671875" style="51"/>
    <col min="13951" max="13951" width="8.77734375" style="51" customWidth="1"/>
    <col min="13952" max="13953" width="9.88671875" style="51"/>
    <col min="13954" max="13954" width="8.77734375" style="51" customWidth="1"/>
    <col min="13955" max="13956" width="9.88671875" style="51"/>
    <col min="13957" max="13957" width="8.77734375" style="51" customWidth="1"/>
    <col min="13958" max="13959" width="9.88671875" style="51"/>
    <col min="13960" max="13960" width="8.77734375" style="51" customWidth="1"/>
    <col min="13961" max="13962" width="9.88671875" style="51"/>
    <col min="13963" max="13963" width="8.77734375" style="51" customWidth="1"/>
    <col min="13964" max="13965" width="9.88671875" style="51"/>
    <col min="13966" max="13966" width="8.77734375" style="51" customWidth="1"/>
    <col min="13967" max="13967" width="9.88671875" style="51"/>
    <col min="13968" max="13968" width="8.77734375" style="51" customWidth="1"/>
    <col min="13969" max="13969" width="11" style="51" customWidth="1"/>
    <col min="13970" max="13971" width="7.5546875" style="51" customWidth="1"/>
    <col min="13972" max="13972" width="11" style="51" customWidth="1"/>
    <col min="13973" max="13973" width="8.77734375" style="51" customWidth="1"/>
    <col min="13974" max="13975" width="11" style="51" customWidth="1"/>
    <col min="13976" max="13977" width="9.88671875" style="51"/>
    <col min="13978" max="13978" width="8.77734375" style="51" customWidth="1"/>
    <col min="13979" max="13980" width="9.88671875" style="51"/>
    <col min="13981" max="13981" width="8.77734375" style="51" customWidth="1"/>
    <col min="13982" max="13983" width="9.88671875" style="51"/>
    <col min="13984" max="13984" width="8.77734375" style="51" customWidth="1"/>
    <col min="13985" max="14080" width="9.88671875" style="51"/>
    <col min="14081" max="14081" width="52.44140625" style="51" customWidth="1"/>
    <col min="14082" max="14082" width="13.88671875" style="51" customWidth="1"/>
    <col min="14083" max="14083" width="15.88671875" style="51" customWidth="1"/>
    <col min="14084" max="14084" width="10.21875" style="51" customWidth="1"/>
    <col min="14085" max="14085" width="13.109375" style="51" customWidth="1"/>
    <col min="14086" max="14086" width="15.88671875" style="51" customWidth="1"/>
    <col min="14087" max="14087" width="14.88671875" style="51" customWidth="1"/>
    <col min="14088" max="14088" width="10.77734375" style="51" customWidth="1"/>
    <col min="14089" max="14089" width="13.109375" style="51" customWidth="1"/>
    <col min="14090" max="14090" width="13.21875" style="51" customWidth="1"/>
    <col min="14091" max="14091" width="11.109375" style="51" customWidth="1"/>
    <col min="14092" max="14092" width="10.109375" style="51" customWidth="1"/>
    <col min="14093" max="14093" width="14.5546875" style="51" customWidth="1"/>
    <col min="14094" max="14094" width="11.44140625" style="51" customWidth="1"/>
    <col min="14095" max="14095" width="12" style="51" customWidth="1"/>
    <col min="14096" max="14096" width="12.109375" style="51" customWidth="1"/>
    <col min="14097" max="14097" width="13.77734375" style="51" customWidth="1"/>
    <col min="14098" max="14098" width="11.21875" style="51" customWidth="1"/>
    <col min="14099" max="14099" width="11.77734375" style="51" customWidth="1"/>
    <col min="14100" max="14100" width="12.109375" style="51" customWidth="1"/>
    <col min="14101" max="14101" width="11.88671875" style="51" customWidth="1"/>
    <col min="14102" max="14102" width="10.5546875" style="51" customWidth="1"/>
    <col min="14103" max="14103" width="11.77734375" style="51" customWidth="1"/>
    <col min="14104" max="14104" width="12" style="51" customWidth="1"/>
    <col min="14105" max="14105" width="13.88671875" style="51" customWidth="1"/>
    <col min="14106" max="14106" width="11.44140625" style="51" customWidth="1"/>
    <col min="14107" max="14107" width="11.77734375" style="51" customWidth="1"/>
    <col min="14108" max="14108" width="12.109375" style="51" customWidth="1"/>
    <col min="14109" max="14109" width="14.5546875" style="51" customWidth="1"/>
    <col min="14110" max="14111" width="11.77734375" style="51" customWidth="1"/>
    <col min="14112" max="14112" width="12.109375" style="51" customWidth="1"/>
    <col min="14113" max="14113" width="14.44140625" style="51" customWidth="1"/>
    <col min="14114" max="14114" width="11.44140625" style="51" customWidth="1"/>
    <col min="14115" max="14115" width="11.77734375" style="51" customWidth="1"/>
    <col min="14116" max="14116" width="12.109375" style="51" customWidth="1"/>
    <col min="14117" max="14117" width="14.109375" style="51" customWidth="1"/>
    <col min="14118" max="14118" width="12" style="51" customWidth="1"/>
    <col min="14119" max="14119" width="11.77734375" style="51" customWidth="1"/>
    <col min="14120" max="14120" width="12.109375" style="51" customWidth="1"/>
    <col min="14121" max="14121" width="12.88671875" style="51" customWidth="1"/>
    <col min="14122" max="14122" width="12" style="51" customWidth="1"/>
    <col min="14123" max="14123" width="11.77734375" style="51" customWidth="1"/>
    <col min="14124" max="14124" width="12.109375" style="51" customWidth="1"/>
    <col min="14125" max="14125" width="12.88671875" style="51" customWidth="1"/>
    <col min="14126" max="14126" width="12" style="51" customWidth="1"/>
    <col min="14127" max="14127" width="11.77734375" style="51" customWidth="1"/>
    <col min="14128" max="14128" width="12.109375" style="51" customWidth="1"/>
    <col min="14129" max="14129" width="12.88671875" style="51" customWidth="1"/>
    <col min="14130" max="14130" width="12" style="51" customWidth="1"/>
    <col min="14131" max="14131" width="11.77734375" style="51" customWidth="1"/>
    <col min="14132" max="14132" width="12.109375" style="51" customWidth="1"/>
    <col min="14133" max="14133" width="12.88671875" style="51" customWidth="1"/>
    <col min="14134" max="14134" width="12" style="51" customWidth="1"/>
    <col min="14135" max="14135" width="11.77734375" style="51" customWidth="1"/>
    <col min="14136" max="14136" width="12.109375" style="51" customWidth="1"/>
    <col min="14137" max="14137" width="12.88671875" style="51" customWidth="1"/>
    <col min="14138" max="14138" width="12" style="51" customWidth="1"/>
    <col min="14139" max="14139" width="11.77734375" style="51" customWidth="1"/>
    <col min="14140" max="14140" width="12.109375" style="51" customWidth="1"/>
    <col min="14141" max="14141" width="13.5546875" style="51" customWidth="1"/>
    <col min="14142" max="14142" width="12" style="51" customWidth="1"/>
    <col min="14143" max="14143" width="11.77734375" style="51" customWidth="1"/>
    <col min="14144" max="14144" width="12.109375" style="51" customWidth="1"/>
    <col min="14145" max="14145" width="12.88671875" style="51" customWidth="1"/>
    <col min="14146" max="14146" width="12" style="51" customWidth="1"/>
    <col min="14147" max="14147" width="11.77734375" style="51" customWidth="1"/>
    <col min="14148" max="14148" width="12.109375" style="51" customWidth="1"/>
    <col min="14149" max="14149" width="12.88671875" style="51" customWidth="1"/>
    <col min="14150" max="14150" width="12" style="51" customWidth="1"/>
    <col min="14151" max="14151" width="11.77734375" style="51" customWidth="1"/>
    <col min="14152" max="14152" width="12.109375" style="51" customWidth="1"/>
    <col min="14153" max="14153" width="12.88671875" style="51" customWidth="1"/>
    <col min="14154" max="14154" width="12" style="51" customWidth="1"/>
    <col min="14155" max="14155" width="11.77734375" style="51" customWidth="1"/>
    <col min="14156" max="14156" width="12.109375" style="51" customWidth="1"/>
    <col min="14157" max="14157" width="12.88671875" style="51" customWidth="1"/>
    <col min="14158" max="14158" width="12" style="51" customWidth="1"/>
    <col min="14159" max="14159" width="11.77734375" style="51" customWidth="1"/>
    <col min="14160" max="14160" width="12.109375" style="51" customWidth="1"/>
    <col min="14161" max="14161" width="12.88671875" style="51" customWidth="1"/>
    <col min="14162" max="14162" width="12" style="51" customWidth="1"/>
    <col min="14163" max="14163" width="11.77734375" style="51" customWidth="1"/>
    <col min="14164" max="14164" width="12.109375" style="51" customWidth="1"/>
    <col min="14165" max="14165" width="12.88671875" style="51" customWidth="1"/>
    <col min="14166" max="14166" width="12" style="51" customWidth="1"/>
    <col min="14167" max="14167" width="11.77734375" style="51" customWidth="1"/>
    <col min="14168" max="14168" width="12.109375" style="51" customWidth="1"/>
    <col min="14169" max="14169" width="12.88671875" style="51" customWidth="1"/>
    <col min="14170" max="14170" width="12" style="51" customWidth="1"/>
    <col min="14171" max="14171" width="11.77734375" style="51" customWidth="1"/>
    <col min="14172" max="14172" width="12.109375" style="51" customWidth="1"/>
    <col min="14173" max="14173" width="12.88671875" style="51" customWidth="1"/>
    <col min="14174" max="14174" width="12" style="51" customWidth="1"/>
    <col min="14175" max="14175" width="11.77734375" style="51" customWidth="1"/>
    <col min="14176" max="14176" width="12.109375" style="51" customWidth="1"/>
    <col min="14177" max="14177" width="12.88671875" style="51" customWidth="1"/>
    <col min="14178" max="14178" width="12" style="51" customWidth="1"/>
    <col min="14179" max="14179" width="11.77734375" style="51" customWidth="1"/>
    <col min="14180" max="14180" width="12.109375" style="51" customWidth="1"/>
    <col min="14181" max="14181" width="12.88671875" style="51" customWidth="1"/>
    <col min="14182" max="14182" width="12" style="51" customWidth="1"/>
    <col min="14183" max="14183" width="11.77734375" style="51" customWidth="1"/>
    <col min="14184" max="14184" width="12.109375" style="51" customWidth="1"/>
    <col min="14185" max="14185" width="12.88671875" style="51" customWidth="1"/>
    <col min="14186" max="14186" width="12" style="51" customWidth="1"/>
    <col min="14187" max="14187" width="11.77734375" style="51" customWidth="1"/>
    <col min="14188" max="14188" width="12.109375" style="51" customWidth="1"/>
    <col min="14189" max="14189" width="12.88671875" style="51" customWidth="1"/>
    <col min="14190" max="14190" width="12.109375" style="51" customWidth="1"/>
    <col min="14191" max="14191" width="11.77734375" style="51" customWidth="1"/>
    <col min="14192" max="14192" width="12" style="51" customWidth="1"/>
    <col min="14193" max="14193" width="14.44140625" style="51" customWidth="1"/>
    <col min="14194" max="14195" width="17.109375" style="51" customWidth="1"/>
    <col min="14196" max="14196" width="4.88671875" style="51" customWidth="1"/>
    <col min="14197" max="14197" width="23.5546875" style="51" customWidth="1"/>
    <col min="14198" max="14198" width="42.21875" style="51" customWidth="1"/>
    <col min="14199" max="14199" width="8.77734375" style="51" customWidth="1"/>
    <col min="14200" max="14201" width="11" style="51" customWidth="1"/>
    <col min="14202" max="14203" width="9.88671875" style="51"/>
    <col min="14204" max="14204" width="8.77734375" style="51" customWidth="1"/>
    <col min="14205" max="14206" width="9.88671875" style="51"/>
    <col min="14207" max="14207" width="8.77734375" style="51" customWidth="1"/>
    <col min="14208" max="14209" width="9.88671875" style="51"/>
    <col min="14210" max="14210" width="8.77734375" style="51" customWidth="1"/>
    <col min="14211" max="14212" width="9.88671875" style="51"/>
    <col min="14213" max="14213" width="8.77734375" style="51" customWidth="1"/>
    <col min="14214" max="14215" width="9.88671875" style="51"/>
    <col min="14216" max="14216" width="8.77734375" style="51" customWidth="1"/>
    <col min="14217" max="14218" width="9.88671875" style="51"/>
    <col min="14219" max="14219" width="8.77734375" style="51" customWidth="1"/>
    <col min="14220" max="14221" width="9.88671875" style="51"/>
    <col min="14222" max="14222" width="8.77734375" style="51" customWidth="1"/>
    <col min="14223" max="14223" width="9.88671875" style="51"/>
    <col min="14224" max="14224" width="8.77734375" style="51" customWidth="1"/>
    <col min="14225" max="14225" width="11" style="51" customWidth="1"/>
    <col min="14226" max="14227" width="7.5546875" style="51" customWidth="1"/>
    <col min="14228" max="14228" width="11" style="51" customWidth="1"/>
    <col min="14229" max="14229" width="8.77734375" style="51" customWidth="1"/>
    <col min="14230" max="14231" width="11" style="51" customWidth="1"/>
    <col min="14232" max="14233" width="9.88671875" style="51"/>
    <col min="14234" max="14234" width="8.77734375" style="51" customWidth="1"/>
    <col min="14235" max="14236" width="9.88671875" style="51"/>
    <col min="14237" max="14237" width="8.77734375" style="51" customWidth="1"/>
    <col min="14238" max="14239" width="9.88671875" style="51"/>
    <col min="14240" max="14240" width="8.77734375" style="51" customWidth="1"/>
    <col min="14241" max="14336" width="9.88671875" style="51"/>
    <col min="14337" max="14337" width="52.44140625" style="51" customWidth="1"/>
    <col min="14338" max="14338" width="13.88671875" style="51" customWidth="1"/>
    <col min="14339" max="14339" width="15.88671875" style="51" customWidth="1"/>
    <col min="14340" max="14340" width="10.21875" style="51" customWidth="1"/>
    <col min="14341" max="14341" width="13.109375" style="51" customWidth="1"/>
    <col min="14342" max="14342" width="15.88671875" style="51" customWidth="1"/>
    <col min="14343" max="14343" width="14.88671875" style="51" customWidth="1"/>
    <col min="14344" max="14344" width="10.77734375" style="51" customWidth="1"/>
    <col min="14345" max="14345" width="13.109375" style="51" customWidth="1"/>
    <col min="14346" max="14346" width="13.21875" style="51" customWidth="1"/>
    <col min="14347" max="14347" width="11.109375" style="51" customWidth="1"/>
    <col min="14348" max="14348" width="10.109375" style="51" customWidth="1"/>
    <col min="14349" max="14349" width="14.5546875" style="51" customWidth="1"/>
    <col min="14350" max="14350" width="11.44140625" style="51" customWidth="1"/>
    <col min="14351" max="14351" width="12" style="51" customWidth="1"/>
    <col min="14352" max="14352" width="12.109375" style="51" customWidth="1"/>
    <col min="14353" max="14353" width="13.77734375" style="51" customWidth="1"/>
    <col min="14354" max="14354" width="11.21875" style="51" customWidth="1"/>
    <col min="14355" max="14355" width="11.77734375" style="51" customWidth="1"/>
    <col min="14356" max="14356" width="12.109375" style="51" customWidth="1"/>
    <col min="14357" max="14357" width="11.88671875" style="51" customWidth="1"/>
    <col min="14358" max="14358" width="10.5546875" style="51" customWidth="1"/>
    <col min="14359" max="14359" width="11.77734375" style="51" customWidth="1"/>
    <col min="14360" max="14360" width="12" style="51" customWidth="1"/>
    <col min="14361" max="14361" width="13.88671875" style="51" customWidth="1"/>
    <col min="14362" max="14362" width="11.44140625" style="51" customWidth="1"/>
    <col min="14363" max="14363" width="11.77734375" style="51" customWidth="1"/>
    <col min="14364" max="14364" width="12.109375" style="51" customWidth="1"/>
    <col min="14365" max="14365" width="14.5546875" style="51" customWidth="1"/>
    <col min="14366" max="14367" width="11.77734375" style="51" customWidth="1"/>
    <col min="14368" max="14368" width="12.109375" style="51" customWidth="1"/>
    <col min="14369" max="14369" width="14.44140625" style="51" customWidth="1"/>
    <col min="14370" max="14370" width="11.44140625" style="51" customWidth="1"/>
    <col min="14371" max="14371" width="11.77734375" style="51" customWidth="1"/>
    <col min="14372" max="14372" width="12.109375" style="51" customWidth="1"/>
    <col min="14373" max="14373" width="14.109375" style="51" customWidth="1"/>
    <col min="14374" max="14374" width="12" style="51" customWidth="1"/>
    <col min="14375" max="14375" width="11.77734375" style="51" customWidth="1"/>
    <col min="14376" max="14376" width="12.109375" style="51" customWidth="1"/>
    <col min="14377" max="14377" width="12.88671875" style="51" customWidth="1"/>
    <col min="14378" max="14378" width="12" style="51" customWidth="1"/>
    <col min="14379" max="14379" width="11.77734375" style="51" customWidth="1"/>
    <col min="14380" max="14380" width="12.109375" style="51" customWidth="1"/>
    <col min="14381" max="14381" width="12.88671875" style="51" customWidth="1"/>
    <col min="14382" max="14382" width="12" style="51" customWidth="1"/>
    <col min="14383" max="14383" width="11.77734375" style="51" customWidth="1"/>
    <col min="14384" max="14384" width="12.109375" style="51" customWidth="1"/>
    <col min="14385" max="14385" width="12.88671875" style="51" customWidth="1"/>
    <col min="14386" max="14386" width="12" style="51" customWidth="1"/>
    <col min="14387" max="14387" width="11.77734375" style="51" customWidth="1"/>
    <col min="14388" max="14388" width="12.109375" style="51" customWidth="1"/>
    <col min="14389" max="14389" width="12.88671875" style="51" customWidth="1"/>
    <col min="14390" max="14390" width="12" style="51" customWidth="1"/>
    <col min="14391" max="14391" width="11.77734375" style="51" customWidth="1"/>
    <col min="14392" max="14392" width="12.109375" style="51" customWidth="1"/>
    <col min="14393" max="14393" width="12.88671875" style="51" customWidth="1"/>
    <col min="14394" max="14394" width="12" style="51" customWidth="1"/>
    <col min="14395" max="14395" width="11.77734375" style="51" customWidth="1"/>
    <col min="14396" max="14396" width="12.109375" style="51" customWidth="1"/>
    <col min="14397" max="14397" width="13.5546875" style="51" customWidth="1"/>
    <col min="14398" max="14398" width="12" style="51" customWidth="1"/>
    <col min="14399" max="14399" width="11.77734375" style="51" customWidth="1"/>
    <col min="14400" max="14400" width="12.109375" style="51" customWidth="1"/>
    <col min="14401" max="14401" width="12.88671875" style="51" customWidth="1"/>
    <col min="14402" max="14402" width="12" style="51" customWidth="1"/>
    <col min="14403" max="14403" width="11.77734375" style="51" customWidth="1"/>
    <col min="14404" max="14404" width="12.109375" style="51" customWidth="1"/>
    <col min="14405" max="14405" width="12.88671875" style="51" customWidth="1"/>
    <col min="14406" max="14406" width="12" style="51" customWidth="1"/>
    <col min="14407" max="14407" width="11.77734375" style="51" customWidth="1"/>
    <col min="14408" max="14408" width="12.109375" style="51" customWidth="1"/>
    <col min="14409" max="14409" width="12.88671875" style="51" customWidth="1"/>
    <col min="14410" max="14410" width="12" style="51" customWidth="1"/>
    <col min="14411" max="14411" width="11.77734375" style="51" customWidth="1"/>
    <col min="14412" max="14412" width="12.109375" style="51" customWidth="1"/>
    <col min="14413" max="14413" width="12.88671875" style="51" customWidth="1"/>
    <col min="14414" max="14414" width="12" style="51" customWidth="1"/>
    <col min="14415" max="14415" width="11.77734375" style="51" customWidth="1"/>
    <col min="14416" max="14416" width="12.109375" style="51" customWidth="1"/>
    <col min="14417" max="14417" width="12.88671875" style="51" customWidth="1"/>
    <col min="14418" max="14418" width="12" style="51" customWidth="1"/>
    <col min="14419" max="14419" width="11.77734375" style="51" customWidth="1"/>
    <col min="14420" max="14420" width="12.109375" style="51" customWidth="1"/>
    <col min="14421" max="14421" width="12.88671875" style="51" customWidth="1"/>
    <col min="14422" max="14422" width="12" style="51" customWidth="1"/>
    <col min="14423" max="14423" width="11.77734375" style="51" customWidth="1"/>
    <col min="14424" max="14424" width="12.109375" style="51" customWidth="1"/>
    <col min="14425" max="14425" width="12.88671875" style="51" customWidth="1"/>
    <col min="14426" max="14426" width="12" style="51" customWidth="1"/>
    <col min="14427" max="14427" width="11.77734375" style="51" customWidth="1"/>
    <col min="14428" max="14428" width="12.109375" style="51" customWidth="1"/>
    <col min="14429" max="14429" width="12.88671875" style="51" customWidth="1"/>
    <col min="14430" max="14430" width="12" style="51" customWidth="1"/>
    <col min="14431" max="14431" width="11.77734375" style="51" customWidth="1"/>
    <col min="14432" max="14432" width="12.109375" style="51" customWidth="1"/>
    <col min="14433" max="14433" width="12.88671875" style="51" customWidth="1"/>
    <col min="14434" max="14434" width="12" style="51" customWidth="1"/>
    <col min="14435" max="14435" width="11.77734375" style="51" customWidth="1"/>
    <col min="14436" max="14436" width="12.109375" style="51" customWidth="1"/>
    <col min="14437" max="14437" width="12.88671875" style="51" customWidth="1"/>
    <col min="14438" max="14438" width="12" style="51" customWidth="1"/>
    <col min="14439" max="14439" width="11.77734375" style="51" customWidth="1"/>
    <col min="14440" max="14440" width="12.109375" style="51" customWidth="1"/>
    <col min="14441" max="14441" width="12.88671875" style="51" customWidth="1"/>
    <col min="14442" max="14442" width="12" style="51" customWidth="1"/>
    <col min="14443" max="14443" width="11.77734375" style="51" customWidth="1"/>
    <col min="14444" max="14444" width="12.109375" style="51" customWidth="1"/>
    <col min="14445" max="14445" width="12.88671875" style="51" customWidth="1"/>
    <col min="14446" max="14446" width="12.109375" style="51" customWidth="1"/>
    <col min="14447" max="14447" width="11.77734375" style="51" customWidth="1"/>
    <col min="14448" max="14448" width="12" style="51" customWidth="1"/>
    <col min="14449" max="14449" width="14.44140625" style="51" customWidth="1"/>
    <col min="14450" max="14451" width="17.109375" style="51" customWidth="1"/>
    <col min="14452" max="14452" width="4.88671875" style="51" customWidth="1"/>
    <col min="14453" max="14453" width="23.5546875" style="51" customWidth="1"/>
    <col min="14454" max="14454" width="42.21875" style="51" customWidth="1"/>
    <col min="14455" max="14455" width="8.77734375" style="51" customWidth="1"/>
    <col min="14456" max="14457" width="11" style="51" customWidth="1"/>
    <col min="14458" max="14459" width="9.88671875" style="51"/>
    <col min="14460" max="14460" width="8.77734375" style="51" customWidth="1"/>
    <col min="14461" max="14462" width="9.88671875" style="51"/>
    <col min="14463" max="14463" width="8.77734375" style="51" customWidth="1"/>
    <col min="14464" max="14465" width="9.88671875" style="51"/>
    <col min="14466" max="14466" width="8.77734375" style="51" customWidth="1"/>
    <col min="14467" max="14468" width="9.88671875" style="51"/>
    <col min="14469" max="14469" width="8.77734375" style="51" customWidth="1"/>
    <col min="14470" max="14471" width="9.88671875" style="51"/>
    <col min="14472" max="14472" width="8.77734375" style="51" customWidth="1"/>
    <col min="14473" max="14474" width="9.88671875" style="51"/>
    <col min="14475" max="14475" width="8.77734375" style="51" customWidth="1"/>
    <col min="14476" max="14477" width="9.88671875" style="51"/>
    <col min="14478" max="14478" width="8.77734375" style="51" customWidth="1"/>
    <col min="14479" max="14479" width="9.88671875" style="51"/>
    <col min="14480" max="14480" width="8.77734375" style="51" customWidth="1"/>
    <col min="14481" max="14481" width="11" style="51" customWidth="1"/>
    <col min="14482" max="14483" width="7.5546875" style="51" customWidth="1"/>
    <col min="14484" max="14484" width="11" style="51" customWidth="1"/>
    <col min="14485" max="14485" width="8.77734375" style="51" customWidth="1"/>
    <col min="14486" max="14487" width="11" style="51" customWidth="1"/>
    <col min="14488" max="14489" width="9.88671875" style="51"/>
    <col min="14490" max="14490" width="8.77734375" style="51" customWidth="1"/>
    <col min="14491" max="14492" width="9.88671875" style="51"/>
    <col min="14493" max="14493" width="8.77734375" style="51" customWidth="1"/>
    <col min="14494" max="14495" width="9.88671875" style="51"/>
    <col min="14496" max="14496" width="8.77734375" style="51" customWidth="1"/>
    <col min="14497" max="14592" width="9.88671875" style="51"/>
    <col min="14593" max="14593" width="52.44140625" style="51" customWidth="1"/>
    <col min="14594" max="14594" width="13.88671875" style="51" customWidth="1"/>
    <col min="14595" max="14595" width="15.88671875" style="51" customWidth="1"/>
    <col min="14596" max="14596" width="10.21875" style="51" customWidth="1"/>
    <col min="14597" max="14597" width="13.109375" style="51" customWidth="1"/>
    <col min="14598" max="14598" width="15.88671875" style="51" customWidth="1"/>
    <col min="14599" max="14599" width="14.88671875" style="51" customWidth="1"/>
    <col min="14600" max="14600" width="10.77734375" style="51" customWidth="1"/>
    <col min="14601" max="14601" width="13.109375" style="51" customWidth="1"/>
    <col min="14602" max="14602" width="13.21875" style="51" customWidth="1"/>
    <col min="14603" max="14603" width="11.109375" style="51" customWidth="1"/>
    <col min="14604" max="14604" width="10.109375" style="51" customWidth="1"/>
    <col min="14605" max="14605" width="14.5546875" style="51" customWidth="1"/>
    <col min="14606" max="14606" width="11.44140625" style="51" customWidth="1"/>
    <col min="14607" max="14607" width="12" style="51" customWidth="1"/>
    <col min="14608" max="14608" width="12.109375" style="51" customWidth="1"/>
    <col min="14609" max="14609" width="13.77734375" style="51" customWidth="1"/>
    <col min="14610" max="14610" width="11.21875" style="51" customWidth="1"/>
    <col min="14611" max="14611" width="11.77734375" style="51" customWidth="1"/>
    <col min="14612" max="14612" width="12.109375" style="51" customWidth="1"/>
    <col min="14613" max="14613" width="11.88671875" style="51" customWidth="1"/>
    <col min="14614" max="14614" width="10.5546875" style="51" customWidth="1"/>
    <col min="14615" max="14615" width="11.77734375" style="51" customWidth="1"/>
    <col min="14616" max="14616" width="12" style="51" customWidth="1"/>
    <col min="14617" max="14617" width="13.88671875" style="51" customWidth="1"/>
    <col min="14618" max="14618" width="11.44140625" style="51" customWidth="1"/>
    <col min="14619" max="14619" width="11.77734375" style="51" customWidth="1"/>
    <col min="14620" max="14620" width="12.109375" style="51" customWidth="1"/>
    <col min="14621" max="14621" width="14.5546875" style="51" customWidth="1"/>
    <col min="14622" max="14623" width="11.77734375" style="51" customWidth="1"/>
    <col min="14624" max="14624" width="12.109375" style="51" customWidth="1"/>
    <col min="14625" max="14625" width="14.44140625" style="51" customWidth="1"/>
    <col min="14626" max="14626" width="11.44140625" style="51" customWidth="1"/>
    <col min="14627" max="14627" width="11.77734375" style="51" customWidth="1"/>
    <col min="14628" max="14628" width="12.109375" style="51" customWidth="1"/>
    <col min="14629" max="14629" width="14.109375" style="51" customWidth="1"/>
    <col min="14630" max="14630" width="12" style="51" customWidth="1"/>
    <col min="14631" max="14631" width="11.77734375" style="51" customWidth="1"/>
    <col min="14632" max="14632" width="12.109375" style="51" customWidth="1"/>
    <col min="14633" max="14633" width="12.88671875" style="51" customWidth="1"/>
    <col min="14634" max="14634" width="12" style="51" customWidth="1"/>
    <col min="14635" max="14635" width="11.77734375" style="51" customWidth="1"/>
    <col min="14636" max="14636" width="12.109375" style="51" customWidth="1"/>
    <col min="14637" max="14637" width="12.88671875" style="51" customWidth="1"/>
    <col min="14638" max="14638" width="12" style="51" customWidth="1"/>
    <col min="14639" max="14639" width="11.77734375" style="51" customWidth="1"/>
    <col min="14640" max="14640" width="12.109375" style="51" customWidth="1"/>
    <col min="14641" max="14641" width="12.88671875" style="51" customWidth="1"/>
    <col min="14642" max="14642" width="12" style="51" customWidth="1"/>
    <col min="14643" max="14643" width="11.77734375" style="51" customWidth="1"/>
    <col min="14644" max="14644" width="12.109375" style="51" customWidth="1"/>
    <col min="14645" max="14645" width="12.88671875" style="51" customWidth="1"/>
    <col min="14646" max="14646" width="12" style="51" customWidth="1"/>
    <col min="14647" max="14647" width="11.77734375" style="51" customWidth="1"/>
    <col min="14648" max="14648" width="12.109375" style="51" customWidth="1"/>
    <col min="14649" max="14649" width="12.88671875" style="51" customWidth="1"/>
    <col min="14650" max="14650" width="12" style="51" customWidth="1"/>
    <col min="14651" max="14651" width="11.77734375" style="51" customWidth="1"/>
    <col min="14652" max="14652" width="12.109375" style="51" customWidth="1"/>
    <col min="14653" max="14653" width="13.5546875" style="51" customWidth="1"/>
    <col min="14654" max="14654" width="12" style="51" customWidth="1"/>
    <col min="14655" max="14655" width="11.77734375" style="51" customWidth="1"/>
    <col min="14656" max="14656" width="12.109375" style="51" customWidth="1"/>
    <col min="14657" max="14657" width="12.88671875" style="51" customWidth="1"/>
    <col min="14658" max="14658" width="12" style="51" customWidth="1"/>
    <col min="14659" max="14659" width="11.77734375" style="51" customWidth="1"/>
    <col min="14660" max="14660" width="12.109375" style="51" customWidth="1"/>
    <col min="14661" max="14661" width="12.88671875" style="51" customWidth="1"/>
    <col min="14662" max="14662" width="12" style="51" customWidth="1"/>
    <col min="14663" max="14663" width="11.77734375" style="51" customWidth="1"/>
    <col min="14664" max="14664" width="12.109375" style="51" customWidth="1"/>
    <col min="14665" max="14665" width="12.88671875" style="51" customWidth="1"/>
    <col min="14666" max="14666" width="12" style="51" customWidth="1"/>
    <col min="14667" max="14667" width="11.77734375" style="51" customWidth="1"/>
    <col min="14668" max="14668" width="12.109375" style="51" customWidth="1"/>
    <col min="14669" max="14669" width="12.88671875" style="51" customWidth="1"/>
    <col min="14670" max="14670" width="12" style="51" customWidth="1"/>
    <col min="14671" max="14671" width="11.77734375" style="51" customWidth="1"/>
    <col min="14672" max="14672" width="12.109375" style="51" customWidth="1"/>
    <col min="14673" max="14673" width="12.88671875" style="51" customWidth="1"/>
    <col min="14674" max="14674" width="12" style="51" customWidth="1"/>
    <col min="14675" max="14675" width="11.77734375" style="51" customWidth="1"/>
    <col min="14676" max="14676" width="12.109375" style="51" customWidth="1"/>
    <col min="14677" max="14677" width="12.88671875" style="51" customWidth="1"/>
    <col min="14678" max="14678" width="12" style="51" customWidth="1"/>
    <col min="14679" max="14679" width="11.77734375" style="51" customWidth="1"/>
    <col min="14680" max="14680" width="12.109375" style="51" customWidth="1"/>
    <col min="14681" max="14681" width="12.88671875" style="51" customWidth="1"/>
    <col min="14682" max="14682" width="12" style="51" customWidth="1"/>
    <col min="14683" max="14683" width="11.77734375" style="51" customWidth="1"/>
    <col min="14684" max="14684" width="12.109375" style="51" customWidth="1"/>
    <col min="14685" max="14685" width="12.88671875" style="51" customWidth="1"/>
    <col min="14686" max="14686" width="12" style="51" customWidth="1"/>
    <col min="14687" max="14687" width="11.77734375" style="51" customWidth="1"/>
    <col min="14688" max="14688" width="12.109375" style="51" customWidth="1"/>
    <col min="14689" max="14689" width="12.88671875" style="51" customWidth="1"/>
    <col min="14690" max="14690" width="12" style="51" customWidth="1"/>
    <col min="14691" max="14691" width="11.77734375" style="51" customWidth="1"/>
    <col min="14692" max="14692" width="12.109375" style="51" customWidth="1"/>
    <col min="14693" max="14693" width="12.88671875" style="51" customWidth="1"/>
    <col min="14694" max="14694" width="12" style="51" customWidth="1"/>
    <col min="14695" max="14695" width="11.77734375" style="51" customWidth="1"/>
    <col min="14696" max="14696" width="12.109375" style="51" customWidth="1"/>
    <col min="14697" max="14697" width="12.88671875" style="51" customWidth="1"/>
    <col min="14698" max="14698" width="12" style="51" customWidth="1"/>
    <col min="14699" max="14699" width="11.77734375" style="51" customWidth="1"/>
    <col min="14700" max="14700" width="12.109375" style="51" customWidth="1"/>
    <col min="14701" max="14701" width="12.88671875" style="51" customWidth="1"/>
    <col min="14702" max="14702" width="12.109375" style="51" customWidth="1"/>
    <col min="14703" max="14703" width="11.77734375" style="51" customWidth="1"/>
    <col min="14704" max="14704" width="12" style="51" customWidth="1"/>
    <col min="14705" max="14705" width="14.44140625" style="51" customWidth="1"/>
    <col min="14706" max="14707" width="17.109375" style="51" customWidth="1"/>
    <col min="14708" max="14708" width="4.88671875" style="51" customWidth="1"/>
    <col min="14709" max="14709" width="23.5546875" style="51" customWidth="1"/>
    <col min="14710" max="14710" width="42.21875" style="51" customWidth="1"/>
    <col min="14711" max="14711" width="8.77734375" style="51" customWidth="1"/>
    <col min="14712" max="14713" width="11" style="51" customWidth="1"/>
    <col min="14714" max="14715" width="9.88671875" style="51"/>
    <col min="14716" max="14716" width="8.77734375" style="51" customWidth="1"/>
    <col min="14717" max="14718" width="9.88671875" style="51"/>
    <col min="14719" max="14719" width="8.77734375" style="51" customWidth="1"/>
    <col min="14720" max="14721" width="9.88671875" style="51"/>
    <col min="14722" max="14722" width="8.77734375" style="51" customWidth="1"/>
    <col min="14723" max="14724" width="9.88671875" style="51"/>
    <col min="14725" max="14725" width="8.77734375" style="51" customWidth="1"/>
    <col min="14726" max="14727" width="9.88671875" style="51"/>
    <col min="14728" max="14728" width="8.77734375" style="51" customWidth="1"/>
    <col min="14729" max="14730" width="9.88671875" style="51"/>
    <col min="14731" max="14731" width="8.77734375" style="51" customWidth="1"/>
    <col min="14732" max="14733" width="9.88671875" style="51"/>
    <col min="14734" max="14734" width="8.77734375" style="51" customWidth="1"/>
    <col min="14735" max="14735" width="9.88671875" style="51"/>
    <col min="14736" max="14736" width="8.77734375" style="51" customWidth="1"/>
    <col min="14737" max="14737" width="11" style="51" customWidth="1"/>
    <col min="14738" max="14739" width="7.5546875" style="51" customWidth="1"/>
    <col min="14740" max="14740" width="11" style="51" customWidth="1"/>
    <col min="14741" max="14741" width="8.77734375" style="51" customWidth="1"/>
    <col min="14742" max="14743" width="11" style="51" customWidth="1"/>
    <col min="14744" max="14745" width="9.88671875" style="51"/>
    <col min="14746" max="14746" width="8.77734375" style="51" customWidth="1"/>
    <col min="14747" max="14748" width="9.88671875" style="51"/>
    <col min="14749" max="14749" width="8.77734375" style="51" customWidth="1"/>
    <col min="14750" max="14751" width="9.88671875" style="51"/>
    <col min="14752" max="14752" width="8.77734375" style="51" customWidth="1"/>
    <col min="14753" max="14848" width="9.88671875" style="51"/>
    <col min="14849" max="14849" width="52.44140625" style="51" customWidth="1"/>
    <col min="14850" max="14850" width="13.88671875" style="51" customWidth="1"/>
    <col min="14851" max="14851" width="15.88671875" style="51" customWidth="1"/>
    <col min="14852" max="14852" width="10.21875" style="51" customWidth="1"/>
    <col min="14853" max="14853" width="13.109375" style="51" customWidth="1"/>
    <col min="14854" max="14854" width="15.88671875" style="51" customWidth="1"/>
    <col min="14855" max="14855" width="14.88671875" style="51" customWidth="1"/>
    <col min="14856" max="14856" width="10.77734375" style="51" customWidth="1"/>
    <col min="14857" max="14857" width="13.109375" style="51" customWidth="1"/>
    <col min="14858" max="14858" width="13.21875" style="51" customWidth="1"/>
    <col min="14859" max="14859" width="11.109375" style="51" customWidth="1"/>
    <col min="14860" max="14860" width="10.109375" style="51" customWidth="1"/>
    <col min="14861" max="14861" width="14.5546875" style="51" customWidth="1"/>
    <col min="14862" max="14862" width="11.44140625" style="51" customWidth="1"/>
    <col min="14863" max="14863" width="12" style="51" customWidth="1"/>
    <col min="14864" max="14864" width="12.109375" style="51" customWidth="1"/>
    <col min="14865" max="14865" width="13.77734375" style="51" customWidth="1"/>
    <col min="14866" max="14866" width="11.21875" style="51" customWidth="1"/>
    <col min="14867" max="14867" width="11.77734375" style="51" customWidth="1"/>
    <col min="14868" max="14868" width="12.109375" style="51" customWidth="1"/>
    <col min="14869" max="14869" width="11.88671875" style="51" customWidth="1"/>
    <col min="14870" max="14870" width="10.5546875" style="51" customWidth="1"/>
    <col min="14871" max="14871" width="11.77734375" style="51" customWidth="1"/>
    <col min="14872" max="14872" width="12" style="51" customWidth="1"/>
    <col min="14873" max="14873" width="13.88671875" style="51" customWidth="1"/>
    <col min="14874" max="14874" width="11.44140625" style="51" customWidth="1"/>
    <col min="14875" max="14875" width="11.77734375" style="51" customWidth="1"/>
    <col min="14876" max="14876" width="12.109375" style="51" customWidth="1"/>
    <col min="14877" max="14877" width="14.5546875" style="51" customWidth="1"/>
    <col min="14878" max="14879" width="11.77734375" style="51" customWidth="1"/>
    <col min="14880" max="14880" width="12.109375" style="51" customWidth="1"/>
    <col min="14881" max="14881" width="14.44140625" style="51" customWidth="1"/>
    <col min="14882" max="14882" width="11.44140625" style="51" customWidth="1"/>
    <col min="14883" max="14883" width="11.77734375" style="51" customWidth="1"/>
    <col min="14884" max="14884" width="12.109375" style="51" customWidth="1"/>
    <col min="14885" max="14885" width="14.109375" style="51" customWidth="1"/>
    <col min="14886" max="14886" width="12" style="51" customWidth="1"/>
    <col min="14887" max="14887" width="11.77734375" style="51" customWidth="1"/>
    <col min="14888" max="14888" width="12.109375" style="51" customWidth="1"/>
    <col min="14889" max="14889" width="12.88671875" style="51" customWidth="1"/>
    <col min="14890" max="14890" width="12" style="51" customWidth="1"/>
    <col min="14891" max="14891" width="11.77734375" style="51" customWidth="1"/>
    <col min="14892" max="14892" width="12.109375" style="51" customWidth="1"/>
    <col min="14893" max="14893" width="12.88671875" style="51" customWidth="1"/>
    <col min="14894" max="14894" width="12" style="51" customWidth="1"/>
    <col min="14895" max="14895" width="11.77734375" style="51" customWidth="1"/>
    <col min="14896" max="14896" width="12.109375" style="51" customWidth="1"/>
    <col min="14897" max="14897" width="12.88671875" style="51" customWidth="1"/>
    <col min="14898" max="14898" width="12" style="51" customWidth="1"/>
    <col min="14899" max="14899" width="11.77734375" style="51" customWidth="1"/>
    <col min="14900" max="14900" width="12.109375" style="51" customWidth="1"/>
    <col min="14901" max="14901" width="12.88671875" style="51" customWidth="1"/>
    <col min="14902" max="14902" width="12" style="51" customWidth="1"/>
    <col min="14903" max="14903" width="11.77734375" style="51" customWidth="1"/>
    <col min="14904" max="14904" width="12.109375" style="51" customWidth="1"/>
    <col min="14905" max="14905" width="12.88671875" style="51" customWidth="1"/>
    <col min="14906" max="14906" width="12" style="51" customWidth="1"/>
    <col min="14907" max="14907" width="11.77734375" style="51" customWidth="1"/>
    <col min="14908" max="14908" width="12.109375" style="51" customWidth="1"/>
    <col min="14909" max="14909" width="13.5546875" style="51" customWidth="1"/>
    <col min="14910" max="14910" width="12" style="51" customWidth="1"/>
    <col min="14911" max="14911" width="11.77734375" style="51" customWidth="1"/>
    <col min="14912" max="14912" width="12.109375" style="51" customWidth="1"/>
    <col min="14913" max="14913" width="12.88671875" style="51" customWidth="1"/>
    <col min="14914" max="14914" width="12" style="51" customWidth="1"/>
    <col min="14915" max="14915" width="11.77734375" style="51" customWidth="1"/>
    <col min="14916" max="14916" width="12.109375" style="51" customWidth="1"/>
    <col min="14917" max="14917" width="12.88671875" style="51" customWidth="1"/>
    <col min="14918" max="14918" width="12" style="51" customWidth="1"/>
    <col min="14919" max="14919" width="11.77734375" style="51" customWidth="1"/>
    <col min="14920" max="14920" width="12.109375" style="51" customWidth="1"/>
    <col min="14921" max="14921" width="12.88671875" style="51" customWidth="1"/>
    <col min="14922" max="14922" width="12" style="51" customWidth="1"/>
    <col min="14923" max="14923" width="11.77734375" style="51" customWidth="1"/>
    <col min="14924" max="14924" width="12.109375" style="51" customWidth="1"/>
    <col min="14925" max="14925" width="12.88671875" style="51" customWidth="1"/>
    <col min="14926" max="14926" width="12" style="51" customWidth="1"/>
    <col min="14927" max="14927" width="11.77734375" style="51" customWidth="1"/>
    <col min="14928" max="14928" width="12.109375" style="51" customWidth="1"/>
    <col min="14929" max="14929" width="12.88671875" style="51" customWidth="1"/>
    <col min="14930" max="14930" width="12" style="51" customWidth="1"/>
    <col min="14931" max="14931" width="11.77734375" style="51" customWidth="1"/>
    <col min="14932" max="14932" width="12.109375" style="51" customWidth="1"/>
    <col min="14933" max="14933" width="12.88671875" style="51" customWidth="1"/>
    <col min="14934" max="14934" width="12" style="51" customWidth="1"/>
    <col min="14935" max="14935" width="11.77734375" style="51" customWidth="1"/>
    <col min="14936" max="14936" width="12.109375" style="51" customWidth="1"/>
    <col min="14937" max="14937" width="12.88671875" style="51" customWidth="1"/>
    <col min="14938" max="14938" width="12" style="51" customWidth="1"/>
    <col min="14939" max="14939" width="11.77734375" style="51" customWidth="1"/>
    <col min="14940" max="14940" width="12.109375" style="51" customWidth="1"/>
    <col min="14941" max="14941" width="12.88671875" style="51" customWidth="1"/>
    <col min="14942" max="14942" width="12" style="51" customWidth="1"/>
    <col min="14943" max="14943" width="11.77734375" style="51" customWidth="1"/>
    <col min="14944" max="14944" width="12.109375" style="51" customWidth="1"/>
    <col min="14945" max="14945" width="12.88671875" style="51" customWidth="1"/>
    <col min="14946" max="14946" width="12" style="51" customWidth="1"/>
    <col min="14947" max="14947" width="11.77734375" style="51" customWidth="1"/>
    <col min="14948" max="14948" width="12.109375" style="51" customWidth="1"/>
    <col min="14949" max="14949" width="12.88671875" style="51" customWidth="1"/>
    <col min="14950" max="14950" width="12" style="51" customWidth="1"/>
    <col min="14951" max="14951" width="11.77734375" style="51" customWidth="1"/>
    <col min="14952" max="14952" width="12.109375" style="51" customWidth="1"/>
    <col min="14953" max="14953" width="12.88671875" style="51" customWidth="1"/>
    <col min="14954" max="14954" width="12" style="51" customWidth="1"/>
    <col min="14955" max="14955" width="11.77734375" style="51" customWidth="1"/>
    <col min="14956" max="14956" width="12.109375" style="51" customWidth="1"/>
    <col min="14957" max="14957" width="12.88671875" style="51" customWidth="1"/>
    <col min="14958" max="14958" width="12.109375" style="51" customWidth="1"/>
    <col min="14959" max="14959" width="11.77734375" style="51" customWidth="1"/>
    <col min="14960" max="14960" width="12" style="51" customWidth="1"/>
    <col min="14961" max="14961" width="14.44140625" style="51" customWidth="1"/>
    <col min="14962" max="14963" width="17.109375" style="51" customWidth="1"/>
    <col min="14964" max="14964" width="4.88671875" style="51" customWidth="1"/>
    <col min="14965" max="14965" width="23.5546875" style="51" customWidth="1"/>
    <col min="14966" max="14966" width="42.21875" style="51" customWidth="1"/>
    <col min="14967" max="14967" width="8.77734375" style="51" customWidth="1"/>
    <col min="14968" max="14969" width="11" style="51" customWidth="1"/>
    <col min="14970" max="14971" width="9.88671875" style="51"/>
    <col min="14972" max="14972" width="8.77734375" style="51" customWidth="1"/>
    <col min="14973" max="14974" width="9.88671875" style="51"/>
    <col min="14975" max="14975" width="8.77734375" style="51" customWidth="1"/>
    <col min="14976" max="14977" width="9.88671875" style="51"/>
    <col min="14978" max="14978" width="8.77734375" style="51" customWidth="1"/>
    <col min="14979" max="14980" width="9.88671875" style="51"/>
    <col min="14981" max="14981" width="8.77734375" style="51" customWidth="1"/>
    <col min="14982" max="14983" width="9.88671875" style="51"/>
    <col min="14984" max="14984" width="8.77734375" style="51" customWidth="1"/>
    <col min="14985" max="14986" width="9.88671875" style="51"/>
    <col min="14987" max="14987" width="8.77734375" style="51" customWidth="1"/>
    <col min="14988" max="14989" width="9.88671875" style="51"/>
    <col min="14990" max="14990" width="8.77734375" style="51" customWidth="1"/>
    <col min="14991" max="14991" width="9.88671875" style="51"/>
    <col min="14992" max="14992" width="8.77734375" style="51" customWidth="1"/>
    <col min="14993" max="14993" width="11" style="51" customWidth="1"/>
    <col min="14994" max="14995" width="7.5546875" style="51" customWidth="1"/>
    <col min="14996" max="14996" width="11" style="51" customWidth="1"/>
    <col min="14997" max="14997" width="8.77734375" style="51" customWidth="1"/>
    <col min="14998" max="14999" width="11" style="51" customWidth="1"/>
    <col min="15000" max="15001" width="9.88671875" style="51"/>
    <col min="15002" max="15002" width="8.77734375" style="51" customWidth="1"/>
    <col min="15003" max="15004" width="9.88671875" style="51"/>
    <col min="15005" max="15005" width="8.77734375" style="51" customWidth="1"/>
    <col min="15006" max="15007" width="9.88671875" style="51"/>
    <col min="15008" max="15008" width="8.77734375" style="51" customWidth="1"/>
    <col min="15009" max="15104" width="9.88671875" style="51"/>
    <col min="15105" max="15105" width="52.44140625" style="51" customWidth="1"/>
    <col min="15106" max="15106" width="13.88671875" style="51" customWidth="1"/>
    <col min="15107" max="15107" width="15.88671875" style="51" customWidth="1"/>
    <col min="15108" max="15108" width="10.21875" style="51" customWidth="1"/>
    <col min="15109" max="15109" width="13.109375" style="51" customWidth="1"/>
    <col min="15110" max="15110" width="15.88671875" style="51" customWidth="1"/>
    <col min="15111" max="15111" width="14.88671875" style="51" customWidth="1"/>
    <col min="15112" max="15112" width="10.77734375" style="51" customWidth="1"/>
    <col min="15113" max="15113" width="13.109375" style="51" customWidth="1"/>
    <col min="15114" max="15114" width="13.21875" style="51" customWidth="1"/>
    <col min="15115" max="15115" width="11.109375" style="51" customWidth="1"/>
    <col min="15116" max="15116" width="10.109375" style="51" customWidth="1"/>
    <col min="15117" max="15117" width="14.5546875" style="51" customWidth="1"/>
    <col min="15118" max="15118" width="11.44140625" style="51" customWidth="1"/>
    <col min="15119" max="15119" width="12" style="51" customWidth="1"/>
    <col min="15120" max="15120" width="12.109375" style="51" customWidth="1"/>
    <col min="15121" max="15121" width="13.77734375" style="51" customWidth="1"/>
    <col min="15122" max="15122" width="11.21875" style="51" customWidth="1"/>
    <col min="15123" max="15123" width="11.77734375" style="51" customWidth="1"/>
    <col min="15124" max="15124" width="12.109375" style="51" customWidth="1"/>
    <col min="15125" max="15125" width="11.88671875" style="51" customWidth="1"/>
    <col min="15126" max="15126" width="10.5546875" style="51" customWidth="1"/>
    <col min="15127" max="15127" width="11.77734375" style="51" customWidth="1"/>
    <col min="15128" max="15128" width="12" style="51" customWidth="1"/>
    <col min="15129" max="15129" width="13.88671875" style="51" customWidth="1"/>
    <col min="15130" max="15130" width="11.44140625" style="51" customWidth="1"/>
    <col min="15131" max="15131" width="11.77734375" style="51" customWidth="1"/>
    <col min="15132" max="15132" width="12.109375" style="51" customWidth="1"/>
    <col min="15133" max="15133" width="14.5546875" style="51" customWidth="1"/>
    <col min="15134" max="15135" width="11.77734375" style="51" customWidth="1"/>
    <col min="15136" max="15136" width="12.109375" style="51" customWidth="1"/>
    <col min="15137" max="15137" width="14.44140625" style="51" customWidth="1"/>
    <col min="15138" max="15138" width="11.44140625" style="51" customWidth="1"/>
    <col min="15139" max="15139" width="11.77734375" style="51" customWidth="1"/>
    <col min="15140" max="15140" width="12.109375" style="51" customWidth="1"/>
    <col min="15141" max="15141" width="14.109375" style="51" customWidth="1"/>
    <col min="15142" max="15142" width="12" style="51" customWidth="1"/>
    <col min="15143" max="15143" width="11.77734375" style="51" customWidth="1"/>
    <col min="15144" max="15144" width="12.109375" style="51" customWidth="1"/>
    <col min="15145" max="15145" width="12.88671875" style="51" customWidth="1"/>
    <col min="15146" max="15146" width="12" style="51" customWidth="1"/>
    <col min="15147" max="15147" width="11.77734375" style="51" customWidth="1"/>
    <col min="15148" max="15148" width="12.109375" style="51" customWidth="1"/>
    <col min="15149" max="15149" width="12.88671875" style="51" customWidth="1"/>
    <col min="15150" max="15150" width="12" style="51" customWidth="1"/>
    <col min="15151" max="15151" width="11.77734375" style="51" customWidth="1"/>
    <col min="15152" max="15152" width="12.109375" style="51" customWidth="1"/>
    <col min="15153" max="15153" width="12.88671875" style="51" customWidth="1"/>
    <col min="15154" max="15154" width="12" style="51" customWidth="1"/>
    <col min="15155" max="15155" width="11.77734375" style="51" customWidth="1"/>
    <col min="15156" max="15156" width="12.109375" style="51" customWidth="1"/>
    <col min="15157" max="15157" width="12.88671875" style="51" customWidth="1"/>
    <col min="15158" max="15158" width="12" style="51" customWidth="1"/>
    <col min="15159" max="15159" width="11.77734375" style="51" customWidth="1"/>
    <col min="15160" max="15160" width="12.109375" style="51" customWidth="1"/>
    <col min="15161" max="15161" width="12.88671875" style="51" customWidth="1"/>
    <col min="15162" max="15162" width="12" style="51" customWidth="1"/>
    <col min="15163" max="15163" width="11.77734375" style="51" customWidth="1"/>
    <col min="15164" max="15164" width="12.109375" style="51" customWidth="1"/>
    <col min="15165" max="15165" width="13.5546875" style="51" customWidth="1"/>
    <col min="15166" max="15166" width="12" style="51" customWidth="1"/>
    <col min="15167" max="15167" width="11.77734375" style="51" customWidth="1"/>
    <col min="15168" max="15168" width="12.109375" style="51" customWidth="1"/>
    <col min="15169" max="15169" width="12.88671875" style="51" customWidth="1"/>
    <col min="15170" max="15170" width="12" style="51" customWidth="1"/>
    <col min="15171" max="15171" width="11.77734375" style="51" customWidth="1"/>
    <col min="15172" max="15172" width="12.109375" style="51" customWidth="1"/>
    <col min="15173" max="15173" width="12.88671875" style="51" customWidth="1"/>
    <col min="15174" max="15174" width="12" style="51" customWidth="1"/>
    <col min="15175" max="15175" width="11.77734375" style="51" customWidth="1"/>
    <col min="15176" max="15176" width="12.109375" style="51" customWidth="1"/>
    <col min="15177" max="15177" width="12.88671875" style="51" customWidth="1"/>
    <col min="15178" max="15178" width="12" style="51" customWidth="1"/>
    <col min="15179" max="15179" width="11.77734375" style="51" customWidth="1"/>
    <col min="15180" max="15180" width="12.109375" style="51" customWidth="1"/>
    <col min="15181" max="15181" width="12.88671875" style="51" customWidth="1"/>
    <col min="15182" max="15182" width="12" style="51" customWidth="1"/>
    <col min="15183" max="15183" width="11.77734375" style="51" customWidth="1"/>
    <col min="15184" max="15184" width="12.109375" style="51" customWidth="1"/>
    <col min="15185" max="15185" width="12.88671875" style="51" customWidth="1"/>
    <col min="15186" max="15186" width="12" style="51" customWidth="1"/>
    <col min="15187" max="15187" width="11.77734375" style="51" customWidth="1"/>
    <col min="15188" max="15188" width="12.109375" style="51" customWidth="1"/>
    <col min="15189" max="15189" width="12.88671875" style="51" customWidth="1"/>
    <col min="15190" max="15190" width="12" style="51" customWidth="1"/>
    <col min="15191" max="15191" width="11.77734375" style="51" customWidth="1"/>
    <col min="15192" max="15192" width="12.109375" style="51" customWidth="1"/>
    <col min="15193" max="15193" width="12.88671875" style="51" customWidth="1"/>
    <col min="15194" max="15194" width="12" style="51" customWidth="1"/>
    <col min="15195" max="15195" width="11.77734375" style="51" customWidth="1"/>
    <col min="15196" max="15196" width="12.109375" style="51" customWidth="1"/>
    <col min="15197" max="15197" width="12.88671875" style="51" customWidth="1"/>
    <col min="15198" max="15198" width="12" style="51" customWidth="1"/>
    <col min="15199" max="15199" width="11.77734375" style="51" customWidth="1"/>
    <col min="15200" max="15200" width="12.109375" style="51" customWidth="1"/>
    <col min="15201" max="15201" width="12.88671875" style="51" customWidth="1"/>
    <col min="15202" max="15202" width="12" style="51" customWidth="1"/>
    <col min="15203" max="15203" width="11.77734375" style="51" customWidth="1"/>
    <col min="15204" max="15204" width="12.109375" style="51" customWidth="1"/>
    <col min="15205" max="15205" width="12.88671875" style="51" customWidth="1"/>
    <col min="15206" max="15206" width="12" style="51" customWidth="1"/>
    <col min="15207" max="15207" width="11.77734375" style="51" customWidth="1"/>
    <col min="15208" max="15208" width="12.109375" style="51" customWidth="1"/>
    <col min="15209" max="15209" width="12.88671875" style="51" customWidth="1"/>
    <col min="15210" max="15210" width="12" style="51" customWidth="1"/>
    <col min="15211" max="15211" width="11.77734375" style="51" customWidth="1"/>
    <col min="15212" max="15212" width="12.109375" style="51" customWidth="1"/>
    <col min="15213" max="15213" width="12.88671875" style="51" customWidth="1"/>
    <col min="15214" max="15214" width="12.109375" style="51" customWidth="1"/>
    <col min="15215" max="15215" width="11.77734375" style="51" customWidth="1"/>
    <col min="15216" max="15216" width="12" style="51" customWidth="1"/>
    <col min="15217" max="15217" width="14.44140625" style="51" customWidth="1"/>
    <col min="15218" max="15219" width="17.109375" style="51" customWidth="1"/>
    <col min="15220" max="15220" width="4.88671875" style="51" customWidth="1"/>
    <col min="15221" max="15221" width="23.5546875" style="51" customWidth="1"/>
    <col min="15222" max="15222" width="42.21875" style="51" customWidth="1"/>
    <col min="15223" max="15223" width="8.77734375" style="51" customWidth="1"/>
    <col min="15224" max="15225" width="11" style="51" customWidth="1"/>
    <col min="15226" max="15227" width="9.88671875" style="51"/>
    <col min="15228" max="15228" width="8.77734375" style="51" customWidth="1"/>
    <col min="15229" max="15230" width="9.88671875" style="51"/>
    <col min="15231" max="15231" width="8.77734375" style="51" customWidth="1"/>
    <col min="15232" max="15233" width="9.88671875" style="51"/>
    <col min="15234" max="15234" width="8.77734375" style="51" customWidth="1"/>
    <col min="15235" max="15236" width="9.88671875" style="51"/>
    <col min="15237" max="15237" width="8.77734375" style="51" customWidth="1"/>
    <col min="15238" max="15239" width="9.88671875" style="51"/>
    <col min="15240" max="15240" width="8.77734375" style="51" customWidth="1"/>
    <col min="15241" max="15242" width="9.88671875" style="51"/>
    <col min="15243" max="15243" width="8.77734375" style="51" customWidth="1"/>
    <col min="15244" max="15245" width="9.88671875" style="51"/>
    <col min="15246" max="15246" width="8.77734375" style="51" customWidth="1"/>
    <col min="15247" max="15247" width="9.88671875" style="51"/>
    <col min="15248" max="15248" width="8.77734375" style="51" customWidth="1"/>
    <col min="15249" max="15249" width="11" style="51" customWidth="1"/>
    <col min="15250" max="15251" width="7.5546875" style="51" customWidth="1"/>
    <col min="15252" max="15252" width="11" style="51" customWidth="1"/>
    <col min="15253" max="15253" width="8.77734375" style="51" customWidth="1"/>
    <col min="15254" max="15255" width="11" style="51" customWidth="1"/>
    <col min="15256" max="15257" width="9.88671875" style="51"/>
    <col min="15258" max="15258" width="8.77734375" style="51" customWidth="1"/>
    <col min="15259" max="15260" width="9.88671875" style="51"/>
    <col min="15261" max="15261" width="8.77734375" style="51" customWidth="1"/>
    <col min="15262" max="15263" width="9.88671875" style="51"/>
    <col min="15264" max="15264" width="8.77734375" style="51" customWidth="1"/>
    <col min="15265" max="15360" width="9.88671875" style="51"/>
    <col min="15361" max="15361" width="52.44140625" style="51" customWidth="1"/>
    <col min="15362" max="15362" width="13.88671875" style="51" customWidth="1"/>
    <col min="15363" max="15363" width="15.88671875" style="51" customWidth="1"/>
    <col min="15364" max="15364" width="10.21875" style="51" customWidth="1"/>
    <col min="15365" max="15365" width="13.109375" style="51" customWidth="1"/>
    <col min="15366" max="15366" width="15.88671875" style="51" customWidth="1"/>
    <col min="15367" max="15367" width="14.88671875" style="51" customWidth="1"/>
    <col min="15368" max="15368" width="10.77734375" style="51" customWidth="1"/>
    <col min="15369" max="15369" width="13.109375" style="51" customWidth="1"/>
    <col min="15370" max="15370" width="13.21875" style="51" customWidth="1"/>
    <col min="15371" max="15371" width="11.109375" style="51" customWidth="1"/>
    <col min="15372" max="15372" width="10.109375" style="51" customWidth="1"/>
    <col min="15373" max="15373" width="14.5546875" style="51" customWidth="1"/>
    <col min="15374" max="15374" width="11.44140625" style="51" customWidth="1"/>
    <col min="15375" max="15375" width="12" style="51" customWidth="1"/>
    <col min="15376" max="15376" width="12.109375" style="51" customWidth="1"/>
    <col min="15377" max="15377" width="13.77734375" style="51" customWidth="1"/>
    <col min="15378" max="15378" width="11.21875" style="51" customWidth="1"/>
    <col min="15379" max="15379" width="11.77734375" style="51" customWidth="1"/>
    <col min="15380" max="15380" width="12.109375" style="51" customWidth="1"/>
    <col min="15381" max="15381" width="11.88671875" style="51" customWidth="1"/>
    <col min="15382" max="15382" width="10.5546875" style="51" customWidth="1"/>
    <col min="15383" max="15383" width="11.77734375" style="51" customWidth="1"/>
    <col min="15384" max="15384" width="12" style="51" customWidth="1"/>
    <col min="15385" max="15385" width="13.88671875" style="51" customWidth="1"/>
    <col min="15386" max="15386" width="11.44140625" style="51" customWidth="1"/>
    <col min="15387" max="15387" width="11.77734375" style="51" customWidth="1"/>
    <col min="15388" max="15388" width="12.109375" style="51" customWidth="1"/>
    <col min="15389" max="15389" width="14.5546875" style="51" customWidth="1"/>
    <col min="15390" max="15391" width="11.77734375" style="51" customWidth="1"/>
    <col min="15392" max="15392" width="12.109375" style="51" customWidth="1"/>
    <col min="15393" max="15393" width="14.44140625" style="51" customWidth="1"/>
    <col min="15394" max="15394" width="11.44140625" style="51" customWidth="1"/>
    <col min="15395" max="15395" width="11.77734375" style="51" customWidth="1"/>
    <col min="15396" max="15396" width="12.109375" style="51" customWidth="1"/>
    <col min="15397" max="15397" width="14.109375" style="51" customWidth="1"/>
    <col min="15398" max="15398" width="12" style="51" customWidth="1"/>
    <col min="15399" max="15399" width="11.77734375" style="51" customWidth="1"/>
    <col min="15400" max="15400" width="12.109375" style="51" customWidth="1"/>
    <col min="15401" max="15401" width="12.88671875" style="51" customWidth="1"/>
    <col min="15402" max="15402" width="12" style="51" customWidth="1"/>
    <col min="15403" max="15403" width="11.77734375" style="51" customWidth="1"/>
    <col min="15404" max="15404" width="12.109375" style="51" customWidth="1"/>
    <col min="15405" max="15405" width="12.88671875" style="51" customWidth="1"/>
    <col min="15406" max="15406" width="12" style="51" customWidth="1"/>
    <col min="15407" max="15407" width="11.77734375" style="51" customWidth="1"/>
    <col min="15408" max="15408" width="12.109375" style="51" customWidth="1"/>
    <col min="15409" max="15409" width="12.88671875" style="51" customWidth="1"/>
    <col min="15410" max="15410" width="12" style="51" customWidth="1"/>
    <col min="15411" max="15411" width="11.77734375" style="51" customWidth="1"/>
    <col min="15412" max="15412" width="12.109375" style="51" customWidth="1"/>
    <col min="15413" max="15413" width="12.88671875" style="51" customWidth="1"/>
    <col min="15414" max="15414" width="12" style="51" customWidth="1"/>
    <col min="15415" max="15415" width="11.77734375" style="51" customWidth="1"/>
    <col min="15416" max="15416" width="12.109375" style="51" customWidth="1"/>
    <col min="15417" max="15417" width="12.88671875" style="51" customWidth="1"/>
    <col min="15418" max="15418" width="12" style="51" customWidth="1"/>
    <col min="15419" max="15419" width="11.77734375" style="51" customWidth="1"/>
    <col min="15420" max="15420" width="12.109375" style="51" customWidth="1"/>
    <col min="15421" max="15421" width="13.5546875" style="51" customWidth="1"/>
    <col min="15422" max="15422" width="12" style="51" customWidth="1"/>
    <col min="15423" max="15423" width="11.77734375" style="51" customWidth="1"/>
    <col min="15424" max="15424" width="12.109375" style="51" customWidth="1"/>
    <col min="15425" max="15425" width="12.88671875" style="51" customWidth="1"/>
    <col min="15426" max="15426" width="12" style="51" customWidth="1"/>
    <col min="15427" max="15427" width="11.77734375" style="51" customWidth="1"/>
    <col min="15428" max="15428" width="12.109375" style="51" customWidth="1"/>
    <col min="15429" max="15429" width="12.88671875" style="51" customWidth="1"/>
    <col min="15430" max="15430" width="12" style="51" customWidth="1"/>
    <col min="15431" max="15431" width="11.77734375" style="51" customWidth="1"/>
    <col min="15432" max="15432" width="12.109375" style="51" customWidth="1"/>
    <col min="15433" max="15433" width="12.88671875" style="51" customWidth="1"/>
    <col min="15434" max="15434" width="12" style="51" customWidth="1"/>
    <col min="15435" max="15435" width="11.77734375" style="51" customWidth="1"/>
    <col min="15436" max="15436" width="12.109375" style="51" customWidth="1"/>
    <col min="15437" max="15437" width="12.88671875" style="51" customWidth="1"/>
    <col min="15438" max="15438" width="12" style="51" customWidth="1"/>
    <col min="15439" max="15439" width="11.77734375" style="51" customWidth="1"/>
    <col min="15440" max="15440" width="12.109375" style="51" customWidth="1"/>
    <col min="15441" max="15441" width="12.88671875" style="51" customWidth="1"/>
    <col min="15442" max="15442" width="12" style="51" customWidth="1"/>
    <col min="15443" max="15443" width="11.77734375" style="51" customWidth="1"/>
    <col min="15444" max="15444" width="12.109375" style="51" customWidth="1"/>
    <col min="15445" max="15445" width="12.88671875" style="51" customWidth="1"/>
    <col min="15446" max="15446" width="12" style="51" customWidth="1"/>
    <col min="15447" max="15447" width="11.77734375" style="51" customWidth="1"/>
    <col min="15448" max="15448" width="12.109375" style="51" customWidth="1"/>
    <col min="15449" max="15449" width="12.88671875" style="51" customWidth="1"/>
    <col min="15450" max="15450" width="12" style="51" customWidth="1"/>
    <col min="15451" max="15451" width="11.77734375" style="51" customWidth="1"/>
    <col min="15452" max="15452" width="12.109375" style="51" customWidth="1"/>
    <col min="15453" max="15453" width="12.88671875" style="51" customWidth="1"/>
    <col min="15454" max="15454" width="12" style="51" customWidth="1"/>
    <col min="15455" max="15455" width="11.77734375" style="51" customWidth="1"/>
    <col min="15456" max="15456" width="12.109375" style="51" customWidth="1"/>
    <col min="15457" max="15457" width="12.88671875" style="51" customWidth="1"/>
    <col min="15458" max="15458" width="12" style="51" customWidth="1"/>
    <col min="15459" max="15459" width="11.77734375" style="51" customWidth="1"/>
    <col min="15460" max="15460" width="12.109375" style="51" customWidth="1"/>
    <col min="15461" max="15461" width="12.88671875" style="51" customWidth="1"/>
    <col min="15462" max="15462" width="12" style="51" customWidth="1"/>
    <col min="15463" max="15463" width="11.77734375" style="51" customWidth="1"/>
    <col min="15464" max="15464" width="12.109375" style="51" customWidth="1"/>
    <col min="15465" max="15465" width="12.88671875" style="51" customWidth="1"/>
    <col min="15466" max="15466" width="12" style="51" customWidth="1"/>
    <col min="15467" max="15467" width="11.77734375" style="51" customWidth="1"/>
    <col min="15468" max="15468" width="12.109375" style="51" customWidth="1"/>
    <col min="15469" max="15469" width="12.88671875" style="51" customWidth="1"/>
    <col min="15470" max="15470" width="12.109375" style="51" customWidth="1"/>
    <col min="15471" max="15471" width="11.77734375" style="51" customWidth="1"/>
    <col min="15472" max="15472" width="12" style="51" customWidth="1"/>
    <col min="15473" max="15473" width="14.44140625" style="51" customWidth="1"/>
    <col min="15474" max="15475" width="17.109375" style="51" customWidth="1"/>
    <col min="15476" max="15476" width="4.88671875" style="51" customWidth="1"/>
    <col min="15477" max="15477" width="23.5546875" style="51" customWidth="1"/>
    <col min="15478" max="15478" width="42.21875" style="51" customWidth="1"/>
    <col min="15479" max="15479" width="8.77734375" style="51" customWidth="1"/>
    <col min="15480" max="15481" width="11" style="51" customWidth="1"/>
    <col min="15482" max="15483" width="9.88671875" style="51"/>
    <col min="15484" max="15484" width="8.77734375" style="51" customWidth="1"/>
    <col min="15485" max="15486" width="9.88671875" style="51"/>
    <col min="15487" max="15487" width="8.77734375" style="51" customWidth="1"/>
    <col min="15488" max="15489" width="9.88671875" style="51"/>
    <col min="15490" max="15490" width="8.77734375" style="51" customWidth="1"/>
    <col min="15491" max="15492" width="9.88671875" style="51"/>
    <col min="15493" max="15493" width="8.77734375" style="51" customWidth="1"/>
    <col min="15494" max="15495" width="9.88671875" style="51"/>
    <col min="15496" max="15496" width="8.77734375" style="51" customWidth="1"/>
    <col min="15497" max="15498" width="9.88671875" style="51"/>
    <col min="15499" max="15499" width="8.77734375" style="51" customWidth="1"/>
    <col min="15500" max="15501" width="9.88671875" style="51"/>
    <col min="15502" max="15502" width="8.77734375" style="51" customWidth="1"/>
    <col min="15503" max="15503" width="9.88671875" style="51"/>
    <col min="15504" max="15504" width="8.77734375" style="51" customWidth="1"/>
    <col min="15505" max="15505" width="11" style="51" customWidth="1"/>
    <col min="15506" max="15507" width="7.5546875" style="51" customWidth="1"/>
    <col min="15508" max="15508" width="11" style="51" customWidth="1"/>
    <col min="15509" max="15509" width="8.77734375" style="51" customWidth="1"/>
    <col min="15510" max="15511" width="11" style="51" customWidth="1"/>
    <col min="15512" max="15513" width="9.88671875" style="51"/>
    <col min="15514" max="15514" width="8.77734375" style="51" customWidth="1"/>
    <col min="15515" max="15516" width="9.88671875" style="51"/>
    <col min="15517" max="15517" width="8.77734375" style="51" customWidth="1"/>
    <col min="15518" max="15519" width="9.88671875" style="51"/>
    <col min="15520" max="15520" width="8.77734375" style="51" customWidth="1"/>
    <col min="15521" max="15616" width="9.88671875" style="51"/>
    <col min="15617" max="15617" width="52.44140625" style="51" customWidth="1"/>
    <col min="15618" max="15618" width="13.88671875" style="51" customWidth="1"/>
    <col min="15619" max="15619" width="15.88671875" style="51" customWidth="1"/>
    <col min="15620" max="15620" width="10.21875" style="51" customWidth="1"/>
    <col min="15621" max="15621" width="13.109375" style="51" customWidth="1"/>
    <col min="15622" max="15622" width="15.88671875" style="51" customWidth="1"/>
    <col min="15623" max="15623" width="14.88671875" style="51" customWidth="1"/>
    <col min="15624" max="15624" width="10.77734375" style="51" customWidth="1"/>
    <col min="15625" max="15625" width="13.109375" style="51" customWidth="1"/>
    <col min="15626" max="15626" width="13.21875" style="51" customWidth="1"/>
    <col min="15627" max="15627" width="11.109375" style="51" customWidth="1"/>
    <col min="15628" max="15628" width="10.109375" style="51" customWidth="1"/>
    <col min="15629" max="15629" width="14.5546875" style="51" customWidth="1"/>
    <col min="15630" max="15630" width="11.44140625" style="51" customWidth="1"/>
    <col min="15631" max="15631" width="12" style="51" customWidth="1"/>
    <col min="15632" max="15632" width="12.109375" style="51" customWidth="1"/>
    <col min="15633" max="15633" width="13.77734375" style="51" customWidth="1"/>
    <col min="15634" max="15634" width="11.21875" style="51" customWidth="1"/>
    <col min="15635" max="15635" width="11.77734375" style="51" customWidth="1"/>
    <col min="15636" max="15636" width="12.109375" style="51" customWidth="1"/>
    <col min="15637" max="15637" width="11.88671875" style="51" customWidth="1"/>
    <col min="15638" max="15638" width="10.5546875" style="51" customWidth="1"/>
    <col min="15639" max="15639" width="11.77734375" style="51" customWidth="1"/>
    <col min="15640" max="15640" width="12" style="51" customWidth="1"/>
    <col min="15641" max="15641" width="13.88671875" style="51" customWidth="1"/>
    <col min="15642" max="15642" width="11.44140625" style="51" customWidth="1"/>
    <col min="15643" max="15643" width="11.77734375" style="51" customWidth="1"/>
    <col min="15644" max="15644" width="12.109375" style="51" customWidth="1"/>
    <col min="15645" max="15645" width="14.5546875" style="51" customWidth="1"/>
    <col min="15646" max="15647" width="11.77734375" style="51" customWidth="1"/>
    <col min="15648" max="15648" width="12.109375" style="51" customWidth="1"/>
    <col min="15649" max="15649" width="14.44140625" style="51" customWidth="1"/>
    <col min="15650" max="15650" width="11.44140625" style="51" customWidth="1"/>
    <col min="15651" max="15651" width="11.77734375" style="51" customWidth="1"/>
    <col min="15652" max="15652" width="12.109375" style="51" customWidth="1"/>
    <col min="15653" max="15653" width="14.109375" style="51" customWidth="1"/>
    <col min="15654" max="15654" width="12" style="51" customWidth="1"/>
    <col min="15655" max="15655" width="11.77734375" style="51" customWidth="1"/>
    <col min="15656" max="15656" width="12.109375" style="51" customWidth="1"/>
    <col min="15657" max="15657" width="12.88671875" style="51" customWidth="1"/>
    <col min="15658" max="15658" width="12" style="51" customWidth="1"/>
    <col min="15659" max="15659" width="11.77734375" style="51" customWidth="1"/>
    <col min="15660" max="15660" width="12.109375" style="51" customWidth="1"/>
    <col min="15661" max="15661" width="12.88671875" style="51" customWidth="1"/>
    <col min="15662" max="15662" width="12" style="51" customWidth="1"/>
    <col min="15663" max="15663" width="11.77734375" style="51" customWidth="1"/>
    <col min="15664" max="15664" width="12.109375" style="51" customWidth="1"/>
    <col min="15665" max="15665" width="12.88671875" style="51" customWidth="1"/>
    <col min="15666" max="15666" width="12" style="51" customWidth="1"/>
    <col min="15667" max="15667" width="11.77734375" style="51" customWidth="1"/>
    <col min="15668" max="15668" width="12.109375" style="51" customWidth="1"/>
    <col min="15669" max="15669" width="12.88671875" style="51" customWidth="1"/>
    <col min="15670" max="15670" width="12" style="51" customWidth="1"/>
    <col min="15671" max="15671" width="11.77734375" style="51" customWidth="1"/>
    <col min="15672" max="15672" width="12.109375" style="51" customWidth="1"/>
    <col min="15673" max="15673" width="12.88671875" style="51" customWidth="1"/>
    <col min="15674" max="15674" width="12" style="51" customWidth="1"/>
    <col min="15675" max="15675" width="11.77734375" style="51" customWidth="1"/>
    <col min="15676" max="15676" width="12.109375" style="51" customWidth="1"/>
    <col min="15677" max="15677" width="13.5546875" style="51" customWidth="1"/>
    <col min="15678" max="15678" width="12" style="51" customWidth="1"/>
    <col min="15679" max="15679" width="11.77734375" style="51" customWidth="1"/>
    <col min="15680" max="15680" width="12.109375" style="51" customWidth="1"/>
    <col min="15681" max="15681" width="12.88671875" style="51" customWidth="1"/>
    <col min="15682" max="15682" width="12" style="51" customWidth="1"/>
    <col min="15683" max="15683" width="11.77734375" style="51" customWidth="1"/>
    <col min="15684" max="15684" width="12.109375" style="51" customWidth="1"/>
    <col min="15685" max="15685" width="12.88671875" style="51" customWidth="1"/>
    <col min="15686" max="15686" width="12" style="51" customWidth="1"/>
    <col min="15687" max="15687" width="11.77734375" style="51" customWidth="1"/>
    <col min="15688" max="15688" width="12.109375" style="51" customWidth="1"/>
    <col min="15689" max="15689" width="12.88671875" style="51" customWidth="1"/>
    <col min="15690" max="15690" width="12" style="51" customWidth="1"/>
    <col min="15691" max="15691" width="11.77734375" style="51" customWidth="1"/>
    <col min="15692" max="15692" width="12.109375" style="51" customWidth="1"/>
    <col min="15693" max="15693" width="12.88671875" style="51" customWidth="1"/>
    <col min="15694" max="15694" width="12" style="51" customWidth="1"/>
    <col min="15695" max="15695" width="11.77734375" style="51" customWidth="1"/>
    <col min="15696" max="15696" width="12.109375" style="51" customWidth="1"/>
    <col min="15697" max="15697" width="12.88671875" style="51" customWidth="1"/>
    <col min="15698" max="15698" width="12" style="51" customWidth="1"/>
    <col min="15699" max="15699" width="11.77734375" style="51" customWidth="1"/>
    <col min="15700" max="15700" width="12.109375" style="51" customWidth="1"/>
    <col min="15701" max="15701" width="12.88671875" style="51" customWidth="1"/>
    <col min="15702" max="15702" width="12" style="51" customWidth="1"/>
    <col min="15703" max="15703" width="11.77734375" style="51" customWidth="1"/>
    <col min="15704" max="15704" width="12.109375" style="51" customWidth="1"/>
    <col min="15705" max="15705" width="12.88671875" style="51" customWidth="1"/>
    <col min="15706" max="15706" width="12" style="51" customWidth="1"/>
    <col min="15707" max="15707" width="11.77734375" style="51" customWidth="1"/>
    <col min="15708" max="15708" width="12.109375" style="51" customWidth="1"/>
    <col min="15709" max="15709" width="12.88671875" style="51" customWidth="1"/>
    <col min="15710" max="15710" width="12" style="51" customWidth="1"/>
    <col min="15711" max="15711" width="11.77734375" style="51" customWidth="1"/>
    <col min="15712" max="15712" width="12.109375" style="51" customWidth="1"/>
    <col min="15713" max="15713" width="12.88671875" style="51" customWidth="1"/>
    <col min="15714" max="15714" width="12" style="51" customWidth="1"/>
    <col min="15715" max="15715" width="11.77734375" style="51" customWidth="1"/>
    <col min="15716" max="15716" width="12.109375" style="51" customWidth="1"/>
    <col min="15717" max="15717" width="12.88671875" style="51" customWidth="1"/>
    <col min="15718" max="15718" width="12" style="51" customWidth="1"/>
    <col min="15719" max="15719" width="11.77734375" style="51" customWidth="1"/>
    <col min="15720" max="15720" width="12.109375" style="51" customWidth="1"/>
    <col min="15721" max="15721" width="12.88671875" style="51" customWidth="1"/>
    <col min="15722" max="15722" width="12" style="51" customWidth="1"/>
    <col min="15723" max="15723" width="11.77734375" style="51" customWidth="1"/>
    <col min="15724" max="15724" width="12.109375" style="51" customWidth="1"/>
    <col min="15725" max="15725" width="12.88671875" style="51" customWidth="1"/>
    <col min="15726" max="15726" width="12.109375" style="51" customWidth="1"/>
    <col min="15727" max="15727" width="11.77734375" style="51" customWidth="1"/>
    <col min="15728" max="15728" width="12" style="51" customWidth="1"/>
    <col min="15729" max="15729" width="14.44140625" style="51" customWidth="1"/>
    <col min="15730" max="15731" width="17.109375" style="51" customWidth="1"/>
    <col min="15732" max="15732" width="4.88671875" style="51" customWidth="1"/>
    <col min="15733" max="15733" width="23.5546875" style="51" customWidth="1"/>
    <col min="15734" max="15734" width="42.21875" style="51" customWidth="1"/>
    <col min="15735" max="15735" width="8.77734375" style="51" customWidth="1"/>
    <col min="15736" max="15737" width="11" style="51" customWidth="1"/>
    <col min="15738" max="15739" width="9.88671875" style="51"/>
    <col min="15740" max="15740" width="8.77734375" style="51" customWidth="1"/>
    <col min="15741" max="15742" width="9.88671875" style="51"/>
    <col min="15743" max="15743" width="8.77734375" style="51" customWidth="1"/>
    <col min="15744" max="15745" width="9.88671875" style="51"/>
    <col min="15746" max="15746" width="8.77734375" style="51" customWidth="1"/>
    <col min="15747" max="15748" width="9.88671875" style="51"/>
    <col min="15749" max="15749" width="8.77734375" style="51" customWidth="1"/>
    <col min="15750" max="15751" width="9.88671875" style="51"/>
    <col min="15752" max="15752" width="8.77734375" style="51" customWidth="1"/>
    <col min="15753" max="15754" width="9.88671875" style="51"/>
    <col min="15755" max="15755" width="8.77734375" style="51" customWidth="1"/>
    <col min="15756" max="15757" width="9.88671875" style="51"/>
    <col min="15758" max="15758" width="8.77734375" style="51" customWidth="1"/>
    <col min="15759" max="15759" width="9.88671875" style="51"/>
    <col min="15760" max="15760" width="8.77734375" style="51" customWidth="1"/>
    <col min="15761" max="15761" width="11" style="51" customWidth="1"/>
    <col min="15762" max="15763" width="7.5546875" style="51" customWidth="1"/>
    <col min="15764" max="15764" width="11" style="51" customWidth="1"/>
    <col min="15765" max="15765" width="8.77734375" style="51" customWidth="1"/>
    <col min="15766" max="15767" width="11" style="51" customWidth="1"/>
    <col min="15768" max="15769" width="9.88671875" style="51"/>
    <col min="15770" max="15770" width="8.77734375" style="51" customWidth="1"/>
    <col min="15771" max="15772" width="9.88671875" style="51"/>
    <col min="15773" max="15773" width="8.77734375" style="51" customWidth="1"/>
    <col min="15774" max="15775" width="9.88671875" style="51"/>
    <col min="15776" max="15776" width="8.77734375" style="51" customWidth="1"/>
    <col min="15777" max="15872" width="9.88671875" style="51"/>
    <col min="15873" max="15873" width="52.44140625" style="51" customWidth="1"/>
    <col min="15874" max="15874" width="13.88671875" style="51" customWidth="1"/>
    <col min="15875" max="15875" width="15.88671875" style="51" customWidth="1"/>
    <col min="15876" max="15876" width="10.21875" style="51" customWidth="1"/>
    <col min="15877" max="15877" width="13.109375" style="51" customWidth="1"/>
    <col min="15878" max="15878" width="15.88671875" style="51" customWidth="1"/>
    <col min="15879" max="15879" width="14.88671875" style="51" customWidth="1"/>
    <col min="15880" max="15880" width="10.77734375" style="51" customWidth="1"/>
    <col min="15881" max="15881" width="13.109375" style="51" customWidth="1"/>
    <col min="15882" max="15882" width="13.21875" style="51" customWidth="1"/>
    <col min="15883" max="15883" width="11.109375" style="51" customWidth="1"/>
    <col min="15884" max="15884" width="10.109375" style="51" customWidth="1"/>
    <col min="15885" max="15885" width="14.5546875" style="51" customWidth="1"/>
    <col min="15886" max="15886" width="11.44140625" style="51" customWidth="1"/>
    <col min="15887" max="15887" width="12" style="51" customWidth="1"/>
    <col min="15888" max="15888" width="12.109375" style="51" customWidth="1"/>
    <col min="15889" max="15889" width="13.77734375" style="51" customWidth="1"/>
    <col min="15890" max="15890" width="11.21875" style="51" customWidth="1"/>
    <col min="15891" max="15891" width="11.77734375" style="51" customWidth="1"/>
    <col min="15892" max="15892" width="12.109375" style="51" customWidth="1"/>
    <col min="15893" max="15893" width="11.88671875" style="51" customWidth="1"/>
    <col min="15894" max="15894" width="10.5546875" style="51" customWidth="1"/>
    <col min="15895" max="15895" width="11.77734375" style="51" customWidth="1"/>
    <col min="15896" max="15896" width="12" style="51" customWidth="1"/>
    <col min="15897" max="15897" width="13.88671875" style="51" customWidth="1"/>
    <col min="15898" max="15898" width="11.44140625" style="51" customWidth="1"/>
    <col min="15899" max="15899" width="11.77734375" style="51" customWidth="1"/>
    <col min="15900" max="15900" width="12.109375" style="51" customWidth="1"/>
    <col min="15901" max="15901" width="14.5546875" style="51" customWidth="1"/>
    <col min="15902" max="15903" width="11.77734375" style="51" customWidth="1"/>
    <col min="15904" max="15904" width="12.109375" style="51" customWidth="1"/>
    <col min="15905" max="15905" width="14.44140625" style="51" customWidth="1"/>
    <col min="15906" max="15906" width="11.44140625" style="51" customWidth="1"/>
    <col min="15907" max="15907" width="11.77734375" style="51" customWidth="1"/>
    <col min="15908" max="15908" width="12.109375" style="51" customWidth="1"/>
    <col min="15909" max="15909" width="14.109375" style="51" customWidth="1"/>
    <col min="15910" max="15910" width="12" style="51" customWidth="1"/>
    <col min="15911" max="15911" width="11.77734375" style="51" customWidth="1"/>
    <col min="15912" max="15912" width="12.109375" style="51" customWidth="1"/>
    <col min="15913" max="15913" width="12.88671875" style="51" customWidth="1"/>
    <col min="15914" max="15914" width="12" style="51" customWidth="1"/>
    <col min="15915" max="15915" width="11.77734375" style="51" customWidth="1"/>
    <col min="15916" max="15916" width="12.109375" style="51" customWidth="1"/>
    <col min="15917" max="15917" width="12.88671875" style="51" customWidth="1"/>
    <col min="15918" max="15918" width="12" style="51" customWidth="1"/>
    <col min="15919" max="15919" width="11.77734375" style="51" customWidth="1"/>
    <col min="15920" max="15920" width="12.109375" style="51" customWidth="1"/>
    <col min="15921" max="15921" width="12.88671875" style="51" customWidth="1"/>
    <col min="15922" max="15922" width="12" style="51" customWidth="1"/>
    <col min="15923" max="15923" width="11.77734375" style="51" customWidth="1"/>
    <col min="15924" max="15924" width="12.109375" style="51" customWidth="1"/>
    <col min="15925" max="15925" width="12.88671875" style="51" customWidth="1"/>
    <col min="15926" max="15926" width="12" style="51" customWidth="1"/>
    <col min="15927" max="15927" width="11.77734375" style="51" customWidth="1"/>
    <col min="15928" max="15928" width="12.109375" style="51" customWidth="1"/>
    <col min="15929" max="15929" width="12.88671875" style="51" customWidth="1"/>
    <col min="15930" max="15930" width="12" style="51" customWidth="1"/>
    <col min="15931" max="15931" width="11.77734375" style="51" customWidth="1"/>
    <col min="15932" max="15932" width="12.109375" style="51" customWidth="1"/>
    <col min="15933" max="15933" width="13.5546875" style="51" customWidth="1"/>
    <col min="15934" max="15934" width="12" style="51" customWidth="1"/>
    <col min="15935" max="15935" width="11.77734375" style="51" customWidth="1"/>
    <col min="15936" max="15936" width="12.109375" style="51" customWidth="1"/>
    <col min="15937" max="15937" width="12.88671875" style="51" customWidth="1"/>
    <col min="15938" max="15938" width="12" style="51" customWidth="1"/>
    <col min="15939" max="15939" width="11.77734375" style="51" customWidth="1"/>
    <col min="15940" max="15940" width="12.109375" style="51" customWidth="1"/>
    <col min="15941" max="15941" width="12.88671875" style="51" customWidth="1"/>
    <col min="15942" max="15942" width="12" style="51" customWidth="1"/>
    <col min="15943" max="15943" width="11.77734375" style="51" customWidth="1"/>
    <col min="15944" max="15944" width="12.109375" style="51" customWidth="1"/>
    <col min="15945" max="15945" width="12.88671875" style="51" customWidth="1"/>
    <col min="15946" max="15946" width="12" style="51" customWidth="1"/>
    <col min="15947" max="15947" width="11.77734375" style="51" customWidth="1"/>
    <col min="15948" max="15948" width="12.109375" style="51" customWidth="1"/>
    <col min="15949" max="15949" width="12.88671875" style="51" customWidth="1"/>
    <col min="15950" max="15950" width="12" style="51" customWidth="1"/>
    <col min="15951" max="15951" width="11.77734375" style="51" customWidth="1"/>
    <col min="15952" max="15952" width="12.109375" style="51" customWidth="1"/>
    <col min="15953" max="15953" width="12.88671875" style="51" customWidth="1"/>
    <col min="15954" max="15954" width="12" style="51" customWidth="1"/>
    <col min="15955" max="15955" width="11.77734375" style="51" customWidth="1"/>
    <col min="15956" max="15956" width="12.109375" style="51" customWidth="1"/>
    <col min="15957" max="15957" width="12.88671875" style="51" customWidth="1"/>
    <col min="15958" max="15958" width="12" style="51" customWidth="1"/>
    <col min="15959" max="15959" width="11.77734375" style="51" customWidth="1"/>
    <col min="15960" max="15960" width="12.109375" style="51" customWidth="1"/>
    <col min="15961" max="15961" width="12.88671875" style="51" customWidth="1"/>
    <col min="15962" max="15962" width="12" style="51" customWidth="1"/>
    <col min="15963" max="15963" width="11.77734375" style="51" customWidth="1"/>
    <col min="15964" max="15964" width="12.109375" style="51" customWidth="1"/>
    <col min="15965" max="15965" width="12.88671875" style="51" customWidth="1"/>
    <col min="15966" max="15966" width="12" style="51" customWidth="1"/>
    <col min="15967" max="15967" width="11.77734375" style="51" customWidth="1"/>
    <col min="15968" max="15968" width="12.109375" style="51" customWidth="1"/>
    <col min="15969" max="15969" width="12.88671875" style="51" customWidth="1"/>
    <col min="15970" max="15970" width="12" style="51" customWidth="1"/>
    <col min="15971" max="15971" width="11.77734375" style="51" customWidth="1"/>
    <col min="15972" max="15972" width="12.109375" style="51" customWidth="1"/>
    <col min="15973" max="15973" width="12.88671875" style="51" customWidth="1"/>
    <col min="15974" max="15974" width="12" style="51" customWidth="1"/>
    <col min="15975" max="15975" width="11.77734375" style="51" customWidth="1"/>
    <col min="15976" max="15976" width="12.109375" style="51" customWidth="1"/>
    <col min="15977" max="15977" width="12.88671875" style="51" customWidth="1"/>
    <col min="15978" max="15978" width="12" style="51" customWidth="1"/>
    <col min="15979" max="15979" width="11.77734375" style="51" customWidth="1"/>
    <col min="15980" max="15980" width="12.109375" style="51" customWidth="1"/>
    <col min="15981" max="15981" width="12.88671875" style="51" customWidth="1"/>
    <col min="15982" max="15982" width="12.109375" style="51" customWidth="1"/>
    <col min="15983" max="15983" width="11.77734375" style="51" customWidth="1"/>
    <col min="15984" max="15984" width="12" style="51" customWidth="1"/>
    <col min="15985" max="15985" width="14.44140625" style="51" customWidth="1"/>
    <col min="15986" max="15987" width="17.109375" style="51" customWidth="1"/>
    <col min="15988" max="15988" width="4.88671875" style="51" customWidth="1"/>
    <col min="15989" max="15989" width="23.5546875" style="51" customWidth="1"/>
    <col min="15990" max="15990" width="42.21875" style="51" customWidth="1"/>
    <col min="15991" max="15991" width="8.77734375" style="51" customWidth="1"/>
    <col min="15992" max="15993" width="11" style="51" customWidth="1"/>
    <col min="15994" max="15995" width="9.88671875" style="51"/>
    <col min="15996" max="15996" width="8.77734375" style="51" customWidth="1"/>
    <col min="15997" max="15998" width="9.88671875" style="51"/>
    <col min="15999" max="15999" width="8.77734375" style="51" customWidth="1"/>
    <col min="16000" max="16001" width="9.88671875" style="51"/>
    <col min="16002" max="16002" width="8.77734375" style="51" customWidth="1"/>
    <col min="16003" max="16004" width="9.88671875" style="51"/>
    <col min="16005" max="16005" width="8.77734375" style="51" customWidth="1"/>
    <col min="16006" max="16007" width="9.88671875" style="51"/>
    <col min="16008" max="16008" width="8.77734375" style="51" customWidth="1"/>
    <col min="16009" max="16010" width="9.88671875" style="51"/>
    <col min="16011" max="16011" width="8.77734375" style="51" customWidth="1"/>
    <col min="16012" max="16013" width="9.88671875" style="51"/>
    <col min="16014" max="16014" width="8.77734375" style="51" customWidth="1"/>
    <col min="16015" max="16015" width="9.88671875" style="51"/>
    <col min="16016" max="16016" width="8.77734375" style="51" customWidth="1"/>
    <col min="16017" max="16017" width="11" style="51" customWidth="1"/>
    <col min="16018" max="16019" width="7.5546875" style="51" customWidth="1"/>
    <col min="16020" max="16020" width="11" style="51" customWidth="1"/>
    <col min="16021" max="16021" width="8.77734375" style="51" customWidth="1"/>
    <col min="16022" max="16023" width="11" style="51" customWidth="1"/>
    <col min="16024" max="16025" width="9.88671875" style="51"/>
    <col min="16026" max="16026" width="8.77734375" style="51" customWidth="1"/>
    <col min="16027" max="16028" width="9.88671875" style="51"/>
    <col min="16029" max="16029" width="8.77734375" style="51" customWidth="1"/>
    <col min="16030" max="16031" width="9.88671875" style="51"/>
    <col min="16032" max="16032" width="8.77734375" style="51" customWidth="1"/>
    <col min="16033" max="16128" width="9.88671875" style="51"/>
    <col min="16129" max="16129" width="52.44140625" style="51" customWidth="1"/>
    <col min="16130" max="16130" width="13.88671875" style="51" customWidth="1"/>
    <col min="16131" max="16131" width="15.88671875" style="51" customWidth="1"/>
    <col min="16132" max="16132" width="10.21875" style="51" customWidth="1"/>
    <col min="16133" max="16133" width="13.109375" style="51" customWidth="1"/>
    <col min="16134" max="16134" width="15.88671875" style="51" customWidth="1"/>
    <col min="16135" max="16135" width="14.88671875" style="51" customWidth="1"/>
    <col min="16136" max="16136" width="10.77734375" style="51" customWidth="1"/>
    <col min="16137" max="16137" width="13.109375" style="51" customWidth="1"/>
    <col min="16138" max="16138" width="13.21875" style="51" customWidth="1"/>
    <col min="16139" max="16139" width="11.109375" style="51" customWidth="1"/>
    <col min="16140" max="16140" width="10.109375" style="51" customWidth="1"/>
    <col min="16141" max="16141" width="14.5546875" style="51" customWidth="1"/>
    <col min="16142" max="16142" width="11.44140625" style="51" customWidth="1"/>
    <col min="16143" max="16143" width="12" style="51" customWidth="1"/>
    <col min="16144" max="16144" width="12.109375" style="51" customWidth="1"/>
    <col min="16145" max="16145" width="13.77734375" style="51" customWidth="1"/>
    <col min="16146" max="16146" width="11.21875" style="51" customWidth="1"/>
    <col min="16147" max="16147" width="11.77734375" style="51" customWidth="1"/>
    <col min="16148" max="16148" width="12.109375" style="51" customWidth="1"/>
    <col min="16149" max="16149" width="11.88671875" style="51" customWidth="1"/>
    <col min="16150" max="16150" width="10.5546875" style="51" customWidth="1"/>
    <col min="16151" max="16151" width="11.77734375" style="51" customWidth="1"/>
    <col min="16152" max="16152" width="12" style="51" customWidth="1"/>
    <col min="16153" max="16153" width="13.88671875" style="51" customWidth="1"/>
    <col min="16154" max="16154" width="11.44140625" style="51" customWidth="1"/>
    <col min="16155" max="16155" width="11.77734375" style="51" customWidth="1"/>
    <col min="16156" max="16156" width="12.109375" style="51" customWidth="1"/>
    <col min="16157" max="16157" width="14.5546875" style="51" customWidth="1"/>
    <col min="16158" max="16159" width="11.77734375" style="51" customWidth="1"/>
    <col min="16160" max="16160" width="12.109375" style="51" customWidth="1"/>
    <col min="16161" max="16161" width="14.44140625" style="51" customWidth="1"/>
    <col min="16162" max="16162" width="11.44140625" style="51" customWidth="1"/>
    <col min="16163" max="16163" width="11.77734375" style="51" customWidth="1"/>
    <col min="16164" max="16164" width="12.109375" style="51" customWidth="1"/>
    <col min="16165" max="16165" width="14.109375" style="51" customWidth="1"/>
    <col min="16166" max="16166" width="12" style="51" customWidth="1"/>
    <col min="16167" max="16167" width="11.77734375" style="51" customWidth="1"/>
    <col min="16168" max="16168" width="12.109375" style="51" customWidth="1"/>
    <col min="16169" max="16169" width="12.88671875" style="51" customWidth="1"/>
    <col min="16170" max="16170" width="12" style="51" customWidth="1"/>
    <col min="16171" max="16171" width="11.77734375" style="51" customWidth="1"/>
    <col min="16172" max="16172" width="12.109375" style="51" customWidth="1"/>
    <col min="16173" max="16173" width="12.88671875" style="51" customWidth="1"/>
    <col min="16174" max="16174" width="12" style="51" customWidth="1"/>
    <col min="16175" max="16175" width="11.77734375" style="51" customWidth="1"/>
    <col min="16176" max="16176" width="12.109375" style="51" customWidth="1"/>
    <col min="16177" max="16177" width="12.88671875" style="51" customWidth="1"/>
    <col min="16178" max="16178" width="12" style="51" customWidth="1"/>
    <col min="16179" max="16179" width="11.77734375" style="51" customWidth="1"/>
    <col min="16180" max="16180" width="12.109375" style="51" customWidth="1"/>
    <col min="16181" max="16181" width="12.88671875" style="51" customWidth="1"/>
    <col min="16182" max="16182" width="12" style="51" customWidth="1"/>
    <col min="16183" max="16183" width="11.77734375" style="51" customWidth="1"/>
    <col min="16184" max="16184" width="12.109375" style="51" customWidth="1"/>
    <col min="16185" max="16185" width="12.88671875" style="51" customWidth="1"/>
    <col min="16186" max="16186" width="12" style="51" customWidth="1"/>
    <col min="16187" max="16187" width="11.77734375" style="51" customWidth="1"/>
    <col min="16188" max="16188" width="12.109375" style="51" customWidth="1"/>
    <col min="16189" max="16189" width="13.5546875" style="51" customWidth="1"/>
    <col min="16190" max="16190" width="12" style="51" customWidth="1"/>
    <col min="16191" max="16191" width="11.77734375" style="51" customWidth="1"/>
    <col min="16192" max="16192" width="12.109375" style="51" customWidth="1"/>
    <col min="16193" max="16193" width="12.88671875" style="51" customWidth="1"/>
    <col min="16194" max="16194" width="12" style="51" customWidth="1"/>
    <col min="16195" max="16195" width="11.77734375" style="51" customWidth="1"/>
    <col min="16196" max="16196" width="12.109375" style="51" customWidth="1"/>
    <col min="16197" max="16197" width="12.88671875" style="51" customWidth="1"/>
    <col min="16198" max="16198" width="12" style="51" customWidth="1"/>
    <col min="16199" max="16199" width="11.77734375" style="51" customWidth="1"/>
    <col min="16200" max="16200" width="12.109375" style="51" customWidth="1"/>
    <col min="16201" max="16201" width="12.88671875" style="51" customWidth="1"/>
    <col min="16202" max="16202" width="12" style="51" customWidth="1"/>
    <col min="16203" max="16203" width="11.77734375" style="51" customWidth="1"/>
    <col min="16204" max="16204" width="12.109375" style="51" customWidth="1"/>
    <col min="16205" max="16205" width="12.88671875" style="51" customWidth="1"/>
    <col min="16206" max="16206" width="12" style="51" customWidth="1"/>
    <col min="16207" max="16207" width="11.77734375" style="51" customWidth="1"/>
    <col min="16208" max="16208" width="12.109375" style="51" customWidth="1"/>
    <col min="16209" max="16209" width="12.88671875" style="51" customWidth="1"/>
    <col min="16210" max="16210" width="12" style="51" customWidth="1"/>
    <col min="16211" max="16211" width="11.77734375" style="51" customWidth="1"/>
    <col min="16212" max="16212" width="12.109375" style="51" customWidth="1"/>
    <col min="16213" max="16213" width="12.88671875" style="51" customWidth="1"/>
    <col min="16214" max="16214" width="12" style="51" customWidth="1"/>
    <col min="16215" max="16215" width="11.77734375" style="51" customWidth="1"/>
    <col min="16216" max="16216" width="12.109375" style="51" customWidth="1"/>
    <col min="16217" max="16217" width="12.88671875" style="51" customWidth="1"/>
    <col min="16218" max="16218" width="12" style="51" customWidth="1"/>
    <col min="16219" max="16219" width="11.77734375" style="51" customWidth="1"/>
    <col min="16220" max="16220" width="12.109375" style="51" customWidth="1"/>
    <col min="16221" max="16221" width="12.88671875" style="51" customWidth="1"/>
    <col min="16222" max="16222" width="12" style="51" customWidth="1"/>
    <col min="16223" max="16223" width="11.77734375" style="51" customWidth="1"/>
    <col min="16224" max="16224" width="12.109375" style="51" customWidth="1"/>
    <col min="16225" max="16225" width="12.88671875" style="51" customWidth="1"/>
    <col min="16226" max="16226" width="12" style="51" customWidth="1"/>
    <col min="16227" max="16227" width="11.77734375" style="51" customWidth="1"/>
    <col min="16228" max="16228" width="12.109375" style="51" customWidth="1"/>
    <col min="16229" max="16229" width="12.88671875" style="51" customWidth="1"/>
    <col min="16230" max="16230" width="12" style="51" customWidth="1"/>
    <col min="16231" max="16231" width="11.77734375" style="51" customWidth="1"/>
    <col min="16232" max="16232" width="12.109375" style="51" customWidth="1"/>
    <col min="16233" max="16233" width="12.88671875" style="51" customWidth="1"/>
    <col min="16234" max="16234" width="12" style="51" customWidth="1"/>
    <col min="16235" max="16235" width="11.77734375" style="51" customWidth="1"/>
    <col min="16236" max="16236" width="12.109375" style="51" customWidth="1"/>
    <col min="16237" max="16237" width="12.88671875" style="51" customWidth="1"/>
    <col min="16238" max="16238" width="12.109375" style="51" customWidth="1"/>
    <col min="16239" max="16239" width="11.77734375" style="51" customWidth="1"/>
    <col min="16240" max="16240" width="12" style="51" customWidth="1"/>
    <col min="16241" max="16241" width="14.44140625" style="51" customWidth="1"/>
    <col min="16242" max="16243" width="17.109375" style="51" customWidth="1"/>
    <col min="16244" max="16244" width="4.88671875" style="51" customWidth="1"/>
    <col min="16245" max="16245" width="23.5546875" style="51" customWidth="1"/>
    <col min="16246" max="16246" width="42.21875" style="51" customWidth="1"/>
    <col min="16247" max="16247" width="8.77734375" style="51" customWidth="1"/>
    <col min="16248" max="16249" width="11" style="51" customWidth="1"/>
    <col min="16250" max="16251" width="9.88671875" style="51"/>
    <col min="16252" max="16252" width="8.77734375" style="51" customWidth="1"/>
    <col min="16253" max="16254" width="9.88671875" style="51"/>
    <col min="16255" max="16255" width="8.77734375" style="51" customWidth="1"/>
    <col min="16256" max="16257" width="9.88671875" style="51"/>
    <col min="16258" max="16258" width="8.77734375" style="51" customWidth="1"/>
    <col min="16259" max="16260" width="9.88671875" style="51"/>
    <col min="16261" max="16261" width="8.77734375" style="51" customWidth="1"/>
    <col min="16262" max="16263" width="9.88671875" style="51"/>
    <col min="16264" max="16264" width="8.77734375" style="51" customWidth="1"/>
    <col min="16265" max="16266" width="9.88671875" style="51"/>
    <col min="16267" max="16267" width="8.77734375" style="51" customWidth="1"/>
    <col min="16268" max="16269" width="9.88671875" style="51"/>
    <col min="16270" max="16270" width="8.77734375" style="51" customWidth="1"/>
    <col min="16271" max="16271" width="9.88671875" style="51"/>
    <col min="16272" max="16272" width="8.77734375" style="51" customWidth="1"/>
    <col min="16273" max="16273" width="11" style="51" customWidth="1"/>
    <col min="16274" max="16275" width="7.5546875" style="51" customWidth="1"/>
    <col min="16276" max="16276" width="11" style="51" customWidth="1"/>
    <col min="16277" max="16277" width="8.77734375" style="51" customWidth="1"/>
    <col min="16278" max="16279" width="11" style="51" customWidth="1"/>
    <col min="16280" max="16281" width="9.88671875" style="51"/>
    <col min="16282" max="16282" width="8.77734375" style="51" customWidth="1"/>
    <col min="16283" max="16284" width="9.88671875" style="51"/>
    <col min="16285" max="16285" width="8.77734375" style="51" customWidth="1"/>
    <col min="16286" max="16287" width="9.88671875" style="51"/>
    <col min="16288" max="16288" width="8.77734375" style="51" customWidth="1"/>
    <col min="16289" max="16384" width="9.88671875" style="51"/>
  </cols>
  <sheetData>
    <row r="1" spans="1:116" ht="33.75" customHeight="1" x14ac:dyDescent="0.3">
      <c r="A1" s="123" t="s">
        <v>183</v>
      </c>
      <c r="B1" s="124"/>
      <c r="C1" s="125"/>
      <c r="D1" s="124"/>
      <c r="E1" s="124"/>
      <c r="F1" s="124"/>
      <c r="G1" s="124"/>
      <c r="H1" s="124"/>
      <c r="I1" s="124"/>
      <c r="J1" s="124"/>
      <c r="K1" s="124"/>
      <c r="L1" s="124"/>
      <c r="M1" s="124"/>
      <c r="N1" s="497" t="s">
        <v>427</v>
      </c>
      <c r="O1" s="497"/>
      <c r="P1" s="497"/>
      <c r="Q1" s="497"/>
      <c r="R1" s="497" t="s">
        <v>428</v>
      </c>
      <c r="S1" s="497"/>
      <c r="T1" s="497"/>
      <c r="U1" s="497"/>
      <c r="V1" s="497" t="s">
        <v>429</v>
      </c>
      <c r="W1" s="497"/>
      <c r="X1" s="497"/>
      <c r="Y1" s="497"/>
      <c r="Z1" s="497" t="s">
        <v>430</v>
      </c>
      <c r="AA1" s="497"/>
      <c r="AB1" s="497"/>
      <c r="AC1" s="497"/>
      <c r="AD1" s="497" t="s">
        <v>431</v>
      </c>
      <c r="AE1" s="497"/>
      <c r="AF1" s="497"/>
      <c r="AG1" s="497"/>
      <c r="AH1" s="497" t="s">
        <v>432</v>
      </c>
      <c r="AI1" s="497"/>
      <c r="AJ1" s="497"/>
      <c r="AK1" s="497"/>
      <c r="AL1" s="126" t="s">
        <v>184</v>
      </c>
      <c r="AM1" s="127"/>
      <c r="AN1" s="127"/>
      <c r="AO1" s="127"/>
      <c r="AP1" s="126" t="s">
        <v>185</v>
      </c>
      <c r="AQ1" s="127"/>
      <c r="AR1" s="127"/>
      <c r="AS1" s="127"/>
      <c r="AT1" s="126" t="s">
        <v>186</v>
      </c>
      <c r="AU1" s="127"/>
      <c r="AV1" s="127"/>
      <c r="AW1" s="127"/>
      <c r="AX1" s="126" t="s">
        <v>187</v>
      </c>
      <c r="AY1" s="127"/>
      <c r="AZ1" s="127"/>
      <c r="BA1" s="127"/>
      <c r="BB1" s="126" t="s">
        <v>188</v>
      </c>
      <c r="BC1" s="127"/>
      <c r="BD1" s="127"/>
      <c r="BE1" s="127"/>
      <c r="BF1" s="126" t="s">
        <v>189</v>
      </c>
      <c r="BG1" s="127"/>
      <c r="BH1" s="127"/>
      <c r="BI1" s="127"/>
      <c r="BJ1" s="126" t="s">
        <v>190</v>
      </c>
      <c r="BK1" s="127"/>
      <c r="BL1" s="127"/>
      <c r="BM1" s="127"/>
      <c r="BN1" s="126" t="s">
        <v>191</v>
      </c>
      <c r="BO1" s="127"/>
      <c r="BP1" s="127"/>
      <c r="BQ1" s="127"/>
      <c r="BR1" s="126" t="s">
        <v>192</v>
      </c>
      <c r="BS1" s="127"/>
      <c r="BT1" s="127"/>
      <c r="BU1" s="127"/>
      <c r="BV1" s="126" t="s">
        <v>193</v>
      </c>
      <c r="BW1" s="127"/>
      <c r="BX1" s="127"/>
      <c r="BY1" s="127"/>
      <c r="BZ1" s="126" t="s">
        <v>194</v>
      </c>
      <c r="CA1" s="127"/>
      <c r="CB1" s="127"/>
      <c r="CC1" s="127"/>
      <c r="CD1" s="126" t="s">
        <v>195</v>
      </c>
      <c r="CE1" s="127"/>
      <c r="CF1" s="127"/>
      <c r="CG1" s="127"/>
      <c r="CH1" s="126" t="s">
        <v>196</v>
      </c>
      <c r="CI1" s="127"/>
      <c r="CJ1" s="127"/>
      <c r="CK1" s="127"/>
      <c r="CL1" s="126" t="s">
        <v>197</v>
      </c>
      <c r="CM1" s="127"/>
      <c r="CN1" s="127"/>
      <c r="CO1" s="127"/>
      <c r="CP1" s="126" t="s">
        <v>198</v>
      </c>
      <c r="CQ1" s="127"/>
      <c r="CR1" s="127"/>
      <c r="CS1" s="127"/>
      <c r="CT1" s="126" t="s">
        <v>199</v>
      </c>
      <c r="CU1" s="127"/>
      <c r="CV1" s="127"/>
      <c r="CW1" s="127"/>
      <c r="CX1" s="126" t="s">
        <v>200</v>
      </c>
      <c r="CY1" s="127"/>
      <c r="CZ1" s="127"/>
      <c r="DA1" s="127"/>
      <c r="DB1" s="126" t="s">
        <v>201</v>
      </c>
      <c r="DC1" s="127"/>
      <c r="DD1" s="127"/>
      <c r="DE1" s="127"/>
      <c r="DF1" s="128" t="s">
        <v>202</v>
      </c>
      <c r="DG1" s="127"/>
      <c r="DH1" s="127"/>
      <c r="DI1" s="127"/>
      <c r="DJ1" s="124"/>
      <c r="DK1" s="124"/>
    </row>
    <row r="2" spans="1:116" s="131" customFormat="1" ht="38.25" customHeight="1" x14ac:dyDescent="0.3">
      <c r="A2" s="373" t="s">
        <v>203</v>
      </c>
      <c r="B2" s="367" t="s">
        <v>204</v>
      </c>
      <c r="C2" s="370" t="s">
        <v>205</v>
      </c>
      <c r="D2" s="370" t="s">
        <v>206</v>
      </c>
      <c r="E2" s="361" t="s">
        <v>207</v>
      </c>
      <c r="F2" s="364" t="s">
        <v>208</v>
      </c>
      <c r="G2" s="364" t="s">
        <v>209</v>
      </c>
      <c r="H2" s="367" t="s">
        <v>210</v>
      </c>
      <c r="I2" s="370" t="s">
        <v>211</v>
      </c>
      <c r="J2" s="361" t="s">
        <v>212</v>
      </c>
      <c r="K2" s="367" t="s">
        <v>213</v>
      </c>
      <c r="L2" s="370" t="s">
        <v>214</v>
      </c>
      <c r="M2" s="361" t="s">
        <v>215</v>
      </c>
      <c r="N2" s="354" t="s">
        <v>216</v>
      </c>
      <c r="O2" s="498"/>
      <c r="P2" s="498"/>
      <c r="Q2" s="499"/>
      <c r="R2" s="354" t="s">
        <v>217</v>
      </c>
      <c r="S2" s="498"/>
      <c r="T2" s="498"/>
      <c r="U2" s="499"/>
      <c r="V2" s="354" t="s">
        <v>218</v>
      </c>
      <c r="W2" s="498"/>
      <c r="X2" s="498"/>
      <c r="Y2" s="499"/>
      <c r="Z2" s="354" t="s">
        <v>216</v>
      </c>
      <c r="AA2" s="498"/>
      <c r="AB2" s="498"/>
      <c r="AC2" s="499"/>
      <c r="AD2" s="354" t="s">
        <v>217</v>
      </c>
      <c r="AE2" s="498"/>
      <c r="AF2" s="498"/>
      <c r="AG2" s="499"/>
      <c r="AH2" s="354" t="s">
        <v>218</v>
      </c>
      <c r="AI2" s="498"/>
      <c r="AJ2" s="498"/>
      <c r="AK2" s="499"/>
      <c r="AL2" s="354" t="s">
        <v>219</v>
      </c>
      <c r="AM2" s="355"/>
      <c r="AN2" s="355"/>
      <c r="AO2" s="356"/>
      <c r="AP2" s="354" t="s">
        <v>219</v>
      </c>
      <c r="AQ2" s="355"/>
      <c r="AR2" s="355"/>
      <c r="AS2" s="356"/>
      <c r="AT2" s="354" t="s">
        <v>219</v>
      </c>
      <c r="AU2" s="355"/>
      <c r="AV2" s="355"/>
      <c r="AW2" s="356"/>
      <c r="AX2" s="354" t="s">
        <v>219</v>
      </c>
      <c r="AY2" s="355"/>
      <c r="AZ2" s="355"/>
      <c r="BA2" s="356"/>
      <c r="BB2" s="354" t="s">
        <v>219</v>
      </c>
      <c r="BC2" s="355"/>
      <c r="BD2" s="355"/>
      <c r="BE2" s="356"/>
      <c r="BF2" s="354" t="s">
        <v>219</v>
      </c>
      <c r="BG2" s="355"/>
      <c r="BH2" s="355"/>
      <c r="BI2" s="356"/>
      <c r="BJ2" s="354" t="s">
        <v>219</v>
      </c>
      <c r="BK2" s="355"/>
      <c r="BL2" s="355"/>
      <c r="BM2" s="356"/>
      <c r="BN2" s="354" t="s">
        <v>219</v>
      </c>
      <c r="BO2" s="355"/>
      <c r="BP2" s="355"/>
      <c r="BQ2" s="356"/>
      <c r="BR2" s="354" t="s">
        <v>219</v>
      </c>
      <c r="BS2" s="355"/>
      <c r="BT2" s="355"/>
      <c r="BU2" s="356"/>
      <c r="BV2" s="354" t="s">
        <v>219</v>
      </c>
      <c r="BW2" s="355"/>
      <c r="BX2" s="355"/>
      <c r="BY2" s="356"/>
      <c r="BZ2" s="354" t="s">
        <v>219</v>
      </c>
      <c r="CA2" s="355"/>
      <c r="CB2" s="355"/>
      <c r="CC2" s="356"/>
      <c r="CD2" s="354" t="s">
        <v>219</v>
      </c>
      <c r="CE2" s="355"/>
      <c r="CF2" s="355"/>
      <c r="CG2" s="356"/>
      <c r="CH2" s="354" t="s">
        <v>219</v>
      </c>
      <c r="CI2" s="355"/>
      <c r="CJ2" s="355"/>
      <c r="CK2" s="356"/>
      <c r="CL2" s="354" t="s">
        <v>219</v>
      </c>
      <c r="CM2" s="355"/>
      <c r="CN2" s="355"/>
      <c r="CO2" s="356"/>
      <c r="CP2" s="354" t="s">
        <v>219</v>
      </c>
      <c r="CQ2" s="355"/>
      <c r="CR2" s="355"/>
      <c r="CS2" s="356"/>
      <c r="CT2" s="354" t="s">
        <v>219</v>
      </c>
      <c r="CU2" s="355"/>
      <c r="CV2" s="355"/>
      <c r="CW2" s="356"/>
      <c r="CX2" s="354" t="s">
        <v>219</v>
      </c>
      <c r="CY2" s="355"/>
      <c r="CZ2" s="355"/>
      <c r="DA2" s="356"/>
      <c r="DB2" s="354" t="s">
        <v>219</v>
      </c>
      <c r="DC2" s="355"/>
      <c r="DD2" s="355"/>
      <c r="DE2" s="356"/>
      <c r="DF2" s="354" t="s">
        <v>219</v>
      </c>
      <c r="DG2" s="355"/>
      <c r="DH2" s="355"/>
      <c r="DI2" s="356"/>
      <c r="DJ2" s="357" t="s">
        <v>220</v>
      </c>
      <c r="DK2" s="359" t="s">
        <v>220</v>
      </c>
      <c r="DL2" s="124"/>
    </row>
    <row r="3" spans="1:116" s="130" customFormat="1" ht="27" customHeight="1" x14ac:dyDescent="0.25">
      <c r="A3" s="374"/>
      <c r="B3" s="368"/>
      <c r="C3" s="371"/>
      <c r="D3" s="371"/>
      <c r="E3" s="376"/>
      <c r="F3" s="365"/>
      <c r="G3" s="365"/>
      <c r="H3" s="368"/>
      <c r="I3" s="371"/>
      <c r="J3" s="362"/>
      <c r="K3" s="368"/>
      <c r="L3" s="371"/>
      <c r="M3" s="362"/>
      <c r="N3" s="132" t="s">
        <v>221</v>
      </c>
      <c r="O3" s="133"/>
      <c r="P3" s="134" t="s">
        <v>222</v>
      </c>
      <c r="Q3" s="135" t="s">
        <v>223</v>
      </c>
      <c r="R3" s="132" t="s">
        <v>221</v>
      </c>
      <c r="S3" s="133"/>
      <c r="T3" s="134" t="s">
        <v>222</v>
      </c>
      <c r="U3" s="135" t="s">
        <v>224</v>
      </c>
      <c r="V3" s="134" t="s">
        <v>221</v>
      </c>
      <c r="W3" s="133"/>
      <c r="X3" s="134" t="s">
        <v>222</v>
      </c>
      <c r="Y3" s="135" t="s">
        <v>223</v>
      </c>
      <c r="Z3" s="134" t="s">
        <v>221</v>
      </c>
      <c r="AA3" s="133"/>
      <c r="AB3" s="134" t="s">
        <v>222</v>
      </c>
      <c r="AC3" s="135" t="s">
        <v>224</v>
      </c>
      <c r="AD3" s="134" t="s">
        <v>221</v>
      </c>
      <c r="AE3" s="133"/>
      <c r="AF3" s="134" t="s">
        <v>222</v>
      </c>
      <c r="AG3" s="135" t="s">
        <v>223</v>
      </c>
      <c r="AH3" s="134" t="s">
        <v>221</v>
      </c>
      <c r="AI3" s="133"/>
      <c r="AJ3" s="134" t="s">
        <v>222</v>
      </c>
      <c r="AK3" s="135" t="s">
        <v>223</v>
      </c>
      <c r="AL3" s="134" t="s">
        <v>221</v>
      </c>
      <c r="AM3" s="133"/>
      <c r="AN3" s="134" t="s">
        <v>222</v>
      </c>
      <c r="AO3" s="135" t="s">
        <v>223</v>
      </c>
      <c r="AP3" s="134" t="s">
        <v>221</v>
      </c>
      <c r="AQ3" s="133"/>
      <c r="AR3" s="134" t="s">
        <v>222</v>
      </c>
      <c r="AS3" s="135" t="s">
        <v>223</v>
      </c>
      <c r="AT3" s="134" t="s">
        <v>221</v>
      </c>
      <c r="AU3" s="133"/>
      <c r="AV3" s="134" t="s">
        <v>222</v>
      </c>
      <c r="AW3" s="135" t="s">
        <v>223</v>
      </c>
      <c r="AX3" s="134" t="s">
        <v>221</v>
      </c>
      <c r="AY3" s="133"/>
      <c r="AZ3" s="134" t="s">
        <v>222</v>
      </c>
      <c r="BA3" s="135" t="s">
        <v>223</v>
      </c>
      <c r="BB3" s="134" t="s">
        <v>221</v>
      </c>
      <c r="BC3" s="133"/>
      <c r="BD3" s="134" t="s">
        <v>222</v>
      </c>
      <c r="BE3" s="135" t="s">
        <v>223</v>
      </c>
      <c r="BF3" s="134" t="s">
        <v>221</v>
      </c>
      <c r="BG3" s="133"/>
      <c r="BH3" s="134" t="s">
        <v>222</v>
      </c>
      <c r="BI3" s="135" t="s">
        <v>223</v>
      </c>
      <c r="BJ3" s="134" t="s">
        <v>221</v>
      </c>
      <c r="BK3" s="133"/>
      <c r="BL3" s="134" t="s">
        <v>222</v>
      </c>
      <c r="BM3" s="135" t="s">
        <v>223</v>
      </c>
      <c r="BN3" s="134" t="s">
        <v>221</v>
      </c>
      <c r="BO3" s="133"/>
      <c r="BP3" s="134" t="s">
        <v>222</v>
      </c>
      <c r="BQ3" s="135" t="s">
        <v>223</v>
      </c>
      <c r="BR3" s="134" t="s">
        <v>221</v>
      </c>
      <c r="BS3" s="133"/>
      <c r="BT3" s="134" t="s">
        <v>222</v>
      </c>
      <c r="BU3" s="135" t="s">
        <v>223</v>
      </c>
      <c r="BV3" s="134" t="s">
        <v>221</v>
      </c>
      <c r="BW3" s="133"/>
      <c r="BX3" s="134" t="s">
        <v>222</v>
      </c>
      <c r="BY3" s="135" t="s">
        <v>223</v>
      </c>
      <c r="BZ3" s="134" t="s">
        <v>221</v>
      </c>
      <c r="CA3" s="133"/>
      <c r="CB3" s="134" t="s">
        <v>222</v>
      </c>
      <c r="CC3" s="135" t="s">
        <v>223</v>
      </c>
      <c r="CD3" s="134" t="s">
        <v>221</v>
      </c>
      <c r="CE3" s="133"/>
      <c r="CF3" s="134" t="s">
        <v>222</v>
      </c>
      <c r="CG3" s="135" t="s">
        <v>223</v>
      </c>
      <c r="CH3" s="134" t="s">
        <v>221</v>
      </c>
      <c r="CI3" s="133"/>
      <c r="CJ3" s="134" t="s">
        <v>222</v>
      </c>
      <c r="CK3" s="135" t="s">
        <v>223</v>
      </c>
      <c r="CL3" s="134" t="s">
        <v>221</v>
      </c>
      <c r="CM3" s="133"/>
      <c r="CN3" s="134" t="s">
        <v>222</v>
      </c>
      <c r="CO3" s="135" t="s">
        <v>223</v>
      </c>
      <c r="CP3" s="134" t="s">
        <v>221</v>
      </c>
      <c r="CQ3" s="133"/>
      <c r="CR3" s="134" t="s">
        <v>222</v>
      </c>
      <c r="CS3" s="135" t="s">
        <v>223</v>
      </c>
      <c r="CT3" s="134" t="s">
        <v>221</v>
      </c>
      <c r="CU3" s="133"/>
      <c r="CV3" s="134" t="s">
        <v>222</v>
      </c>
      <c r="CW3" s="135" t="s">
        <v>223</v>
      </c>
      <c r="CX3" s="134" t="s">
        <v>221</v>
      </c>
      <c r="CY3" s="133"/>
      <c r="CZ3" s="134" t="s">
        <v>222</v>
      </c>
      <c r="DA3" s="135" t="s">
        <v>223</v>
      </c>
      <c r="DB3" s="134" t="s">
        <v>221</v>
      </c>
      <c r="DC3" s="133"/>
      <c r="DD3" s="134" t="s">
        <v>222</v>
      </c>
      <c r="DE3" s="135" t="s">
        <v>223</v>
      </c>
      <c r="DF3" s="134" t="s">
        <v>221</v>
      </c>
      <c r="DG3" s="133"/>
      <c r="DH3" s="134" t="s">
        <v>222</v>
      </c>
      <c r="DI3" s="135" t="s">
        <v>223</v>
      </c>
      <c r="DJ3" s="358"/>
      <c r="DK3" s="360"/>
      <c r="DL3" s="125"/>
    </row>
    <row r="4" spans="1:116" s="130" customFormat="1" ht="77.25" customHeight="1" x14ac:dyDescent="0.25">
      <c r="A4" s="375"/>
      <c r="B4" s="369"/>
      <c r="C4" s="372"/>
      <c r="D4" s="372"/>
      <c r="E4" s="377"/>
      <c r="F4" s="366"/>
      <c r="G4" s="366"/>
      <c r="H4" s="369"/>
      <c r="I4" s="372"/>
      <c r="J4" s="363"/>
      <c r="K4" s="369"/>
      <c r="L4" s="372"/>
      <c r="M4" s="363"/>
      <c r="N4" s="136" t="s">
        <v>225</v>
      </c>
      <c r="O4" s="137" t="s">
        <v>226</v>
      </c>
      <c r="P4" s="137" t="s">
        <v>227</v>
      </c>
      <c r="Q4" s="138" t="s">
        <v>228</v>
      </c>
      <c r="R4" s="136" t="s">
        <v>225</v>
      </c>
      <c r="S4" s="137" t="s">
        <v>226</v>
      </c>
      <c r="T4" s="137" t="s">
        <v>227</v>
      </c>
      <c r="U4" s="138" t="s">
        <v>228</v>
      </c>
      <c r="V4" s="136" t="s">
        <v>225</v>
      </c>
      <c r="W4" s="137" t="s">
        <v>226</v>
      </c>
      <c r="X4" s="137" t="s">
        <v>227</v>
      </c>
      <c r="Y4" s="138" t="s">
        <v>228</v>
      </c>
      <c r="Z4" s="136" t="s">
        <v>225</v>
      </c>
      <c r="AA4" s="137" t="s">
        <v>226</v>
      </c>
      <c r="AB4" s="137" t="s">
        <v>227</v>
      </c>
      <c r="AC4" s="138" t="s">
        <v>228</v>
      </c>
      <c r="AD4" s="136" t="s">
        <v>225</v>
      </c>
      <c r="AE4" s="137" t="s">
        <v>226</v>
      </c>
      <c r="AF4" s="137" t="s">
        <v>227</v>
      </c>
      <c r="AG4" s="138" t="s">
        <v>228</v>
      </c>
      <c r="AH4" s="136" t="s">
        <v>225</v>
      </c>
      <c r="AI4" s="137" t="s">
        <v>226</v>
      </c>
      <c r="AJ4" s="137" t="s">
        <v>227</v>
      </c>
      <c r="AK4" s="138" t="s">
        <v>228</v>
      </c>
      <c r="AL4" s="136" t="s">
        <v>225</v>
      </c>
      <c r="AM4" s="137" t="s">
        <v>226</v>
      </c>
      <c r="AN4" s="137" t="s">
        <v>227</v>
      </c>
      <c r="AO4" s="138" t="s">
        <v>228</v>
      </c>
      <c r="AP4" s="136" t="s">
        <v>225</v>
      </c>
      <c r="AQ4" s="137" t="s">
        <v>226</v>
      </c>
      <c r="AR4" s="137" t="s">
        <v>227</v>
      </c>
      <c r="AS4" s="138" t="s">
        <v>228</v>
      </c>
      <c r="AT4" s="136" t="s">
        <v>225</v>
      </c>
      <c r="AU4" s="137" t="s">
        <v>226</v>
      </c>
      <c r="AV4" s="137" t="s">
        <v>227</v>
      </c>
      <c r="AW4" s="138" t="s">
        <v>228</v>
      </c>
      <c r="AX4" s="136" t="s">
        <v>225</v>
      </c>
      <c r="AY4" s="137" t="s">
        <v>226</v>
      </c>
      <c r="AZ4" s="137" t="s">
        <v>227</v>
      </c>
      <c r="BA4" s="138" t="s">
        <v>228</v>
      </c>
      <c r="BB4" s="136" t="s">
        <v>225</v>
      </c>
      <c r="BC4" s="137" t="s">
        <v>226</v>
      </c>
      <c r="BD4" s="137" t="s">
        <v>227</v>
      </c>
      <c r="BE4" s="138" t="s">
        <v>228</v>
      </c>
      <c r="BF4" s="136" t="s">
        <v>225</v>
      </c>
      <c r="BG4" s="137" t="s">
        <v>226</v>
      </c>
      <c r="BH4" s="137" t="s">
        <v>227</v>
      </c>
      <c r="BI4" s="138" t="s">
        <v>228</v>
      </c>
      <c r="BJ4" s="136" t="s">
        <v>225</v>
      </c>
      <c r="BK4" s="137" t="s">
        <v>226</v>
      </c>
      <c r="BL4" s="137" t="s">
        <v>227</v>
      </c>
      <c r="BM4" s="138" t="s">
        <v>228</v>
      </c>
      <c r="BN4" s="136" t="s">
        <v>225</v>
      </c>
      <c r="BO4" s="137" t="s">
        <v>226</v>
      </c>
      <c r="BP4" s="137" t="s">
        <v>227</v>
      </c>
      <c r="BQ4" s="138" t="s">
        <v>228</v>
      </c>
      <c r="BR4" s="136" t="s">
        <v>225</v>
      </c>
      <c r="BS4" s="137" t="s">
        <v>226</v>
      </c>
      <c r="BT4" s="137" t="s">
        <v>227</v>
      </c>
      <c r="BU4" s="138" t="s">
        <v>228</v>
      </c>
      <c r="BV4" s="136" t="s">
        <v>225</v>
      </c>
      <c r="BW4" s="137" t="s">
        <v>226</v>
      </c>
      <c r="BX4" s="137" t="s">
        <v>227</v>
      </c>
      <c r="BY4" s="138" t="s">
        <v>228</v>
      </c>
      <c r="BZ4" s="136" t="s">
        <v>225</v>
      </c>
      <c r="CA4" s="137" t="s">
        <v>226</v>
      </c>
      <c r="CB4" s="137" t="s">
        <v>227</v>
      </c>
      <c r="CC4" s="138" t="s">
        <v>228</v>
      </c>
      <c r="CD4" s="136" t="s">
        <v>225</v>
      </c>
      <c r="CE4" s="137" t="s">
        <v>226</v>
      </c>
      <c r="CF4" s="137" t="s">
        <v>227</v>
      </c>
      <c r="CG4" s="138" t="s">
        <v>228</v>
      </c>
      <c r="CH4" s="136" t="s">
        <v>225</v>
      </c>
      <c r="CI4" s="137" t="s">
        <v>226</v>
      </c>
      <c r="CJ4" s="137" t="s">
        <v>227</v>
      </c>
      <c r="CK4" s="138" t="s">
        <v>228</v>
      </c>
      <c r="CL4" s="136" t="s">
        <v>225</v>
      </c>
      <c r="CM4" s="137" t="s">
        <v>226</v>
      </c>
      <c r="CN4" s="137" t="s">
        <v>227</v>
      </c>
      <c r="CO4" s="138" t="s">
        <v>228</v>
      </c>
      <c r="CP4" s="136" t="s">
        <v>225</v>
      </c>
      <c r="CQ4" s="137" t="s">
        <v>226</v>
      </c>
      <c r="CR4" s="137" t="s">
        <v>227</v>
      </c>
      <c r="CS4" s="138" t="s">
        <v>228</v>
      </c>
      <c r="CT4" s="136" t="s">
        <v>225</v>
      </c>
      <c r="CU4" s="137" t="s">
        <v>226</v>
      </c>
      <c r="CV4" s="137" t="s">
        <v>227</v>
      </c>
      <c r="CW4" s="138" t="s">
        <v>228</v>
      </c>
      <c r="CX4" s="136" t="s">
        <v>225</v>
      </c>
      <c r="CY4" s="137" t="s">
        <v>226</v>
      </c>
      <c r="CZ4" s="137" t="s">
        <v>227</v>
      </c>
      <c r="DA4" s="138" t="s">
        <v>228</v>
      </c>
      <c r="DB4" s="136" t="s">
        <v>225</v>
      </c>
      <c r="DC4" s="137" t="s">
        <v>226</v>
      </c>
      <c r="DD4" s="137" t="s">
        <v>227</v>
      </c>
      <c r="DE4" s="138" t="s">
        <v>228</v>
      </c>
      <c r="DF4" s="136" t="s">
        <v>225</v>
      </c>
      <c r="DG4" s="137" t="s">
        <v>226</v>
      </c>
      <c r="DH4" s="137" t="s">
        <v>227</v>
      </c>
      <c r="DI4" s="138" t="s">
        <v>228</v>
      </c>
      <c r="DJ4" s="139" t="s">
        <v>229</v>
      </c>
      <c r="DK4" s="138" t="s">
        <v>230</v>
      </c>
      <c r="DL4" s="125"/>
    </row>
    <row r="5" spans="1:116" ht="0.75" customHeight="1" x14ac:dyDescent="0.3">
      <c r="A5" s="140"/>
      <c r="B5" s="141"/>
      <c r="C5" s="141"/>
      <c r="D5" s="142"/>
      <c r="E5" s="141"/>
      <c r="F5" s="140"/>
      <c r="G5" s="140"/>
      <c r="H5" s="143"/>
      <c r="I5" s="141"/>
      <c r="J5" s="141"/>
      <c r="K5" s="143"/>
      <c r="L5" s="141"/>
      <c r="M5" s="141"/>
      <c r="N5" s="143"/>
      <c r="O5" s="141"/>
      <c r="P5" s="141"/>
      <c r="Q5" s="144"/>
      <c r="R5" s="143"/>
      <c r="S5" s="141"/>
      <c r="T5" s="141"/>
      <c r="U5" s="144"/>
      <c r="V5" s="141"/>
      <c r="W5" s="141"/>
      <c r="X5" s="141"/>
      <c r="Y5" s="144"/>
      <c r="Z5" s="141"/>
      <c r="AA5" s="141"/>
      <c r="AB5" s="141"/>
      <c r="AC5" s="144"/>
      <c r="AD5" s="141"/>
      <c r="AE5" s="141"/>
      <c r="AF5" s="141"/>
      <c r="AG5" s="144"/>
      <c r="AH5" s="141"/>
      <c r="AI5" s="141"/>
      <c r="AJ5" s="141"/>
      <c r="AK5" s="144"/>
      <c r="AL5" s="141"/>
      <c r="AM5" s="141"/>
      <c r="AN5" s="141"/>
      <c r="AO5" s="144"/>
      <c r="AP5" s="141"/>
      <c r="AQ5" s="141"/>
      <c r="AR5" s="141"/>
      <c r="AS5" s="144"/>
      <c r="AT5" s="141"/>
      <c r="AU5" s="141"/>
      <c r="AV5" s="141"/>
      <c r="AW5" s="144"/>
      <c r="AX5" s="141"/>
      <c r="AY5" s="141"/>
      <c r="AZ5" s="141"/>
      <c r="BA5" s="144"/>
      <c r="BB5" s="141"/>
      <c r="BC5" s="141"/>
      <c r="BD5" s="141"/>
      <c r="BE5" s="144"/>
      <c r="BF5" s="141"/>
      <c r="BG5" s="141"/>
      <c r="BH5" s="141"/>
      <c r="BI5" s="144"/>
      <c r="BJ5" s="141"/>
      <c r="BK5" s="141"/>
      <c r="BL5" s="141"/>
      <c r="BM5" s="144"/>
      <c r="BN5" s="141"/>
      <c r="BO5" s="141"/>
      <c r="BP5" s="141"/>
      <c r="BQ5" s="144"/>
      <c r="BR5" s="141"/>
      <c r="BS5" s="141"/>
      <c r="BT5" s="141"/>
      <c r="BU5" s="144"/>
      <c r="BV5" s="141"/>
      <c r="BW5" s="141"/>
      <c r="BX5" s="141"/>
      <c r="BY5" s="144"/>
      <c r="BZ5" s="141"/>
      <c r="CA5" s="141"/>
      <c r="CB5" s="141"/>
      <c r="CC5" s="144"/>
      <c r="CD5" s="141"/>
      <c r="CE5" s="141"/>
      <c r="CF5" s="141"/>
      <c r="CG5" s="144"/>
      <c r="CH5" s="141"/>
      <c r="CI5" s="141"/>
      <c r="CJ5" s="141"/>
      <c r="CK5" s="144"/>
      <c r="CL5" s="141"/>
      <c r="CM5" s="141"/>
      <c r="CN5" s="141"/>
      <c r="CO5" s="144"/>
      <c r="CP5" s="141"/>
      <c r="CQ5" s="141"/>
      <c r="CR5" s="141"/>
      <c r="CS5" s="144"/>
      <c r="CT5" s="141"/>
      <c r="CU5" s="141"/>
      <c r="CV5" s="141"/>
      <c r="CW5" s="144"/>
      <c r="CX5" s="141"/>
      <c r="CY5" s="141"/>
      <c r="CZ5" s="141"/>
      <c r="DA5" s="144"/>
      <c r="DB5" s="141"/>
      <c r="DC5" s="141"/>
      <c r="DD5" s="141"/>
      <c r="DE5" s="144"/>
      <c r="DF5" s="141"/>
      <c r="DG5" s="141"/>
      <c r="DH5" s="141"/>
      <c r="DI5" s="144"/>
      <c r="DJ5" s="143"/>
      <c r="DK5" s="144"/>
    </row>
    <row r="6" spans="1:116" ht="18.75" customHeight="1" x14ac:dyDescent="0.3">
      <c r="A6" s="145" t="s">
        <v>231</v>
      </c>
      <c r="B6" s="146">
        <v>0</v>
      </c>
      <c r="C6" s="147">
        <v>0</v>
      </c>
      <c r="D6" s="148">
        <v>0</v>
      </c>
      <c r="E6" s="149">
        <f>SUM(C6*D6)</f>
        <v>0</v>
      </c>
      <c r="F6" s="150">
        <f>SUM(C6+E6)</f>
        <v>0</v>
      </c>
      <c r="G6" s="151">
        <v>0</v>
      </c>
      <c r="H6" s="152">
        <v>0</v>
      </c>
      <c r="I6" s="124">
        <f t="shared" ref="I6:I31" si="0">H6*G6</f>
        <v>0</v>
      </c>
      <c r="J6" s="153">
        <f t="shared" ref="J6:J42" si="1">IF($G6=0,0,(I6/$G6)*$F6)</f>
        <v>0</v>
      </c>
      <c r="K6" s="152">
        <v>0</v>
      </c>
      <c r="L6" s="154">
        <f t="shared" ref="L6:L31" si="2">K6*G6</f>
        <v>0</v>
      </c>
      <c r="M6" s="153">
        <f t="shared" ref="M6:M42" si="3">IF($G6=0,0,(L6/$G6)*$F6)</f>
        <v>0</v>
      </c>
      <c r="N6" s="155">
        <f t="shared" ref="N6:N31" si="4">P6*$G6</f>
        <v>0</v>
      </c>
      <c r="O6" s="156">
        <v>0</v>
      </c>
      <c r="P6" s="157">
        <f t="shared" ref="P6:P42" si="5">IF($G6=0,0,($O$47*$O6)/$G6)</f>
        <v>0</v>
      </c>
      <c r="Q6" s="149">
        <f t="shared" ref="Q6:Q42" si="6">P6*$F6</f>
        <v>0</v>
      </c>
      <c r="R6" s="155">
        <f t="shared" ref="R6:R31" si="7">T6*$G6</f>
        <v>0</v>
      </c>
      <c r="S6" s="156">
        <v>0</v>
      </c>
      <c r="T6" s="157">
        <f t="shared" ref="T6:T42" si="8">IF($G6=0,0,($S$47*$S6)/$G6)</f>
        <v>0</v>
      </c>
      <c r="U6" s="149">
        <f t="shared" ref="U6:U31" si="9">T6*$F6</f>
        <v>0</v>
      </c>
      <c r="V6" s="155">
        <f t="shared" ref="V6:V31" si="10">X6*$G6</f>
        <v>0</v>
      </c>
      <c r="W6" s="156">
        <v>0</v>
      </c>
      <c r="X6" s="157">
        <f t="shared" ref="X6:X42" si="11">IF($G6=0,0,($W$47*$W6)/$G6)</f>
        <v>0</v>
      </c>
      <c r="Y6" s="149">
        <f t="shared" ref="Y6:Y31" si="12">X6*$F6</f>
        <v>0</v>
      </c>
      <c r="Z6" s="155">
        <f t="shared" ref="Z6:Z31" si="13">AB6*$G6</f>
        <v>0</v>
      </c>
      <c r="AA6" s="156">
        <v>0</v>
      </c>
      <c r="AB6" s="157">
        <f t="shared" ref="AB6:AB42" si="14">IF($G6=0,0,($AA$47*$AA6)/$G6)</f>
        <v>0</v>
      </c>
      <c r="AC6" s="149">
        <f t="shared" ref="AC6:AC31" si="15">AB6*$F6</f>
        <v>0</v>
      </c>
      <c r="AD6" s="155">
        <f t="shared" ref="AD6:AD31" si="16">AF6*$G6</f>
        <v>0</v>
      </c>
      <c r="AE6" s="156">
        <v>0</v>
      </c>
      <c r="AF6" s="157">
        <f t="shared" ref="AF6:AF42" si="17">IF($G6=0,0,($AE$47*$AE6)/$G6)</f>
        <v>0</v>
      </c>
      <c r="AG6" s="149">
        <f t="shared" ref="AG6:AG31" si="18">AF6*$F6</f>
        <v>0</v>
      </c>
      <c r="AH6" s="155">
        <f t="shared" ref="AH6:AH31" si="19">AJ6*$G6</f>
        <v>0</v>
      </c>
      <c r="AI6" s="156">
        <v>0</v>
      </c>
      <c r="AJ6" s="157">
        <f t="shared" ref="AJ6:AJ31" si="20">IF($G6=0,0,($AM$47*$AM6)/$G6)</f>
        <v>0</v>
      </c>
      <c r="AK6" s="149">
        <f t="shared" ref="AK6:AK31" si="21">AJ6*$F6</f>
        <v>0</v>
      </c>
      <c r="AL6" s="155">
        <f t="shared" ref="AL6:AL31" si="22">AN6*$G6</f>
        <v>0</v>
      </c>
      <c r="AM6" s="156">
        <v>0</v>
      </c>
      <c r="AN6" s="157">
        <f t="shared" ref="AN6:AN30" si="23">IF($G6=0,0,($AM$47*$AM6)/$G6)</f>
        <v>0</v>
      </c>
      <c r="AO6" s="149">
        <f t="shared" ref="AO6:AO31" si="24">AN6*$F6</f>
        <v>0</v>
      </c>
      <c r="AP6" s="155">
        <f t="shared" ref="AP6:AP31" si="25">AR6*$G6</f>
        <v>0</v>
      </c>
      <c r="AQ6" s="156">
        <v>0</v>
      </c>
      <c r="AR6" s="157">
        <f t="shared" ref="AR6:AR30" si="26">IF($G6=0,0,($AQ$47*$AQ6)/$G6)</f>
        <v>0</v>
      </c>
      <c r="AS6" s="149">
        <f t="shared" ref="AS6:AS31" si="27">AR6*$F6</f>
        <v>0</v>
      </c>
      <c r="AT6" s="155">
        <f t="shared" ref="AT6:AT31" si="28">AV6*$G6</f>
        <v>0</v>
      </c>
      <c r="AU6" s="156">
        <v>0</v>
      </c>
      <c r="AV6" s="157">
        <f t="shared" ref="AV6:AV30" si="29">IF($G6=0,0,($AU$47*$AU6)/$G6)</f>
        <v>0</v>
      </c>
      <c r="AW6" s="149">
        <f t="shared" ref="AW6:AW31" si="30">AV6*$F6</f>
        <v>0</v>
      </c>
      <c r="AX6" s="155">
        <f t="shared" ref="AX6:AX31" si="31">AZ6*$G6</f>
        <v>0</v>
      </c>
      <c r="AY6" s="156">
        <v>0</v>
      </c>
      <c r="AZ6" s="157">
        <f t="shared" ref="AZ6:AZ30" si="32">IF($G6=0,0,($AY$47*$AY6)/$G6)</f>
        <v>0</v>
      </c>
      <c r="BA6" s="149">
        <f t="shared" ref="BA6:BA31" si="33">AZ6*$F6</f>
        <v>0</v>
      </c>
      <c r="BB6" s="155">
        <f t="shared" ref="BB6:BB31" si="34">BD6*$G6</f>
        <v>0</v>
      </c>
      <c r="BC6" s="156">
        <v>0</v>
      </c>
      <c r="BD6" s="157">
        <f t="shared" ref="BD6:BD42" si="35">IF($G6=0,0,($BC$47*$BC6)/$G6)</f>
        <v>0</v>
      </c>
      <c r="BE6" s="149">
        <f t="shared" ref="BE6:BE31" si="36">BD6*$F6</f>
        <v>0</v>
      </c>
      <c r="BF6" s="155">
        <f t="shared" ref="BF6:BF31" si="37">BH6*$G6</f>
        <v>0</v>
      </c>
      <c r="BG6" s="156">
        <v>0</v>
      </c>
      <c r="BH6" s="157">
        <f t="shared" ref="BH6:BH42" si="38">IF($G6=0,0,($BG$47*$BG6)/$G6)</f>
        <v>0</v>
      </c>
      <c r="BI6" s="149">
        <f t="shared" ref="BI6:BI31" si="39">BH6*$F6</f>
        <v>0</v>
      </c>
      <c r="BJ6" s="155">
        <f t="shared" ref="BJ6:BJ31" si="40">BL6*$G6</f>
        <v>0</v>
      </c>
      <c r="BK6" s="156">
        <v>0</v>
      </c>
      <c r="BL6" s="157">
        <f t="shared" ref="BL6:BL31" si="41">IF($G6=0,0,($BK$47*$BK6)/$G6)</f>
        <v>0</v>
      </c>
      <c r="BM6" s="149">
        <f t="shared" ref="BM6:BM31" si="42">BL6*$F6</f>
        <v>0</v>
      </c>
      <c r="BN6" s="155">
        <f t="shared" ref="BN6:BN31" si="43">BP6*$G6</f>
        <v>0</v>
      </c>
      <c r="BO6" s="156">
        <v>0</v>
      </c>
      <c r="BP6" s="157">
        <f t="shared" ref="BP6:BP42" si="44">IF($G6=0,0,($BO$47*$BO6)/$G6)</f>
        <v>0</v>
      </c>
      <c r="BQ6" s="149">
        <f t="shared" ref="BQ6:BQ31" si="45">BP6*$F6</f>
        <v>0</v>
      </c>
      <c r="BR6" s="155">
        <f t="shared" ref="BR6:BR31" si="46">BT6*$G6</f>
        <v>0</v>
      </c>
      <c r="BS6" s="156">
        <v>0</v>
      </c>
      <c r="BT6" s="157">
        <f t="shared" ref="BT6:BT31" si="47">IF($G6=0,0,($BS$47*$BS6)/$G6)</f>
        <v>0</v>
      </c>
      <c r="BU6" s="149">
        <f t="shared" ref="BU6:BU31" si="48">BT6*$F6</f>
        <v>0</v>
      </c>
      <c r="BV6" s="155">
        <f t="shared" ref="BV6:BV31" si="49">BX6*$G6</f>
        <v>0</v>
      </c>
      <c r="BW6" s="156">
        <v>0</v>
      </c>
      <c r="BX6" s="157">
        <f t="shared" ref="BX6:BX31" si="50">IF($G6=0,0,($BW$47*$BW6)/$G6)</f>
        <v>0</v>
      </c>
      <c r="BY6" s="149">
        <f t="shared" ref="BY6:BY31" si="51">BX6*$F6</f>
        <v>0</v>
      </c>
      <c r="BZ6" s="155">
        <f t="shared" ref="BZ6:BZ31" si="52">CB6*$G6</f>
        <v>0</v>
      </c>
      <c r="CA6" s="156">
        <v>0</v>
      </c>
      <c r="CB6" s="157">
        <f t="shared" ref="CB6:CB31" si="53">IF($G6=0,0,($CA$47*$CA6)/$G6)</f>
        <v>0</v>
      </c>
      <c r="CC6" s="149">
        <f t="shared" ref="CC6:CC31" si="54">CB6*$F6</f>
        <v>0</v>
      </c>
      <c r="CD6" s="155">
        <f t="shared" ref="CD6:CD31" si="55">CF6*$G6</f>
        <v>0</v>
      </c>
      <c r="CE6" s="156">
        <v>0</v>
      </c>
      <c r="CF6" s="157">
        <f t="shared" ref="CF6:CF31" si="56">IF($G6=0,0,($CE$47*$CE6)/$G6)</f>
        <v>0</v>
      </c>
      <c r="CG6" s="149">
        <f t="shared" ref="CG6:CG31" si="57">CF6*$F6</f>
        <v>0</v>
      </c>
      <c r="CH6" s="155">
        <f t="shared" ref="CH6:CH31" si="58">CJ6*$G6</f>
        <v>0</v>
      </c>
      <c r="CI6" s="156">
        <v>0</v>
      </c>
      <c r="CJ6" s="157">
        <f t="shared" ref="CJ6:CJ31" si="59">IF($G6=0,0,($CI$47*$CI6)/$G6)</f>
        <v>0</v>
      </c>
      <c r="CK6" s="149">
        <f t="shared" ref="CK6:CK31" si="60">CJ6*$F6</f>
        <v>0</v>
      </c>
      <c r="CL6" s="155">
        <f t="shared" ref="CL6:CL31" si="61">CN6*$G6</f>
        <v>0</v>
      </c>
      <c r="CM6" s="156">
        <v>0</v>
      </c>
      <c r="CN6" s="157">
        <f t="shared" ref="CN6:CN31" si="62">IF($G6=0,0,($CM$47*$CM6)/$G6)</f>
        <v>0</v>
      </c>
      <c r="CO6" s="149">
        <f t="shared" ref="CO6:CO31" si="63">CN6*$F6</f>
        <v>0</v>
      </c>
      <c r="CP6" s="155">
        <f t="shared" ref="CP6:CP31" si="64">CR6*$G6</f>
        <v>0</v>
      </c>
      <c r="CQ6" s="156">
        <v>0</v>
      </c>
      <c r="CR6" s="157">
        <f t="shared" ref="CR6:CR31" si="65">IF($G6=0,0,($CQ$47*$CQ6)/$G6)</f>
        <v>0</v>
      </c>
      <c r="CS6" s="149">
        <f t="shared" ref="CS6:CS31" si="66">CR6*$F6</f>
        <v>0</v>
      </c>
      <c r="CT6" s="155">
        <f t="shared" ref="CT6:CT31" si="67">CV6*$G6</f>
        <v>0</v>
      </c>
      <c r="CU6" s="156">
        <v>0</v>
      </c>
      <c r="CV6" s="157">
        <f t="shared" ref="CV6:CV31" si="68">IF($G6=0,0,($CU$47*$CU6)/$G6)</f>
        <v>0</v>
      </c>
      <c r="CW6" s="149">
        <f t="shared" ref="CW6:CW31" si="69">CV6*$F6</f>
        <v>0</v>
      </c>
      <c r="CX6" s="155">
        <f t="shared" ref="CX6:CX31" si="70">CZ6*$G6</f>
        <v>0</v>
      </c>
      <c r="CY6" s="156">
        <v>0</v>
      </c>
      <c r="CZ6" s="157">
        <f t="shared" ref="CZ6:CZ31" si="71">IF($G6=0,0,($CY$47*$CY6)/$G6)</f>
        <v>0</v>
      </c>
      <c r="DA6" s="149">
        <f t="shared" ref="DA6:DA31" si="72">CZ6*$F6</f>
        <v>0</v>
      </c>
      <c r="DB6" s="155">
        <f t="shared" ref="DB6:DB31" si="73">DD6*$G6</f>
        <v>0</v>
      </c>
      <c r="DC6" s="156">
        <v>0</v>
      </c>
      <c r="DD6" s="157">
        <f t="shared" ref="DD6:DD31" si="74">IF($G6=0,0,($DC$47*$DC6)/$G6)</f>
        <v>0</v>
      </c>
      <c r="DE6" s="149">
        <f t="shared" ref="DE6:DE31" si="75">DD6*$F6</f>
        <v>0</v>
      </c>
      <c r="DF6" s="155">
        <f t="shared" ref="DF6:DF31" si="76">DH6*$G6</f>
        <v>0</v>
      </c>
      <c r="DG6" s="156">
        <v>0</v>
      </c>
      <c r="DH6" s="157">
        <f t="shared" ref="DH6:DH31" si="77">IF($G6=0,0,($DG$47*$DG6)/$G6)</f>
        <v>0</v>
      </c>
      <c r="DI6" s="149">
        <f t="shared" ref="DI6:DI31" si="78">DH6*$F6</f>
        <v>0</v>
      </c>
      <c r="DJ6" s="158">
        <f t="shared" ref="DJ6:DJ31" si="79">1-(+H6+K6+P6+T6+X6+AB6+AF6+AJ6+AN6+AR6+AV6+AZ6+BD6+BH6+BL6+BP6+BT6+BX6+CB6+CF6+CJ6+CN6+CR6+CV6+CZ6+DD6+DH6)</f>
        <v>1</v>
      </c>
      <c r="DK6" s="149">
        <f t="shared" ref="DK6:DK31" si="80">DJ6*F6</f>
        <v>0</v>
      </c>
    </row>
    <row r="7" spans="1:116" ht="18.75" customHeight="1" x14ac:dyDescent="0.3">
      <c r="A7" s="145" t="s">
        <v>231</v>
      </c>
      <c r="B7" s="146">
        <v>0</v>
      </c>
      <c r="C7" s="147">
        <v>0</v>
      </c>
      <c r="D7" s="148">
        <v>0</v>
      </c>
      <c r="E7" s="149">
        <f>SUM(C7*D7)</f>
        <v>0</v>
      </c>
      <c r="F7" s="150">
        <f>SUM(C7+E7)</f>
        <v>0</v>
      </c>
      <c r="G7" s="151">
        <v>0</v>
      </c>
      <c r="H7" s="152">
        <v>0</v>
      </c>
      <c r="I7" s="124">
        <f t="shared" si="0"/>
        <v>0</v>
      </c>
      <c r="J7" s="153">
        <f t="shared" si="1"/>
        <v>0</v>
      </c>
      <c r="K7" s="152">
        <v>0</v>
      </c>
      <c r="L7" s="154">
        <f t="shared" si="2"/>
        <v>0</v>
      </c>
      <c r="M7" s="153">
        <f t="shared" si="3"/>
        <v>0</v>
      </c>
      <c r="N7" s="155">
        <f t="shared" si="4"/>
        <v>0</v>
      </c>
      <c r="O7" s="156">
        <v>0</v>
      </c>
      <c r="P7" s="157">
        <f t="shared" si="5"/>
        <v>0</v>
      </c>
      <c r="Q7" s="149">
        <f t="shared" si="6"/>
        <v>0</v>
      </c>
      <c r="R7" s="155">
        <f t="shared" si="7"/>
        <v>0</v>
      </c>
      <c r="S7" s="156">
        <v>0</v>
      </c>
      <c r="T7" s="157">
        <f t="shared" si="8"/>
        <v>0</v>
      </c>
      <c r="U7" s="149">
        <f t="shared" si="9"/>
        <v>0</v>
      </c>
      <c r="V7" s="155">
        <f t="shared" si="10"/>
        <v>0</v>
      </c>
      <c r="W7" s="156">
        <v>0</v>
      </c>
      <c r="X7" s="157">
        <f t="shared" si="11"/>
        <v>0</v>
      </c>
      <c r="Y7" s="149">
        <f t="shared" si="12"/>
        <v>0</v>
      </c>
      <c r="Z7" s="155">
        <f t="shared" si="13"/>
        <v>0</v>
      </c>
      <c r="AA7" s="156">
        <v>0</v>
      </c>
      <c r="AB7" s="157">
        <f t="shared" si="14"/>
        <v>0</v>
      </c>
      <c r="AC7" s="149">
        <f t="shared" si="15"/>
        <v>0</v>
      </c>
      <c r="AD7" s="155">
        <f t="shared" si="16"/>
        <v>0</v>
      </c>
      <c r="AE7" s="156">
        <v>0</v>
      </c>
      <c r="AF7" s="157">
        <f t="shared" si="17"/>
        <v>0</v>
      </c>
      <c r="AG7" s="149">
        <f t="shared" si="18"/>
        <v>0</v>
      </c>
      <c r="AH7" s="155">
        <f t="shared" si="19"/>
        <v>0</v>
      </c>
      <c r="AI7" s="156">
        <v>0</v>
      </c>
      <c r="AJ7" s="157">
        <f t="shared" si="20"/>
        <v>0</v>
      </c>
      <c r="AK7" s="149">
        <f t="shared" si="21"/>
        <v>0</v>
      </c>
      <c r="AL7" s="155">
        <f t="shared" si="22"/>
        <v>0</v>
      </c>
      <c r="AM7" s="156">
        <v>0</v>
      </c>
      <c r="AN7" s="157">
        <f t="shared" si="23"/>
        <v>0</v>
      </c>
      <c r="AO7" s="149">
        <f t="shared" si="24"/>
        <v>0</v>
      </c>
      <c r="AP7" s="155">
        <f t="shared" si="25"/>
        <v>0</v>
      </c>
      <c r="AQ7" s="156">
        <v>0</v>
      </c>
      <c r="AR7" s="157">
        <f t="shared" si="26"/>
        <v>0</v>
      </c>
      <c r="AS7" s="149">
        <f t="shared" si="27"/>
        <v>0</v>
      </c>
      <c r="AT7" s="155">
        <f t="shared" si="28"/>
        <v>0</v>
      </c>
      <c r="AU7" s="156">
        <v>0</v>
      </c>
      <c r="AV7" s="157">
        <f t="shared" si="29"/>
        <v>0</v>
      </c>
      <c r="AW7" s="149">
        <f t="shared" si="30"/>
        <v>0</v>
      </c>
      <c r="AX7" s="155">
        <f t="shared" si="31"/>
        <v>0</v>
      </c>
      <c r="AY7" s="156">
        <v>0</v>
      </c>
      <c r="AZ7" s="157">
        <f t="shared" si="32"/>
        <v>0</v>
      </c>
      <c r="BA7" s="149">
        <f t="shared" si="33"/>
        <v>0</v>
      </c>
      <c r="BB7" s="155">
        <f t="shared" si="34"/>
        <v>0</v>
      </c>
      <c r="BC7" s="156">
        <v>0</v>
      </c>
      <c r="BD7" s="157">
        <f t="shared" si="35"/>
        <v>0</v>
      </c>
      <c r="BE7" s="149">
        <f t="shared" si="36"/>
        <v>0</v>
      </c>
      <c r="BF7" s="155">
        <f t="shared" si="37"/>
        <v>0</v>
      </c>
      <c r="BG7" s="156">
        <v>0</v>
      </c>
      <c r="BH7" s="157">
        <f t="shared" si="38"/>
        <v>0</v>
      </c>
      <c r="BI7" s="149">
        <f t="shared" si="39"/>
        <v>0</v>
      </c>
      <c r="BJ7" s="155">
        <f t="shared" si="40"/>
        <v>0</v>
      </c>
      <c r="BK7" s="156">
        <v>0</v>
      </c>
      <c r="BL7" s="157">
        <f t="shared" si="41"/>
        <v>0</v>
      </c>
      <c r="BM7" s="149">
        <f t="shared" si="42"/>
        <v>0</v>
      </c>
      <c r="BN7" s="155">
        <f t="shared" si="43"/>
        <v>0</v>
      </c>
      <c r="BO7" s="156">
        <v>0</v>
      </c>
      <c r="BP7" s="157">
        <f t="shared" si="44"/>
        <v>0</v>
      </c>
      <c r="BQ7" s="149">
        <f t="shared" si="45"/>
        <v>0</v>
      </c>
      <c r="BR7" s="155">
        <f t="shared" si="46"/>
        <v>0</v>
      </c>
      <c r="BS7" s="156">
        <v>0</v>
      </c>
      <c r="BT7" s="157">
        <f t="shared" si="47"/>
        <v>0</v>
      </c>
      <c r="BU7" s="149">
        <f t="shared" si="48"/>
        <v>0</v>
      </c>
      <c r="BV7" s="155">
        <f t="shared" si="49"/>
        <v>0</v>
      </c>
      <c r="BW7" s="156">
        <v>0</v>
      </c>
      <c r="BX7" s="157">
        <f t="shared" si="50"/>
        <v>0</v>
      </c>
      <c r="BY7" s="149">
        <f t="shared" si="51"/>
        <v>0</v>
      </c>
      <c r="BZ7" s="155">
        <f t="shared" si="52"/>
        <v>0</v>
      </c>
      <c r="CA7" s="156">
        <v>0</v>
      </c>
      <c r="CB7" s="157">
        <f t="shared" si="53"/>
        <v>0</v>
      </c>
      <c r="CC7" s="149">
        <f t="shared" si="54"/>
        <v>0</v>
      </c>
      <c r="CD7" s="155">
        <f t="shared" si="55"/>
        <v>0</v>
      </c>
      <c r="CE7" s="156">
        <v>0</v>
      </c>
      <c r="CF7" s="157">
        <f t="shared" si="56"/>
        <v>0</v>
      </c>
      <c r="CG7" s="149">
        <f t="shared" si="57"/>
        <v>0</v>
      </c>
      <c r="CH7" s="155">
        <f t="shared" si="58"/>
        <v>0</v>
      </c>
      <c r="CI7" s="156">
        <v>0</v>
      </c>
      <c r="CJ7" s="157">
        <f t="shared" si="59"/>
        <v>0</v>
      </c>
      <c r="CK7" s="149">
        <f t="shared" si="60"/>
        <v>0</v>
      </c>
      <c r="CL7" s="155">
        <f t="shared" si="61"/>
        <v>0</v>
      </c>
      <c r="CM7" s="156">
        <v>0</v>
      </c>
      <c r="CN7" s="157">
        <f t="shared" si="62"/>
        <v>0</v>
      </c>
      <c r="CO7" s="149">
        <f t="shared" si="63"/>
        <v>0</v>
      </c>
      <c r="CP7" s="155">
        <f t="shared" si="64"/>
        <v>0</v>
      </c>
      <c r="CQ7" s="156">
        <v>0</v>
      </c>
      <c r="CR7" s="157">
        <f t="shared" si="65"/>
        <v>0</v>
      </c>
      <c r="CS7" s="149">
        <f t="shared" si="66"/>
        <v>0</v>
      </c>
      <c r="CT7" s="155">
        <f t="shared" si="67"/>
        <v>0</v>
      </c>
      <c r="CU7" s="156">
        <v>0</v>
      </c>
      <c r="CV7" s="157">
        <f t="shared" si="68"/>
        <v>0</v>
      </c>
      <c r="CW7" s="149">
        <f t="shared" si="69"/>
        <v>0</v>
      </c>
      <c r="CX7" s="155">
        <f t="shared" si="70"/>
        <v>0</v>
      </c>
      <c r="CY7" s="156">
        <v>0</v>
      </c>
      <c r="CZ7" s="157">
        <f t="shared" si="71"/>
        <v>0</v>
      </c>
      <c r="DA7" s="149">
        <f t="shared" si="72"/>
        <v>0</v>
      </c>
      <c r="DB7" s="155">
        <f t="shared" si="73"/>
        <v>0</v>
      </c>
      <c r="DC7" s="156">
        <v>0</v>
      </c>
      <c r="DD7" s="157">
        <f t="shared" si="74"/>
        <v>0</v>
      </c>
      <c r="DE7" s="149">
        <f t="shared" si="75"/>
        <v>0</v>
      </c>
      <c r="DF7" s="155">
        <f t="shared" si="76"/>
        <v>0</v>
      </c>
      <c r="DG7" s="156">
        <v>0</v>
      </c>
      <c r="DH7" s="157">
        <f t="shared" si="77"/>
        <v>0</v>
      </c>
      <c r="DI7" s="149">
        <f t="shared" si="78"/>
        <v>0</v>
      </c>
      <c r="DJ7" s="158">
        <f t="shared" si="79"/>
        <v>1</v>
      </c>
      <c r="DK7" s="149">
        <f t="shared" si="80"/>
        <v>0</v>
      </c>
    </row>
    <row r="8" spans="1:116" ht="18.75" customHeight="1" x14ac:dyDescent="0.3">
      <c r="A8" s="145" t="s">
        <v>231</v>
      </c>
      <c r="B8" s="146">
        <v>0</v>
      </c>
      <c r="C8" s="147">
        <v>0</v>
      </c>
      <c r="D8" s="148">
        <v>0</v>
      </c>
      <c r="E8" s="149">
        <f t="shared" ref="E8:E17" si="81">SUM(C8*D8)</f>
        <v>0</v>
      </c>
      <c r="F8" s="150">
        <f t="shared" ref="F8:F31" si="82">SUM(C8+E8)</f>
        <v>0</v>
      </c>
      <c r="G8" s="151">
        <v>0</v>
      </c>
      <c r="H8" s="152">
        <v>0</v>
      </c>
      <c r="I8" s="124">
        <f t="shared" si="0"/>
        <v>0</v>
      </c>
      <c r="J8" s="153">
        <f t="shared" si="1"/>
        <v>0</v>
      </c>
      <c r="K8" s="152">
        <v>0</v>
      </c>
      <c r="L8" s="154">
        <f t="shared" si="2"/>
        <v>0</v>
      </c>
      <c r="M8" s="153">
        <f t="shared" si="3"/>
        <v>0</v>
      </c>
      <c r="N8" s="155">
        <f t="shared" si="4"/>
        <v>0</v>
      </c>
      <c r="O8" s="156">
        <v>0</v>
      </c>
      <c r="P8" s="157">
        <f t="shared" si="5"/>
        <v>0</v>
      </c>
      <c r="Q8" s="149">
        <f t="shared" si="6"/>
        <v>0</v>
      </c>
      <c r="R8" s="155">
        <f t="shared" si="7"/>
        <v>0</v>
      </c>
      <c r="S8" s="156">
        <v>0</v>
      </c>
      <c r="T8" s="157">
        <f t="shared" si="8"/>
        <v>0</v>
      </c>
      <c r="U8" s="149">
        <f t="shared" si="9"/>
        <v>0</v>
      </c>
      <c r="V8" s="155">
        <f t="shared" si="10"/>
        <v>0</v>
      </c>
      <c r="W8" s="156">
        <v>0</v>
      </c>
      <c r="X8" s="157">
        <f t="shared" si="11"/>
        <v>0</v>
      </c>
      <c r="Y8" s="149">
        <f t="shared" si="12"/>
        <v>0</v>
      </c>
      <c r="Z8" s="155">
        <f t="shared" si="13"/>
        <v>0</v>
      </c>
      <c r="AA8" s="156">
        <v>0</v>
      </c>
      <c r="AB8" s="157">
        <f t="shared" si="14"/>
        <v>0</v>
      </c>
      <c r="AC8" s="149">
        <f t="shared" si="15"/>
        <v>0</v>
      </c>
      <c r="AD8" s="155">
        <f t="shared" si="16"/>
        <v>0</v>
      </c>
      <c r="AE8" s="156">
        <v>0</v>
      </c>
      <c r="AF8" s="157">
        <f t="shared" si="17"/>
        <v>0</v>
      </c>
      <c r="AG8" s="149">
        <f t="shared" si="18"/>
        <v>0</v>
      </c>
      <c r="AH8" s="155">
        <f t="shared" si="19"/>
        <v>0</v>
      </c>
      <c r="AI8" s="156">
        <v>0</v>
      </c>
      <c r="AJ8" s="157">
        <f t="shared" si="20"/>
        <v>0</v>
      </c>
      <c r="AK8" s="149">
        <f t="shared" si="21"/>
        <v>0</v>
      </c>
      <c r="AL8" s="155">
        <f t="shared" si="22"/>
        <v>0</v>
      </c>
      <c r="AM8" s="156">
        <v>0</v>
      </c>
      <c r="AN8" s="157">
        <f t="shared" si="23"/>
        <v>0</v>
      </c>
      <c r="AO8" s="149">
        <f t="shared" si="24"/>
        <v>0</v>
      </c>
      <c r="AP8" s="155">
        <f t="shared" si="25"/>
        <v>0</v>
      </c>
      <c r="AQ8" s="156">
        <v>0</v>
      </c>
      <c r="AR8" s="157">
        <f t="shared" si="26"/>
        <v>0</v>
      </c>
      <c r="AS8" s="149">
        <f t="shared" si="27"/>
        <v>0</v>
      </c>
      <c r="AT8" s="155">
        <f t="shared" si="28"/>
        <v>0</v>
      </c>
      <c r="AU8" s="156">
        <v>0</v>
      </c>
      <c r="AV8" s="157">
        <f t="shared" si="29"/>
        <v>0</v>
      </c>
      <c r="AW8" s="149">
        <f t="shared" si="30"/>
        <v>0</v>
      </c>
      <c r="AX8" s="155">
        <f t="shared" si="31"/>
        <v>0</v>
      </c>
      <c r="AY8" s="156">
        <v>0</v>
      </c>
      <c r="AZ8" s="157">
        <f t="shared" si="32"/>
        <v>0</v>
      </c>
      <c r="BA8" s="149">
        <f t="shared" si="33"/>
        <v>0</v>
      </c>
      <c r="BB8" s="155">
        <f t="shared" si="34"/>
        <v>0</v>
      </c>
      <c r="BC8" s="156">
        <v>0</v>
      </c>
      <c r="BD8" s="157">
        <f t="shared" si="35"/>
        <v>0</v>
      </c>
      <c r="BE8" s="149">
        <f t="shared" si="36"/>
        <v>0</v>
      </c>
      <c r="BF8" s="155">
        <f t="shared" si="37"/>
        <v>0</v>
      </c>
      <c r="BG8" s="156">
        <v>0</v>
      </c>
      <c r="BH8" s="157">
        <f t="shared" si="38"/>
        <v>0</v>
      </c>
      <c r="BI8" s="149">
        <f t="shared" si="39"/>
        <v>0</v>
      </c>
      <c r="BJ8" s="155">
        <f t="shared" si="40"/>
        <v>0</v>
      </c>
      <c r="BK8" s="156">
        <v>0</v>
      </c>
      <c r="BL8" s="157">
        <f t="shared" si="41"/>
        <v>0</v>
      </c>
      <c r="BM8" s="149">
        <f t="shared" si="42"/>
        <v>0</v>
      </c>
      <c r="BN8" s="155">
        <f t="shared" si="43"/>
        <v>0</v>
      </c>
      <c r="BO8" s="156">
        <v>0</v>
      </c>
      <c r="BP8" s="157">
        <f t="shared" si="44"/>
        <v>0</v>
      </c>
      <c r="BQ8" s="149">
        <f t="shared" si="45"/>
        <v>0</v>
      </c>
      <c r="BR8" s="155">
        <f t="shared" si="46"/>
        <v>0</v>
      </c>
      <c r="BS8" s="156">
        <v>0</v>
      </c>
      <c r="BT8" s="157">
        <f t="shared" si="47"/>
        <v>0</v>
      </c>
      <c r="BU8" s="149">
        <f t="shared" si="48"/>
        <v>0</v>
      </c>
      <c r="BV8" s="155">
        <f t="shared" si="49"/>
        <v>0</v>
      </c>
      <c r="BW8" s="156">
        <v>0</v>
      </c>
      <c r="BX8" s="157">
        <f t="shared" si="50"/>
        <v>0</v>
      </c>
      <c r="BY8" s="149">
        <f t="shared" si="51"/>
        <v>0</v>
      </c>
      <c r="BZ8" s="155">
        <f t="shared" si="52"/>
        <v>0</v>
      </c>
      <c r="CA8" s="156">
        <v>0</v>
      </c>
      <c r="CB8" s="157">
        <f t="shared" si="53"/>
        <v>0</v>
      </c>
      <c r="CC8" s="149">
        <f t="shared" si="54"/>
        <v>0</v>
      </c>
      <c r="CD8" s="155">
        <f t="shared" si="55"/>
        <v>0</v>
      </c>
      <c r="CE8" s="156">
        <v>0</v>
      </c>
      <c r="CF8" s="157">
        <f t="shared" si="56"/>
        <v>0</v>
      </c>
      <c r="CG8" s="149">
        <f t="shared" si="57"/>
        <v>0</v>
      </c>
      <c r="CH8" s="155">
        <f t="shared" si="58"/>
        <v>0</v>
      </c>
      <c r="CI8" s="156">
        <v>0</v>
      </c>
      <c r="CJ8" s="157">
        <f t="shared" si="59"/>
        <v>0</v>
      </c>
      <c r="CK8" s="149">
        <f t="shared" si="60"/>
        <v>0</v>
      </c>
      <c r="CL8" s="155">
        <f t="shared" si="61"/>
        <v>0</v>
      </c>
      <c r="CM8" s="156">
        <v>0</v>
      </c>
      <c r="CN8" s="157">
        <f t="shared" si="62"/>
        <v>0</v>
      </c>
      <c r="CO8" s="149">
        <f t="shared" si="63"/>
        <v>0</v>
      </c>
      <c r="CP8" s="155">
        <f t="shared" si="64"/>
        <v>0</v>
      </c>
      <c r="CQ8" s="156">
        <v>0</v>
      </c>
      <c r="CR8" s="157">
        <f t="shared" si="65"/>
        <v>0</v>
      </c>
      <c r="CS8" s="149">
        <f t="shared" si="66"/>
        <v>0</v>
      </c>
      <c r="CT8" s="155">
        <f t="shared" si="67"/>
        <v>0</v>
      </c>
      <c r="CU8" s="156">
        <v>0</v>
      </c>
      <c r="CV8" s="157">
        <f t="shared" si="68"/>
        <v>0</v>
      </c>
      <c r="CW8" s="149">
        <f t="shared" si="69"/>
        <v>0</v>
      </c>
      <c r="CX8" s="155">
        <f t="shared" si="70"/>
        <v>0</v>
      </c>
      <c r="CY8" s="156">
        <v>0</v>
      </c>
      <c r="CZ8" s="157">
        <f t="shared" si="71"/>
        <v>0</v>
      </c>
      <c r="DA8" s="149">
        <f t="shared" si="72"/>
        <v>0</v>
      </c>
      <c r="DB8" s="155">
        <f t="shared" si="73"/>
        <v>0</v>
      </c>
      <c r="DC8" s="156">
        <v>0</v>
      </c>
      <c r="DD8" s="157">
        <f t="shared" si="74"/>
        <v>0</v>
      </c>
      <c r="DE8" s="149">
        <f t="shared" si="75"/>
        <v>0</v>
      </c>
      <c r="DF8" s="155">
        <f t="shared" si="76"/>
        <v>0</v>
      </c>
      <c r="DG8" s="156">
        <v>0</v>
      </c>
      <c r="DH8" s="157">
        <f t="shared" si="77"/>
        <v>0</v>
      </c>
      <c r="DI8" s="149">
        <f t="shared" si="78"/>
        <v>0</v>
      </c>
      <c r="DJ8" s="158">
        <f t="shared" si="79"/>
        <v>1</v>
      </c>
      <c r="DK8" s="149">
        <f t="shared" si="80"/>
        <v>0</v>
      </c>
    </row>
    <row r="9" spans="1:116" ht="18.75" customHeight="1" x14ac:dyDescent="0.3">
      <c r="A9" s="145" t="s">
        <v>231</v>
      </c>
      <c r="B9" s="146">
        <v>0</v>
      </c>
      <c r="C9" s="147">
        <v>0</v>
      </c>
      <c r="D9" s="148">
        <v>0</v>
      </c>
      <c r="E9" s="149">
        <f t="shared" si="81"/>
        <v>0</v>
      </c>
      <c r="F9" s="150">
        <f t="shared" si="82"/>
        <v>0</v>
      </c>
      <c r="G9" s="151">
        <v>0</v>
      </c>
      <c r="H9" s="152">
        <v>0</v>
      </c>
      <c r="I9" s="124">
        <f t="shared" si="0"/>
        <v>0</v>
      </c>
      <c r="J9" s="153">
        <f t="shared" si="1"/>
        <v>0</v>
      </c>
      <c r="K9" s="152">
        <v>0</v>
      </c>
      <c r="L9" s="154">
        <f t="shared" si="2"/>
        <v>0</v>
      </c>
      <c r="M9" s="153">
        <f t="shared" si="3"/>
        <v>0</v>
      </c>
      <c r="N9" s="155">
        <f t="shared" si="4"/>
        <v>0</v>
      </c>
      <c r="O9" s="156">
        <v>0</v>
      </c>
      <c r="P9" s="157">
        <f t="shared" si="5"/>
        <v>0</v>
      </c>
      <c r="Q9" s="149">
        <f t="shared" si="6"/>
        <v>0</v>
      </c>
      <c r="R9" s="155">
        <f t="shared" si="7"/>
        <v>0</v>
      </c>
      <c r="S9" s="156">
        <v>0</v>
      </c>
      <c r="T9" s="157">
        <f t="shared" si="8"/>
        <v>0</v>
      </c>
      <c r="U9" s="149">
        <f t="shared" si="9"/>
        <v>0</v>
      </c>
      <c r="V9" s="155">
        <f t="shared" si="10"/>
        <v>0</v>
      </c>
      <c r="W9" s="156">
        <v>0</v>
      </c>
      <c r="X9" s="157">
        <f t="shared" si="11"/>
        <v>0</v>
      </c>
      <c r="Y9" s="149">
        <f t="shared" si="12"/>
        <v>0</v>
      </c>
      <c r="Z9" s="155">
        <f t="shared" si="13"/>
        <v>0</v>
      </c>
      <c r="AA9" s="156">
        <v>0</v>
      </c>
      <c r="AB9" s="157">
        <f t="shared" si="14"/>
        <v>0</v>
      </c>
      <c r="AC9" s="149">
        <f t="shared" si="15"/>
        <v>0</v>
      </c>
      <c r="AD9" s="155">
        <f t="shared" si="16"/>
        <v>0</v>
      </c>
      <c r="AE9" s="156">
        <v>0</v>
      </c>
      <c r="AF9" s="157">
        <f t="shared" si="17"/>
        <v>0</v>
      </c>
      <c r="AG9" s="149">
        <f t="shared" si="18"/>
        <v>0</v>
      </c>
      <c r="AH9" s="155">
        <f t="shared" si="19"/>
        <v>0</v>
      </c>
      <c r="AI9" s="156">
        <v>0</v>
      </c>
      <c r="AJ9" s="157">
        <f t="shared" si="20"/>
        <v>0</v>
      </c>
      <c r="AK9" s="149">
        <f t="shared" si="21"/>
        <v>0</v>
      </c>
      <c r="AL9" s="155">
        <f t="shared" si="22"/>
        <v>0</v>
      </c>
      <c r="AM9" s="156">
        <v>0</v>
      </c>
      <c r="AN9" s="157">
        <f t="shared" si="23"/>
        <v>0</v>
      </c>
      <c r="AO9" s="149">
        <f t="shared" si="24"/>
        <v>0</v>
      </c>
      <c r="AP9" s="155">
        <f t="shared" si="25"/>
        <v>0</v>
      </c>
      <c r="AQ9" s="156">
        <v>0</v>
      </c>
      <c r="AR9" s="157">
        <f t="shared" si="26"/>
        <v>0</v>
      </c>
      <c r="AS9" s="149">
        <f t="shared" si="27"/>
        <v>0</v>
      </c>
      <c r="AT9" s="155">
        <f t="shared" si="28"/>
        <v>0</v>
      </c>
      <c r="AU9" s="156">
        <v>0</v>
      </c>
      <c r="AV9" s="157">
        <f t="shared" si="29"/>
        <v>0</v>
      </c>
      <c r="AW9" s="149">
        <f t="shared" si="30"/>
        <v>0</v>
      </c>
      <c r="AX9" s="155">
        <f t="shared" si="31"/>
        <v>0</v>
      </c>
      <c r="AY9" s="156">
        <v>0</v>
      </c>
      <c r="AZ9" s="157">
        <f t="shared" si="32"/>
        <v>0</v>
      </c>
      <c r="BA9" s="149">
        <f t="shared" si="33"/>
        <v>0</v>
      </c>
      <c r="BB9" s="155">
        <f t="shared" si="34"/>
        <v>0</v>
      </c>
      <c r="BC9" s="156">
        <v>0</v>
      </c>
      <c r="BD9" s="157">
        <f t="shared" si="35"/>
        <v>0</v>
      </c>
      <c r="BE9" s="149">
        <f t="shared" si="36"/>
        <v>0</v>
      </c>
      <c r="BF9" s="155">
        <f t="shared" si="37"/>
        <v>0</v>
      </c>
      <c r="BG9" s="156">
        <v>0</v>
      </c>
      <c r="BH9" s="157">
        <f t="shared" si="38"/>
        <v>0</v>
      </c>
      <c r="BI9" s="149">
        <f t="shared" si="39"/>
        <v>0</v>
      </c>
      <c r="BJ9" s="155">
        <f t="shared" si="40"/>
        <v>0</v>
      </c>
      <c r="BK9" s="156">
        <v>0</v>
      </c>
      <c r="BL9" s="157">
        <f t="shared" si="41"/>
        <v>0</v>
      </c>
      <c r="BM9" s="149">
        <f t="shared" si="42"/>
        <v>0</v>
      </c>
      <c r="BN9" s="155">
        <f t="shared" si="43"/>
        <v>0</v>
      </c>
      <c r="BO9" s="156">
        <v>0</v>
      </c>
      <c r="BP9" s="157">
        <f t="shared" si="44"/>
        <v>0</v>
      </c>
      <c r="BQ9" s="149">
        <f t="shared" si="45"/>
        <v>0</v>
      </c>
      <c r="BR9" s="155">
        <f t="shared" si="46"/>
        <v>0</v>
      </c>
      <c r="BS9" s="156">
        <v>0</v>
      </c>
      <c r="BT9" s="157">
        <f t="shared" si="47"/>
        <v>0</v>
      </c>
      <c r="BU9" s="149">
        <f t="shared" si="48"/>
        <v>0</v>
      </c>
      <c r="BV9" s="155">
        <f t="shared" si="49"/>
        <v>0</v>
      </c>
      <c r="BW9" s="156">
        <v>0</v>
      </c>
      <c r="BX9" s="157">
        <f t="shared" si="50"/>
        <v>0</v>
      </c>
      <c r="BY9" s="149">
        <f t="shared" si="51"/>
        <v>0</v>
      </c>
      <c r="BZ9" s="155">
        <f t="shared" si="52"/>
        <v>0</v>
      </c>
      <c r="CA9" s="156">
        <v>0</v>
      </c>
      <c r="CB9" s="157">
        <f t="shared" si="53"/>
        <v>0</v>
      </c>
      <c r="CC9" s="149">
        <f t="shared" si="54"/>
        <v>0</v>
      </c>
      <c r="CD9" s="155">
        <f t="shared" si="55"/>
        <v>0</v>
      </c>
      <c r="CE9" s="156">
        <v>0</v>
      </c>
      <c r="CF9" s="157">
        <f t="shared" si="56"/>
        <v>0</v>
      </c>
      <c r="CG9" s="149">
        <f t="shared" si="57"/>
        <v>0</v>
      </c>
      <c r="CH9" s="155">
        <f t="shared" si="58"/>
        <v>0</v>
      </c>
      <c r="CI9" s="156">
        <v>0</v>
      </c>
      <c r="CJ9" s="157">
        <f t="shared" si="59"/>
        <v>0</v>
      </c>
      <c r="CK9" s="149">
        <f t="shared" si="60"/>
        <v>0</v>
      </c>
      <c r="CL9" s="155">
        <f t="shared" si="61"/>
        <v>0</v>
      </c>
      <c r="CM9" s="156">
        <v>0</v>
      </c>
      <c r="CN9" s="157">
        <f t="shared" si="62"/>
        <v>0</v>
      </c>
      <c r="CO9" s="149">
        <f t="shared" si="63"/>
        <v>0</v>
      </c>
      <c r="CP9" s="155">
        <f t="shared" si="64"/>
        <v>0</v>
      </c>
      <c r="CQ9" s="156">
        <v>0</v>
      </c>
      <c r="CR9" s="157">
        <f t="shared" si="65"/>
        <v>0</v>
      </c>
      <c r="CS9" s="149">
        <f t="shared" si="66"/>
        <v>0</v>
      </c>
      <c r="CT9" s="155">
        <f t="shared" si="67"/>
        <v>0</v>
      </c>
      <c r="CU9" s="156">
        <v>0</v>
      </c>
      <c r="CV9" s="157">
        <f t="shared" si="68"/>
        <v>0</v>
      </c>
      <c r="CW9" s="149">
        <f t="shared" si="69"/>
        <v>0</v>
      </c>
      <c r="CX9" s="155">
        <f t="shared" si="70"/>
        <v>0</v>
      </c>
      <c r="CY9" s="156">
        <v>0</v>
      </c>
      <c r="CZ9" s="157">
        <f t="shared" si="71"/>
        <v>0</v>
      </c>
      <c r="DA9" s="149">
        <f t="shared" si="72"/>
        <v>0</v>
      </c>
      <c r="DB9" s="155">
        <f t="shared" si="73"/>
        <v>0</v>
      </c>
      <c r="DC9" s="156">
        <v>0</v>
      </c>
      <c r="DD9" s="157">
        <f t="shared" si="74"/>
        <v>0</v>
      </c>
      <c r="DE9" s="149">
        <f t="shared" si="75"/>
        <v>0</v>
      </c>
      <c r="DF9" s="155">
        <f t="shared" si="76"/>
        <v>0</v>
      </c>
      <c r="DG9" s="156">
        <v>0</v>
      </c>
      <c r="DH9" s="157">
        <f t="shared" si="77"/>
        <v>0</v>
      </c>
      <c r="DI9" s="149">
        <f t="shared" si="78"/>
        <v>0</v>
      </c>
      <c r="DJ9" s="158">
        <f t="shared" si="79"/>
        <v>1</v>
      </c>
      <c r="DK9" s="149">
        <f t="shared" si="80"/>
        <v>0</v>
      </c>
    </row>
    <row r="10" spans="1:116" ht="18.75" customHeight="1" x14ac:dyDescent="0.3">
      <c r="A10" s="145" t="s">
        <v>231</v>
      </c>
      <c r="B10" s="146">
        <v>0</v>
      </c>
      <c r="C10" s="147">
        <v>0</v>
      </c>
      <c r="D10" s="148">
        <v>0</v>
      </c>
      <c r="E10" s="149">
        <f t="shared" si="81"/>
        <v>0</v>
      </c>
      <c r="F10" s="150">
        <f t="shared" si="82"/>
        <v>0</v>
      </c>
      <c r="G10" s="151">
        <v>0</v>
      </c>
      <c r="H10" s="152">
        <v>0</v>
      </c>
      <c r="I10" s="124">
        <f t="shared" si="0"/>
        <v>0</v>
      </c>
      <c r="J10" s="153">
        <f t="shared" si="1"/>
        <v>0</v>
      </c>
      <c r="K10" s="152">
        <v>0</v>
      </c>
      <c r="L10" s="154">
        <f t="shared" si="2"/>
        <v>0</v>
      </c>
      <c r="M10" s="153">
        <f t="shared" si="3"/>
        <v>0</v>
      </c>
      <c r="N10" s="155">
        <f t="shared" si="4"/>
        <v>0</v>
      </c>
      <c r="O10" s="156">
        <v>0</v>
      </c>
      <c r="P10" s="157">
        <f t="shared" si="5"/>
        <v>0</v>
      </c>
      <c r="Q10" s="149">
        <f t="shared" si="6"/>
        <v>0</v>
      </c>
      <c r="R10" s="155">
        <f t="shared" si="7"/>
        <v>0</v>
      </c>
      <c r="S10" s="156">
        <v>0</v>
      </c>
      <c r="T10" s="157">
        <f t="shared" si="8"/>
        <v>0</v>
      </c>
      <c r="U10" s="149">
        <f t="shared" si="9"/>
        <v>0</v>
      </c>
      <c r="V10" s="155">
        <f t="shared" si="10"/>
        <v>0</v>
      </c>
      <c r="W10" s="156">
        <v>0</v>
      </c>
      <c r="X10" s="157">
        <f t="shared" si="11"/>
        <v>0</v>
      </c>
      <c r="Y10" s="149">
        <f t="shared" si="12"/>
        <v>0</v>
      </c>
      <c r="Z10" s="155">
        <f t="shared" si="13"/>
        <v>0</v>
      </c>
      <c r="AA10" s="156">
        <v>0</v>
      </c>
      <c r="AB10" s="157">
        <f t="shared" si="14"/>
        <v>0</v>
      </c>
      <c r="AC10" s="149">
        <f t="shared" si="15"/>
        <v>0</v>
      </c>
      <c r="AD10" s="155">
        <f t="shared" si="16"/>
        <v>0</v>
      </c>
      <c r="AE10" s="156">
        <v>0</v>
      </c>
      <c r="AF10" s="157">
        <f t="shared" si="17"/>
        <v>0</v>
      </c>
      <c r="AG10" s="149">
        <f t="shared" si="18"/>
        <v>0</v>
      </c>
      <c r="AH10" s="155">
        <f t="shared" si="19"/>
        <v>0</v>
      </c>
      <c r="AI10" s="156">
        <v>0</v>
      </c>
      <c r="AJ10" s="157">
        <f t="shared" si="20"/>
        <v>0</v>
      </c>
      <c r="AK10" s="149">
        <f t="shared" si="21"/>
        <v>0</v>
      </c>
      <c r="AL10" s="155">
        <f t="shared" si="22"/>
        <v>0</v>
      </c>
      <c r="AM10" s="156">
        <v>0</v>
      </c>
      <c r="AN10" s="157">
        <f t="shared" si="23"/>
        <v>0</v>
      </c>
      <c r="AO10" s="149">
        <f t="shared" si="24"/>
        <v>0</v>
      </c>
      <c r="AP10" s="155">
        <f t="shared" si="25"/>
        <v>0</v>
      </c>
      <c r="AQ10" s="156">
        <v>0</v>
      </c>
      <c r="AR10" s="157">
        <f t="shared" si="26"/>
        <v>0</v>
      </c>
      <c r="AS10" s="149">
        <f t="shared" si="27"/>
        <v>0</v>
      </c>
      <c r="AT10" s="155">
        <f t="shared" si="28"/>
        <v>0</v>
      </c>
      <c r="AU10" s="156">
        <v>0</v>
      </c>
      <c r="AV10" s="157">
        <f t="shared" si="29"/>
        <v>0</v>
      </c>
      <c r="AW10" s="149">
        <f t="shared" si="30"/>
        <v>0</v>
      </c>
      <c r="AX10" s="155">
        <f t="shared" si="31"/>
        <v>0</v>
      </c>
      <c r="AY10" s="156">
        <v>0</v>
      </c>
      <c r="AZ10" s="157">
        <f t="shared" si="32"/>
        <v>0</v>
      </c>
      <c r="BA10" s="149">
        <f t="shared" si="33"/>
        <v>0</v>
      </c>
      <c r="BB10" s="155">
        <f t="shared" si="34"/>
        <v>0</v>
      </c>
      <c r="BC10" s="156">
        <v>0</v>
      </c>
      <c r="BD10" s="157">
        <f t="shared" si="35"/>
        <v>0</v>
      </c>
      <c r="BE10" s="149">
        <f t="shared" si="36"/>
        <v>0</v>
      </c>
      <c r="BF10" s="155">
        <f t="shared" si="37"/>
        <v>0</v>
      </c>
      <c r="BG10" s="156">
        <v>0</v>
      </c>
      <c r="BH10" s="157">
        <f t="shared" si="38"/>
        <v>0</v>
      </c>
      <c r="BI10" s="149">
        <f t="shared" si="39"/>
        <v>0</v>
      </c>
      <c r="BJ10" s="155">
        <f t="shared" si="40"/>
        <v>0</v>
      </c>
      <c r="BK10" s="156">
        <v>0</v>
      </c>
      <c r="BL10" s="157">
        <f t="shared" si="41"/>
        <v>0</v>
      </c>
      <c r="BM10" s="149">
        <f t="shared" si="42"/>
        <v>0</v>
      </c>
      <c r="BN10" s="155">
        <f t="shared" si="43"/>
        <v>0</v>
      </c>
      <c r="BO10" s="156">
        <v>0</v>
      </c>
      <c r="BP10" s="157">
        <f t="shared" si="44"/>
        <v>0</v>
      </c>
      <c r="BQ10" s="149">
        <f t="shared" si="45"/>
        <v>0</v>
      </c>
      <c r="BR10" s="155">
        <f t="shared" si="46"/>
        <v>0</v>
      </c>
      <c r="BS10" s="156">
        <v>0</v>
      </c>
      <c r="BT10" s="157">
        <v>0</v>
      </c>
      <c r="BU10" s="149">
        <f t="shared" si="48"/>
        <v>0</v>
      </c>
      <c r="BV10" s="155">
        <f t="shared" si="49"/>
        <v>0</v>
      </c>
      <c r="BW10" s="156">
        <v>0</v>
      </c>
      <c r="BX10" s="157">
        <f t="shared" si="50"/>
        <v>0</v>
      </c>
      <c r="BY10" s="149">
        <f t="shared" si="51"/>
        <v>0</v>
      </c>
      <c r="BZ10" s="155">
        <f t="shared" si="52"/>
        <v>0</v>
      </c>
      <c r="CA10" s="156">
        <v>0</v>
      </c>
      <c r="CB10" s="157">
        <f t="shared" si="53"/>
        <v>0</v>
      </c>
      <c r="CC10" s="149">
        <f t="shared" si="54"/>
        <v>0</v>
      </c>
      <c r="CD10" s="155">
        <f t="shared" si="55"/>
        <v>0</v>
      </c>
      <c r="CE10" s="156">
        <v>0</v>
      </c>
      <c r="CF10" s="157">
        <f t="shared" si="56"/>
        <v>0</v>
      </c>
      <c r="CG10" s="149">
        <f t="shared" si="57"/>
        <v>0</v>
      </c>
      <c r="CH10" s="155">
        <f t="shared" si="58"/>
        <v>0</v>
      </c>
      <c r="CI10" s="156">
        <v>0</v>
      </c>
      <c r="CJ10" s="157">
        <f t="shared" si="59"/>
        <v>0</v>
      </c>
      <c r="CK10" s="149">
        <f t="shared" si="60"/>
        <v>0</v>
      </c>
      <c r="CL10" s="155">
        <f t="shared" si="61"/>
        <v>0</v>
      </c>
      <c r="CM10" s="156">
        <v>0</v>
      </c>
      <c r="CN10" s="157">
        <f t="shared" si="62"/>
        <v>0</v>
      </c>
      <c r="CO10" s="149">
        <f t="shared" si="63"/>
        <v>0</v>
      </c>
      <c r="CP10" s="155">
        <f t="shared" si="64"/>
        <v>0</v>
      </c>
      <c r="CQ10" s="156">
        <v>0</v>
      </c>
      <c r="CR10" s="157">
        <f t="shared" si="65"/>
        <v>0</v>
      </c>
      <c r="CS10" s="149">
        <f t="shared" si="66"/>
        <v>0</v>
      </c>
      <c r="CT10" s="155">
        <f t="shared" si="67"/>
        <v>0</v>
      </c>
      <c r="CU10" s="156">
        <v>0</v>
      </c>
      <c r="CV10" s="157">
        <f t="shared" si="68"/>
        <v>0</v>
      </c>
      <c r="CW10" s="149">
        <f t="shared" si="69"/>
        <v>0</v>
      </c>
      <c r="CX10" s="155">
        <f t="shared" si="70"/>
        <v>0</v>
      </c>
      <c r="CY10" s="156">
        <v>0</v>
      </c>
      <c r="CZ10" s="157">
        <f t="shared" si="71"/>
        <v>0</v>
      </c>
      <c r="DA10" s="149">
        <f t="shared" si="72"/>
        <v>0</v>
      </c>
      <c r="DB10" s="155">
        <f t="shared" si="73"/>
        <v>0</v>
      </c>
      <c r="DC10" s="156">
        <v>0</v>
      </c>
      <c r="DD10" s="157">
        <f t="shared" si="74"/>
        <v>0</v>
      </c>
      <c r="DE10" s="149">
        <f t="shared" si="75"/>
        <v>0</v>
      </c>
      <c r="DF10" s="155">
        <f t="shared" si="76"/>
        <v>0</v>
      </c>
      <c r="DG10" s="156">
        <v>0</v>
      </c>
      <c r="DH10" s="157">
        <f t="shared" si="77"/>
        <v>0</v>
      </c>
      <c r="DI10" s="149">
        <f t="shared" si="78"/>
        <v>0</v>
      </c>
      <c r="DJ10" s="158">
        <f t="shared" si="79"/>
        <v>1</v>
      </c>
      <c r="DK10" s="149">
        <f t="shared" si="80"/>
        <v>0</v>
      </c>
    </row>
    <row r="11" spans="1:116" ht="18.75" customHeight="1" x14ac:dyDescent="0.3">
      <c r="A11" s="145" t="s">
        <v>231</v>
      </c>
      <c r="B11" s="146">
        <v>0</v>
      </c>
      <c r="C11" s="147">
        <v>0</v>
      </c>
      <c r="D11" s="148">
        <v>0</v>
      </c>
      <c r="E11" s="149">
        <f t="shared" si="81"/>
        <v>0</v>
      </c>
      <c r="F11" s="150">
        <f t="shared" si="82"/>
        <v>0</v>
      </c>
      <c r="G11" s="151">
        <v>0</v>
      </c>
      <c r="H11" s="152">
        <v>0</v>
      </c>
      <c r="I11" s="124">
        <f t="shared" si="0"/>
        <v>0</v>
      </c>
      <c r="J11" s="153">
        <f t="shared" si="1"/>
        <v>0</v>
      </c>
      <c r="K11" s="152">
        <v>0</v>
      </c>
      <c r="L11" s="154">
        <f t="shared" si="2"/>
        <v>0</v>
      </c>
      <c r="M11" s="153">
        <f t="shared" si="3"/>
        <v>0</v>
      </c>
      <c r="N11" s="155">
        <f t="shared" si="4"/>
        <v>0</v>
      </c>
      <c r="O11" s="156">
        <v>0</v>
      </c>
      <c r="P11" s="157">
        <f t="shared" si="5"/>
        <v>0</v>
      </c>
      <c r="Q11" s="149">
        <f t="shared" si="6"/>
        <v>0</v>
      </c>
      <c r="R11" s="155">
        <f t="shared" si="7"/>
        <v>0</v>
      </c>
      <c r="S11" s="156">
        <v>0</v>
      </c>
      <c r="T11" s="157">
        <f t="shared" si="8"/>
        <v>0</v>
      </c>
      <c r="U11" s="149">
        <f t="shared" si="9"/>
        <v>0</v>
      </c>
      <c r="V11" s="155">
        <f t="shared" si="10"/>
        <v>0</v>
      </c>
      <c r="W11" s="156">
        <v>0</v>
      </c>
      <c r="X11" s="157">
        <f t="shared" si="11"/>
        <v>0</v>
      </c>
      <c r="Y11" s="149">
        <f t="shared" si="12"/>
        <v>0</v>
      </c>
      <c r="Z11" s="155">
        <f t="shared" si="13"/>
        <v>0</v>
      </c>
      <c r="AA11" s="156">
        <v>0</v>
      </c>
      <c r="AB11" s="157">
        <f t="shared" si="14"/>
        <v>0</v>
      </c>
      <c r="AC11" s="149">
        <f t="shared" si="15"/>
        <v>0</v>
      </c>
      <c r="AD11" s="155">
        <f t="shared" si="16"/>
        <v>0</v>
      </c>
      <c r="AE11" s="156">
        <v>0</v>
      </c>
      <c r="AF11" s="157">
        <f t="shared" si="17"/>
        <v>0</v>
      </c>
      <c r="AG11" s="149">
        <f t="shared" si="18"/>
        <v>0</v>
      </c>
      <c r="AH11" s="155">
        <f t="shared" si="19"/>
        <v>0</v>
      </c>
      <c r="AI11" s="156">
        <v>0</v>
      </c>
      <c r="AJ11" s="157">
        <f t="shared" si="20"/>
        <v>0</v>
      </c>
      <c r="AK11" s="149">
        <f t="shared" si="21"/>
        <v>0</v>
      </c>
      <c r="AL11" s="155">
        <f t="shared" si="22"/>
        <v>0</v>
      </c>
      <c r="AM11" s="156">
        <v>0</v>
      </c>
      <c r="AN11" s="157">
        <f t="shared" si="23"/>
        <v>0</v>
      </c>
      <c r="AO11" s="149">
        <f t="shared" si="24"/>
        <v>0</v>
      </c>
      <c r="AP11" s="155">
        <f t="shared" si="25"/>
        <v>0</v>
      </c>
      <c r="AQ11" s="156">
        <v>0</v>
      </c>
      <c r="AR11" s="157">
        <f t="shared" si="26"/>
        <v>0</v>
      </c>
      <c r="AS11" s="149">
        <f t="shared" si="27"/>
        <v>0</v>
      </c>
      <c r="AT11" s="155">
        <f t="shared" si="28"/>
        <v>0</v>
      </c>
      <c r="AU11" s="156">
        <v>0</v>
      </c>
      <c r="AV11" s="157">
        <f t="shared" si="29"/>
        <v>0</v>
      </c>
      <c r="AW11" s="149">
        <f t="shared" si="30"/>
        <v>0</v>
      </c>
      <c r="AX11" s="155">
        <f t="shared" si="31"/>
        <v>0</v>
      </c>
      <c r="AY11" s="156">
        <v>0</v>
      </c>
      <c r="AZ11" s="157">
        <f t="shared" si="32"/>
        <v>0</v>
      </c>
      <c r="BA11" s="149">
        <f t="shared" si="33"/>
        <v>0</v>
      </c>
      <c r="BB11" s="155">
        <f t="shared" si="34"/>
        <v>0</v>
      </c>
      <c r="BC11" s="156">
        <v>0</v>
      </c>
      <c r="BD11" s="157">
        <f t="shared" si="35"/>
        <v>0</v>
      </c>
      <c r="BE11" s="149">
        <f t="shared" si="36"/>
        <v>0</v>
      </c>
      <c r="BF11" s="155">
        <f t="shared" si="37"/>
        <v>0</v>
      </c>
      <c r="BG11" s="156">
        <v>0</v>
      </c>
      <c r="BH11" s="157">
        <f t="shared" si="38"/>
        <v>0</v>
      </c>
      <c r="BI11" s="149">
        <f t="shared" si="39"/>
        <v>0</v>
      </c>
      <c r="BJ11" s="155">
        <f t="shared" si="40"/>
        <v>0</v>
      </c>
      <c r="BK11" s="156">
        <v>0</v>
      </c>
      <c r="BL11" s="157">
        <f t="shared" si="41"/>
        <v>0</v>
      </c>
      <c r="BM11" s="149">
        <f t="shared" si="42"/>
        <v>0</v>
      </c>
      <c r="BN11" s="155">
        <f t="shared" si="43"/>
        <v>0</v>
      </c>
      <c r="BO11" s="156">
        <v>0</v>
      </c>
      <c r="BP11" s="157">
        <f t="shared" si="44"/>
        <v>0</v>
      </c>
      <c r="BQ11" s="149">
        <f t="shared" si="45"/>
        <v>0</v>
      </c>
      <c r="BR11" s="155">
        <f t="shared" si="46"/>
        <v>0</v>
      </c>
      <c r="BS11" s="156">
        <v>0</v>
      </c>
      <c r="BT11" s="157">
        <f t="shared" si="47"/>
        <v>0</v>
      </c>
      <c r="BU11" s="149">
        <f t="shared" si="48"/>
        <v>0</v>
      </c>
      <c r="BV11" s="155">
        <f t="shared" si="49"/>
        <v>0</v>
      </c>
      <c r="BW11" s="156">
        <v>0</v>
      </c>
      <c r="BX11" s="157">
        <f t="shared" si="50"/>
        <v>0</v>
      </c>
      <c r="BY11" s="149">
        <f t="shared" si="51"/>
        <v>0</v>
      </c>
      <c r="BZ11" s="155">
        <f t="shared" si="52"/>
        <v>0</v>
      </c>
      <c r="CA11" s="156">
        <v>0</v>
      </c>
      <c r="CB11" s="157">
        <f t="shared" si="53"/>
        <v>0</v>
      </c>
      <c r="CC11" s="149">
        <f t="shared" si="54"/>
        <v>0</v>
      </c>
      <c r="CD11" s="155">
        <f t="shared" si="55"/>
        <v>0</v>
      </c>
      <c r="CE11" s="156">
        <v>0</v>
      </c>
      <c r="CF11" s="157">
        <f t="shared" si="56"/>
        <v>0</v>
      </c>
      <c r="CG11" s="149">
        <f t="shared" si="57"/>
        <v>0</v>
      </c>
      <c r="CH11" s="155">
        <f t="shared" si="58"/>
        <v>0</v>
      </c>
      <c r="CI11" s="156">
        <v>0</v>
      </c>
      <c r="CJ11" s="157">
        <f t="shared" si="59"/>
        <v>0</v>
      </c>
      <c r="CK11" s="149">
        <f t="shared" si="60"/>
        <v>0</v>
      </c>
      <c r="CL11" s="155">
        <f t="shared" si="61"/>
        <v>0</v>
      </c>
      <c r="CM11" s="156">
        <v>0</v>
      </c>
      <c r="CN11" s="157">
        <f t="shared" si="62"/>
        <v>0</v>
      </c>
      <c r="CO11" s="149">
        <f t="shared" si="63"/>
        <v>0</v>
      </c>
      <c r="CP11" s="155">
        <f t="shared" si="64"/>
        <v>0</v>
      </c>
      <c r="CQ11" s="156">
        <v>0</v>
      </c>
      <c r="CR11" s="157">
        <f t="shared" si="65"/>
        <v>0</v>
      </c>
      <c r="CS11" s="149">
        <f t="shared" si="66"/>
        <v>0</v>
      </c>
      <c r="CT11" s="155">
        <f t="shared" si="67"/>
        <v>0</v>
      </c>
      <c r="CU11" s="156">
        <v>0</v>
      </c>
      <c r="CV11" s="157">
        <f t="shared" si="68"/>
        <v>0</v>
      </c>
      <c r="CW11" s="149">
        <f t="shared" si="69"/>
        <v>0</v>
      </c>
      <c r="CX11" s="155">
        <f t="shared" si="70"/>
        <v>0</v>
      </c>
      <c r="CY11" s="156">
        <v>0</v>
      </c>
      <c r="CZ11" s="157">
        <f t="shared" si="71"/>
        <v>0</v>
      </c>
      <c r="DA11" s="149">
        <f t="shared" si="72"/>
        <v>0</v>
      </c>
      <c r="DB11" s="155">
        <f t="shared" si="73"/>
        <v>0</v>
      </c>
      <c r="DC11" s="156">
        <v>0</v>
      </c>
      <c r="DD11" s="157">
        <f t="shared" si="74"/>
        <v>0</v>
      </c>
      <c r="DE11" s="149">
        <f t="shared" si="75"/>
        <v>0</v>
      </c>
      <c r="DF11" s="155">
        <f t="shared" si="76"/>
        <v>0</v>
      </c>
      <c r="DG11" s="156">
        <v>0</v>
      </c>
      <c r="DH11" s="157">
        <f t="shared" si="77"/>
        <v>0</v>
      </c>
      <c r="DI11" s="149">
        <f t="shared" si="78"/>
        <v>0</v>
      </c>
      <c r="DJ11" s="158">
        <f t="shared" si="79"/>
        <v>1</v>
      </c>
      <c r="DK11" s="149">
        <f t="shared" si="80"/>
        <v>0</v>
      </c>
    </row>
    <row r="12" spans="1:116" ht="18.75" customHeight="1" x14ac:dyDescent="0.3">
      <c r="A12" s="145" t="s">
        <v>231</v>
      </c>
      <c r="B12" s="146">
        <v>0</v>
      </c>
      <c r="C12" s="147">
        <v>0</v>
      </c>
      <c r="D12" s="148">
        <v>0</v>
      </c>
      <c r="E12" s="149">
        <f t="shared" si="81"/>
        <v>0</v>
      </c>
      <c r="F12" s="150">
        <f t="shared" si="82"/>
        <v>0</v>
      </c>
      <c r="G12" s="151">
        <v>0</v>
      </c>
      <c r="H12" s="152">
        <v>0</v>
      </c>
      <c r="I12" s="124">
        <f t="shared" si="0"/>
        <v>0</v>
      </c>
      <c r="J12" s="153">
        <f t="shared" si="1"/>
        <v>0</v>
      </c>
      <c r="K12" s="152">
        <v>0</v>
      </c>
      <c r="L12" s="154">
        <f t="shared" si="2"/>
        <v>0</v>
      </c>
      <c r="M12" s="153">
        <f t="shared" si="3"/>
        <v>0</v>
      </c>
      <c r="N12" s="155">
        <f t="shared" si="4"/>
        <v>0</v>
      </c>
      <c r="O12" s="156">
        <v>0</v>
      </c>
      <c r="P12" s="157">
        <f t="shared" si="5"/>
        <v>0</v>
      </c>
      <c r="Q12" s="149">
        <f t="shared" si="6"/>
        <v>0</v>
      </c>
      <c r="R12" s="155">
        <f t="shared" si="7"/>
        <v>0</v>
      </c>
      <c r="S12" s="156">
        <v>0</v>
      </c>
      <c r="T12" s="157">
        <f t="shared" si="8"/>
        <v>0</v>
      </c>
      <c r="U12" s="149">
        <f t="shared" si="9"/>
        <v>0</v>
      </c>
      <c r="V12" s="155">
        <f t="shared" si="10"/>
        <v>0</v>
      </c>
      <c r="W12" s="156">
        <v>0</v>
      </c>
      <c r="X12" s="157">
        <f t="shared" si="11"/>
        <v>0</v>
      </c>
      <c r="Y12" s="149">
        <f t="shared" si="12"/>
        <v>0</v>
      </c>
      <c r="Z12" s="155">
        <f t="shared" si="13"/>
        <v>0</v>
      </c>
      <c r="AA12" s="156">
        <v>0</v>
      </c>
      <c r="AB12" s="157">
        <f t="shared" si="14"/>
        <v>0</v>
      </c>
      <c r="AC12" s="149">
        <f t="shared" si="15"/>
        <v>0</v>
      </c>
      <c r="AD12" s="155">
        <f t="shared" si="16"/>
        <v>0</v>
      </c>
      <c r="AE12" s="156">
        <v>0</v>
      </c>
      <c r="AF12" s="157">
        <f t="shared" si="17"/>
        <v>0</v>
      </c>
      <c r="AG12" s="149">
        <f t="shared" si="18"/>
        <v>0</v>
      </c>
      <c r="AH12" s="155">
        <f t="shared" si="19"/>
        <v>0</v>
      </c>
      <c r="AI12" s="156">
        <v>0</v>
      </c>
      <c r="AJ12" s="157">
        <f t="shared" si="20"/>
        <v>0</v>
      </c>
      <c r="AK12" s="149">
        <f t="shared" si="21"/>
        <v>0</v>
      </c>
      <c r="AL12" s="155">
        <f t="shared" si="22"/>
        <v>0</v>
      </c>
      <c r="AM12" s="156">
        <v>0</v>
      </c>
      <c r="AN12" s="157">
        <f t="shared" si="23"/>
        <v>0</v>
      </c>
      <c r="AO12" s="149">
        <f t="shared" si="24"/>
        <v>0</v>
      </c>
      <c r="AP12" s="155">
        <f t="shared" si="25"/>
        <v>0</v>
      </c>
      <c r="AQ12" s="156">
        <v>0</v>
      </c>
      <c r="AR12" s="157">
        <f t="shared" si="26"/>
        <v>0</v>
      </c>
      <c r="AS12" s="149">
        <f t="shared" si="27"/>
        <v>0</v>
      </c>
      <c r="AT12" s="155">
        <f t="shared" si="28"/>
        <v>0</v>
      </c>
      <c r="AU12" s="156">
        <v>0</v>
      </c>
      <c r="AV12" s="157">
        <f t="shared" si="29"/>
        <v>0</v>
      </c>
      <c r="AW12" s="149">
        <f t="shared" si="30"/>
        <v>0</v>
      </c>
      <c r="AX12" s="155">
        <f t="shared" si="31"/>
        <v>0</v>
      </c>
      <c r="AY12" s="156">
        <v>0</v>
      </c>
      <c r="AZ12" s="157">
        <f t="shared" si="32"/>
        <v>0</v>
      </c>
      <c r="BA12" s="149">
        <f t="shared" si="33"/>
        <v>0</v>
      </c>
      <c r="BB12" s="155">
        <f t="shared" si="34"/>
        <v>0</v>
      </c>
      <c r="BC12" s="156">
        <v>0</v>
      </c>
      <c r="BD12" s="157">
        <f t="shared" si="35"/>
        <v>0</v>
      </c>
      <c r="BE12" s="149">
        <f t="shared" si="36"/>
        <v>0</v>
      </c>
      <c r="BF12" s="155">
        <f t="shared" si="37"/>
        <v>0</v>
      </c>
      <c r="BG12" s="156">
        <v>0</v>
      </c>
      <c r="BH12" s="157">
        <f t="shared" si="38"/>
        <v>0</v>
      </c>
      <c r="BI12" s="149">
        <f t="shared" si="39"/>
        <v>0</v>
      </c>
      <c r="BJ12" s="155">
        <f t="shared" si="40"/>
        <v>0</v>
      </c>
      <c r="BK12" s="156">
        <v>0</v>
      </c>
      <c r="BL12" s="157">
        <f t="shared" si="41"/>
        <v>0</v>
      </c>
      <c r="BM12" s="149">
        <f t="shared" si="42"/>
        <v>0</v>
      </c>
      <c r="BN12" s="155">
        <f t="shared" si="43"/>
        <v>0</v>
      </c>
      <c r="BO12" s="156">
        <v>0</v>
      </c>
      <c r="BP12" s="157">
        <f t="shared" si="44"/>
        <v>0</v>
      </c>
      <c r="BQ12" s="149">
        <f t="shared" si="45"/>
        <v>0</v>
      </c>
      <c r="BR12" s="155">
        <f t="shared" si="46"/>
        <v>0</v>
      </c>
      <c r="BS12" s="156">
        <v>0</v>
      </c>
      <c r="BT12" s="157">
        <f t="shared" si="47"/>
        <v>0</v>
      </c>
      <c r="BU12" s="149">
        <f t="shared" si="48"/>
        <v>0</v>
      </c>
      <c r="BV12" s="155">
        <f t="shared" si="49"/>
        <v>0</v>
      </c>
      <c r="BW12" s="156">
        <v>0</v>
      </c>
      <c r="BX12" s="157">
        <f t="shared" si="50"/>
        <v>0</v>
      </c>
      <c r="BY12" s="149">
        <f t="shared" si="51"/>
        <v>0</v>
      </c>
      <c r="BZ12" s="155">
        <f t="shared" si="52"/>
        <v>0</v>
      </c>
      <c r="CA12" s="156">
        <v>0</v>
      </c>
      <c r="CB12" s="157">
        <f t="shared" si="53"/>
        <v>0</v>
      </c>
      <c r="CC12" s="149">
        <f t="shared" si="54"/>
        <v>0</v>
      </c>
      <c r="CD12" s="155">
        <f t="shared" si="55"/>
        <v>0</v>
      </c>
      <c r="CE12" s="156">
        <v>0</v>
      </c>
      <c r="CF12" s="157">
        <f t="shared" si="56"/>
        <v>0</v>
      </c>
      <c r="CG12" s="149">
        <f t="shared" si="57"/>
        <v>0</v>
      </c>
      <c r="CH12" s="155">
        <f t="shared" si="58"/>
        <v>0</v>
      </c>
      <c r="CI12" s="156">
        <v>0</v>
      </c>
      <c r="CJ12" s="157">
        <f t="shared" si="59"/>
        <v>0</v>
      </c>
      <c r="CK12" s="149">
        <f t="shared" si="60"/>
        <v>0</v>
      </c>
      <c r="CL12" s="155">
        <f t="shared" si="61"/>
        <v>0</v>
      </c>
      <c r="CM12" s="156">
        <v>0</v>
      </c>
      <c r="CN12" s="157">
        <f t="shared" si="62"/>
        <v>0</v>
      </c>
      <c r="CO12" s="149">
        <f t="shared" si="63"/>
        <v>0</v>
      </c>
      <c r="CP12" s="155">
        <f t="shared" si="64"/>
        <v>0</v>
      </c>
      <c r="CQ12" s="156">
        <v>0</v>
      </c>
      <c r="CR12" s="157">
        <f t="shared" si="65"/>
        <v>0</v>
      </c>
      <c r="CS12" s="149">
        <f t="shared" si="66"/>
        <v>0</v>
      </c>
      <c r="CT12" s="155">
        <f t="shared" si="67"/>
        <v>0</v>
      </c>
      <c r="CU12" s="156">
        <v>0</v>
      </c>
      <c r="CV12" s="157">
        <f t="shared" si="68"/>
        <v>0</v>
      </c>
      <c r="CW12" s="149">
        <f t="shared" si="69"/>
        <v>0</v>
      </c>
      <c r="CX12" s="155">
        <f t="shared" si="70"/>
        <v>0</v>
      </c>
      <c r="CY12" s="156">
        <v>0</v>
      </c>
      <c r="CZ12" s="157">
        <f t="shared" si="71"/>
        <v>0</v>
      </c>
      <c r="DA12" s="149">
        <f t="shared" si="72"/>
        <v>0</v>
      </c>
      <c r="DB12" s="155">
        <f t="shared" si="73"/>
        <v>0</v>
      </c>
      <c r="DC12" s="156">
        <v>0</v>
      </c>
      <c r="DD12" s="157">
        <f t="shared" si="74"/>
        <v>0</v>
      </c>
      <c r="DE12" s="149">
        <f t="shared" si="75"/>
        <v>0</v>
      </c>
      <c r="DF12" s="155">
        <f t="shared" si="76"/>
        <v>0</v>
      </c>
      <c r="DG12" s="156">
        <v>0</v>
      </c>
      <c r="DH12" s="157">
        <f t="shared" si="77"/>
        <v>0</v>
      </c>
      <c r="DI12" s="149">
        <f t="shared" si="78"/>
        <v>0</v>
      </c>
      <c r="DJ12" s="158">
        <f t="shared" si="79"/>
        <v>1</v>
      </c>
      <c r="DK12" s="149">
        <f t="shared" si="80"/>
        <v>0</v>
      </c>
    </row>
    <row r="13" spans="1:116" ht="18.75" customHeight="1" x14ac:dyDescent="0.3">
      <c r="A13" s="145" t="s">
        <v>231</v>
      </c>
      <c r="B13" s="146">
        <v>0</v>
      </c>
      <c r="C13" s="147">
        <v>0</v>
      </c>
      <c r="D13" s="148">
        <v>0</v>
      </c>
      <c r="E13" s="149">
        <f t="shared" si="81"/>
        <v>0</v>
      </c>
      <c r="F13" s="150">
        <f t="shared" si="82"/>
        <v>0</v>
      </c>
      <c r="G13" s="151">
        <v>0</v>
      </c>
      <c r="H13" s="152">
        <v>0</v>
      </c>
      <c r="I13" s="124">
        <f t="shared" si="0"/>
        <v>0</v>
      </c>
      <c r="J13" s="153">
        <f t="shared" si="1"/>
        <v>0</v>
      </c>
      <c r="K13" s="152">
        <v>0</v>
      </c>
      <c r="L13" s="154">
        <f t="shared" si="2"/>
        <v>0</v>
      </c>
      <c r="M13" s="153">
        <f t="shared" si="3"/>
        <v>0</v>
      </c>
      <c r="N13" s="155">
        <f t="shared" si="4"/>
        <v>0</v>
      </c>
      <c r="O13" s="156">
        <v>0</v>
      </c>
      <c r="P13" s="157">
        <f t="shared" si="5"/>
        <v>0</v>
      </c>
      <c r="Q13" s="149">
        <f t="shared" si="6"/>
        <v>0</v>
      </c>
      <c r="R13" s="155">
        <f t="shared" si="7"/>
        <v>0</v>
      </c>
      <c r="S13" s="156">
        <v>0</v>
      </c>
      <c r="T13" s="157">
        <f t="shared" si="8"/>
        <v>0</v>
      </c>
      <c r="U13" s="149">
        <f t="shared" si="9"/>
        <v>0</v>
      </c>
      <c r="V13" s="155">
        <f t="shared" si="10"/>
        <v>0</v>
      </c>
      <c r="W13" s="156">
        <v>0</v>
      </c>
      <c r="X13" s="157">
        <f t="shared" si="11"/>
        <v>0</v>
      </c>
      <c r="Y13" s="149">
        <f t="shared" si="12"/>
        <v>0</v>
      </c>
      <c r="Z13" s="155">
        <f t="shared" si="13"/>
        <v>0</v>
      </c>
      <c r="AA13" s="156">
        <v>0</v>
      </c>
      <c r="AB13" s="157">
        <f t="shared" si="14"/>
        <v>0</v>
      </c>
      <c r="AC13" s="149">
        <f t="shared" si="15"/>
        <v>0</v>
      </c>
      <c r="AD13" s="155">
        <f t="shared" si="16"/>
        <v>0</v>
      </c>
      <c r="AE13" s="156">
        <v>0</v>
      </c>
      <c r="AF13" s="157">
        <f t="shared" si="17"/>
        <v>0</v>
      </c>
      <c r="AG13" s="149">
        <f t="shared" si="18"/>
        <v>0</v>
      </c>
      <c r="AH13" s="155">
        <f t="shared" si="19"/>
        <v>0</v>
      </c>
      <c r="AI13" s="156">
        <v>0</v>
      </c>
      <c r="AJ13" s="157">
        <f t="shared" si="20"/>
        <v>0</v>
      </c>
      <c r="AK13" s="149">
        <f t="shared" si="21"/>
        <v>0</v>
      </c>
      <c r="AL13" s="155">
        <f t="shared" si="22"/>
        <v>0</v>
      </c>
      <c r="AM13" s="156">
        <v>0</v>
      </c>
      <c r="AN13" s="157">
        <f t="shared" si="23"/>
        <v>0</v>
      </c>
      <c r="AO13" s="149">
        <f t="shared" si="24"/>
        <v>0</v>
      </c>
      <c r="AP13" s="155">
        <f t="shared" si="25"/>
        <v>0</v>
      </c>
      <c r="AQ13" s="156">
        <v>0</v>
      </c>
      <c r="AR13" s="157">
        <f t="shared" si="26"/>
        <v>0</v>
      </c>
      <c r="AS13" s="149">
        <f t="shared" si="27"/>
        <v>0</v>
      </c>
      <c r="AT13" s="155">
        <f t="shared" si="28"/>
        <v>0</v>
      </c>
      <c r="AU13" s="156">
        <v>0</v>
      </c>
      <c r="AV13" s="157">
        <f t="shared" si="29"/>
        <v>0</v>
      </c>
      <c r="AW13" s="149">
        <f t="shared" si="30"/>
        <v>0</v>
      </c>
      <c r="AX13" s="155">
        <f t="shared" si="31"/>
        <v>0</v>
      </c>
      <c r="AY13" s="156">
        <v>0</v>
      </c>
      <c r="AZ13" s="157">
        <f t="shared" si="32"/>
        <v>0</v>
      </c>
      <c r="BA13" s="149">
        <f t="shared" si="33"/>
        <v>0</v>
      </c>
      <c r="BB13" s="155">
        <f t="shared" si="34"/>
        <v>0</v>
      </c>
      <c r="BC13" s="156">
        <v>0</v>
      </c>
      <c r="BD13" s="157">
        <f t="shared" si="35"/>
        <v>0</v>
      </c>
      <c r="BE13" s="149">
        <f t="shared" si="36"/>
        <v>0</v>
      </c>
      <c r="BF13" s="155">
        <f t="shared" si="37"/>
        <v>0</v>
      </c>
      <c r="BG13" s="156">
        <v>0</v>
      </c>
      <c r="BH13" s="157">
        <f t="shared" si="38"/>
        <v>0</v>
      </c>
      <c r="BI13" s="149">
        <f t="shared" si="39"/>
        <v>0</v>
      </c>
      <c r="BJ13" s="155">
        <f t="shared" si="40"/>
        <v>0</v>
      </c>
      <c r="BK13" s="156">
        <v>0</v>
      </c>
      <c r="BL13" s="157">
        <f t="shared" si="41"/>
        <v>0</v>
      </c>
      <c r="BM13" s="149">
        <f t="shared" si="42"/>
        <v>0</v>
      </c>
      <c r="BN13" s="155">
        <f t="shared" si="43"/>
        <v>0</v>
      </c>
      <c r="BO13" s="156">
        <v>0</v>
      </c>
      <c r="BP13" s="157">
        <f t="shared" si="44"/>
        <v>0</v>
      </c>
      <c r="BQ13" s="149">
        <f t="shared" si="45"/>
        <v>0</v>
      </c>
      <c r="BR13" s="155">
        <f t="shared" si="46"/>
        <v>0</v>
      </c>
      <c r="BS13" s="156">
        <v>0</v>
      </c>
      <c r="BT13" s="157">
        <f t="shared" si="47"/>
        <v>0</v>
      </c>
      <c r="BU13" s="149">
        <f t="shared" si="48"/>
        <v>0</v>
      </c>
      <c r="BV13" s="155">
        <f t="shared" si="49"/>
        <v>0</v>
      </c>
      <c r="BW13" s="156">
        <v>0</v>
      </c>
      <c r="BX13" s="157">
        <f t="shared" si="50"/>
        <v>0</v>
      </c>
      <c r="BY13" s="149">
        <f t="shared" si="51"/>
        <v>0</v>
      </c>
      <c r="BZ13" s="155">
        <f t="shared" si="52"/>
        <v>0</v>
      </c>
      <c r="CA13" s="156">
        <v>0</v>
      </c>
      <c r="CB13" s="157">
        <f t="shared" si="53"/>
        <v>0</v>
      </c>
      <c r="CC13" s="149">
        <f t="shared" si="54"/>
        <v>0</v>
      </c>
      <c r="CD13" s="155">
        <f t="shared" si="55"/>
        <v>0</v>
      </c>
      <c r="CE13" s="156">
        <v>0</v>
      </c>
      <c r="CF13" s="157">
        <f t="shared" si="56"/>
        <v>0</v>
      </c>
      <c r="CG13" s="149">
        <f t="shared" si="57"/>
        <v>0</v>
      </c>
      <c r="CH13" s="155">
        <f t="shared" si="58"/>
        <v>0</v>
      </c>
      <c r="CI13" s="156">
        <v>0</v>
      </c>
      <c r="CJ13" s="157">
        <f t="shared" si="59"/>
        <v>0</v>
      </c>
      <c r="CK13" s="149">
        <f t="shared" si="60"/>
        <v>0</v>
      </c>
      <c r="CL13" s="155">
        <f t="shared" si="61"/>
        <v>0</v>
      </c>
      <c r="CM13" s="156">
        <v>0</v>
      </c>
      <c r="CN13" s="157">
        <f t="shared" si="62"/>
        <v>0</v>
      </c>
      <c r="CO13" s="149">
        <f t="shared" si="63"/>
        <v>0</v>
      </c>
      <c r="CP13" s="155">
        <f t="shared" si="64"/>
        <v>0</v>
      </c>
      <c r="CQ13" s="156">
        <v>0</v>
      </c>
      <c r="CR13" s="157">
        <f t="shared" si="65"/>
        <v>0</v>
      </c>
      <c r="CS13" s="149">
        <f t="shared" si="66"/>
        <v>0</v>
      </c>
      <c r="CT13" s="155">
        <f t="shared" si="67"/>
        <v>0</v>
      </c>
      <c r="CU13" s="156">
        <v>0</v>
      </c>
      <c r="CV13" s="157">
        <f t="shared" si="68"/>
        <v>0</v>
      </c>
      <c r="CW13" s="149">
        <f t="shared" si="69"/>
        <v>0</v>
      </c>
      <c r="CX13" s="155">
        <f t="shared" si="70"/>
        <v>0</v>
      </c>
      <c r="CY13" s="156">
        <v>0</v>
      </c>
      <c r="CZ13" s="157">
        <f t="shared" si="71"/>
        <v>0</v>
      </c>
      <c r="DA13" s="149">
        <f t="shared" si="72"/>
        <v>0</v>
      </c>
      <c r="DB13" s="155">
        <f t="shared" si="73"/>
        <v>0</v>
      </c>
      <c r="DC13" s="156">
        <v>0</v>
      </c>
      <c r="DD13" s="157">
        <f t="shared" si="74"/>
        <v>0</v>
      </c>
      <c r="DE13" s="149">
        <f t="shared" si="75"/>
        <v>0</v>
      </c>
      <c r="DF13" s="155">
        <f t="shared" si="76"/>
        <v>0</v>
      </c>
      <c r="DG13" s="156">
        <v>0</v>
      </c>
      <c r="DH13" s="157">
        <f t="shared" si="77"/>
        <v>0</v>
      </c>
      <c r="DI13" s="149">
        <f t="shared" si="78"/>
        <v>0</v>
      </c>
      <c r="DJ13" s="158">
        <f t="shared" si="79"/>
        <v>1</v>
      </c>
      <c r="DK13" s="149">
        <f t="shared" si="80"/>
        <v>0</v>
      </c>
    </row>
    <row r="14" spans="1:116" ht="18.75" customHeight="1" x14ac:dyDescent="0.3">
      <c r="A14" s="145" t="s">
        <v>231</v>
      </c>
      <c r="B14" s="146">
        <v>0</v>
      </c>
      <c r="C14" s="147">
        <v>0</v>
      </c>
      <c r="D14" s="148">
        <v>0</v>
      </c>
      <c r="E14" s="149">
        <f t="shared" si="81"/>
        <v>0</v>
      </c>
      <c r="F14" s="150">
        <f t="shared" si="82"/>
        <v>0</v>
      </c>
      <c r="G14" s="151">
        <v>0</v>
      </c>
      <c r="H14" s="152">
        <v>0</v>
      </c>
      <c r="I14" s="124">
        <f t="shared" si="0"/>
        <v>0</v>
      </c>
      <c r="J14" s="153">
        <f t="shared" si="1"/>
        <v>0</v>
      </c>
      <c r="K14" s="152">
        <v>0</v>
      </c>
      <c r="L14" s="154">
        <f t="shared" si="2"/>
        <v>0</v>
      </c>
      <c r="M14" s="153">
        <f t="shared" si="3"/>
        <v>0</v>
      </c>
      <c r="N14" s="155">
        <f t="shared" si="4"/>
        <v>0</v>
      </c>
      <c r="O14" s="156">
        <v>0</v>
      </c>
      <c r="P14" s="157">
        <f t="shared" si="5"/>
        <v>0</v>
      </c>
      <c r="Q14" s="149">
        <f t="shared" si="6"/>
        <v>0</v>
      </c>
      <c r="R14" s="155">
        <f t="shared" si="7"/>
        <v>0</v>
      </c>
      <c r="S14" s="156">
        <v>0</v>
      </c>
      <c r="T14" s="157">
        <f t="shared" si="8"/>
        <v>0</v>
      </c>
      <c r="U14" s="149">
        <f t="shared" si="9"/>
        <v>0</v>
      </c>
      <c r="V14" s="155">
        <f t="shared" si="10"/>
        <v>0</v>
      </c>
      <c r="W14" s="156">
        <v>0</v>
      </c>
      <c r="X14" s="157">
        <f t="shared" si="11"/>
        <v>0</v>
      </c>
      <c r="Y14" s="149">
        <f t="shared" si="12"/>
        <v>0</v>
      </c>
      <c r="Z14" s="155">
        <f t="shared" si="13"/>
        <v>0</v>
      </c>
      <c r="AA14" s="156">
        <v>0</v>
      </c>
      <c r="AB14" s="157">
        <f t="shared" si="14"/>
        <v>0</v>
      </c>
      <c r="AC14" s="149">
        <f t="shared" si="15"/>
        <v>0</v>
      </c>
      <c r="AD14" s="155">
        <f t="shared" si="16"/>
        <v>0</v>
      </c>
      <c r="AE14" s="156">
        <v>0</v>
      </c>
      <c r="AF14" s="157">
        <f t="shared" si="17"/>
        <v>0</v>
      </c>
      <c r="AG14" s="149">
        <f t="shared" si="18"/>
        <v>0</v>
      </c>
      <c r="AH14" s="155">
        <f t="shared" si="19"/>
        <v>0</v>
      </c>
      <c r="AI14" s="156">
        <v>0</v>
      </c>
      <c r="AJ14" s="157">
        <f t="shared" si="20"/>
        <v>0</v>
      </c>
      <c r="AK14" s="149">
        <f t="shared" si="21"/>
        <v>0</v>
      </c>
      <c r="AL14" s="155">
        <f t="shared" si="22"/>
        <v>0</v>
      </c>
      <c r="AM14" s="156">
        <v>0</v>
      </c>
      <c r="AN14" s="157">
        <f t="shared" si="23"/>
        <v>0</v>
      </c>
      <c r="AO14" s="149">
        <f t="shared" si="24"/>
        <v>0</v>
      </c>
      <c r="AP14" s="155">
        <f t="shared" si="25"/>
        <v>0</v>
      </c>
      <c r="AQ14" s="156">
        <v>0</v>
      </c>
      <c r="AR14" s="157">
        <f t="shared" si="26"/>
        <v>0</v>
      </c>
      <c r="AS14" s="149">
        <f t="shared" si="27"/>
        <v>0</v>
      </c>
      <c r="AT14" s="155">
        <f t="shared" si="28"/>
        <v>0</v>
      </c>
      <c r="AU14" s="156">
        <v>0</v>
      </c>
      <c r="AV14" s="157">
        <f t="shared" si="29"/>
        <v>0</v>
      </c>
      <c r="AW14" s="149">
        <f t="shared" si="30"/>
        <v>0</v>
      </c>
      <c r="AX14" s="155">
        <f t="shared" si="31"/>
        <v>0</v>
      </c>
      <c r="AY14" s="156">
        <v>0</v>
      </c>
      <c r="AZ14" s="157">
        <f t="shared" si="32"/>
        <v>0</v>
      </c>
      <c r="BA14" s="149">
        <f t="shared" si="33"/>
        <v>0</v>
      </c>
      <c r="BB14" s="155">
        <f t="shared" si="34"/>
        <v>0</v>
      </c>
      <c r="BC14" s="156">
        <v>0</v>
      </c>
      <c r="BD14" s="157">
        <f t="shared" si="35"/>
        <v>0</v>
      </c>
      <c r="BE14" s="149">
        <f t="shared" si="36"/>
        <v>0</v>
      </c>
      <c r="BF14" s="155">
        <f t="shared" si="37"/>
        <v>0</v>
      </c>
      <c r="BG14" s="156">
        <v>0</v>
      </c>
      <c r="BH14" s="157">
        <f t="shared" si="38"/>
        <v>0</v>
      </c>
      <c r="BI14" s="149">
        <f t="shared" si="39"/>
        <v>0</v>
      </c>
      <c r="BJ14" s="155">
        <f t="shared" si="40"/>
        <v>0</v>
      </c>
      <c r="BK14" s="156">
        <v>0</v>
      </c>
      <c r="BL14" s="157">
        <f t="shared" si="41"/>
        <v>0</v>
      </c>
      <c r="BM14" s="149">
        <f t="shared" si="42"/>
        <v>0</v>
      </c>
      <c r="BN14" s="155">
        <f t="shared" si="43"/>
        <v>0</v>
      </c>
      <c r="BO14" s="156">
        <v>0</v>
      </c>
      <c r="BP14" s="157">
        <f t="shared" si="44"/>
        <v>0</v>
      </c>
      <c r="BQ14" s="149">
        <f t="shared" si="45"/>
        <v>0</v>
      </c>
      <c r="BR14" s="155">
        <f t="shared" si="46"/>
        <v>0</v>
      </c>
      <c r="BS14" s="156">
        <v>0</v>
      </c>
      <c r="BT14" s="157">
        <f t="shared" si="47"/>
        <v>0</v>
      </c>
      <c r="BU14" s="149">
        <f t="shared" si="48"/>
        <v>0</v>
      </c>
      <c r="BV14" s="155">
        <f t="shared" si="49"/>
        <v>0</v>
      </c>
      <c r="BW14" s="156">
        <v>0</v>
      </c>
      <c r="BX14" s="157">
        <f t="shared" si="50"/>
        <v>0</v>
      </c>
      <c r="BY14" s="149">
        <f t="shared" si="51"/>
        <v>0</v>
      </c>
      <c r="BZ14" s="155">
        <f t="shared" si="52"/>
        <v>0</v>
      </c>
      <c r="CA14" s="156">
        <v>0</v>
      </c>
      <c r="CB14" s="157">
        <f t="shared" si="53"/>
        <v>0</v>
      </c>
      <c r="CC14" s="149">
        <f t="shared" si="54"/>
        <v>0</v>
      </c>
      <c r="CD14" s="155">
        <f t="shared" si="55"/>
        <v>0</v>
      </c>
      <c r="CE14" s="156">
        <v>0</v>
      </c>
      <c r="CF14" s="157">
        <f t="shared" si="56"/>
        <v>0</v>
      </c>
      <c r="CG14" s="149">
        <f t="shared" si="57"/>
        <v>0</v>
      </c>
      <c r="CH14" s="155">
        <f t="shared" si="58"/>
        <v>0</v>
      </c>
      <c r="CI14" s="156">
        <v>0</v>
      </c>
      <c r="CJ14" s="157">
        <f t="shared" si="59"/>
        <v>0</v>
      </c>
      <c r="CK14" s="149">
        <f t="shared" si="60"/>
        <v>0</v>
      </c>
      <c r="CL14" s="155">
        <f t="shared" si="61"/>
        <v>0</v>
      </c>
      <c r="CM14" s="156">
        <v>0</v>
      </c>
      <c r="CN14" s="157">
        <f t="shared" si="62"/>
        <v>0</v>
      </c>
      <c r="CO14" s="149">
        <f t="shared" si="63"/>
        <v>0</v>
      </c>
      <c r="CP14" s="155">
        <f t="shared" si="64"/>
        <v>0</v>
      </c>
      <c r="CQ14" s="156">
        <v>0</v>
      </c>
      <c r="CR14" s="157">
        <f t="shared" si="65"/>
        <v>0</v>
      </c>
      <c r="CS14" s="149">
        <f t="shared" si="66"/>
        <v>0</v>
      </c>
      <c r="CT14" s="155">
        <f t="shared" si="67"/>
        <v>0</v>
      </c>
      <c r="CU14" s="156">
        <v>0</v>
      </c>
      <c r="CV14" s="157">
        <f t="shared" si="68"/>
        <v>0</v>
      </c>
      <c r="CW14" s="149">
        <f t="shared" si="69"/>
        <v>0</v>
      </c>
      <c r="CX14" s="155">
        <f t="shared" si="70"/>
        <v>0</v>
      </c>
      <c r="CY14" s="156">
        <v>0</v>
      </c>
      <c r="CZ14" s="157">
        <f t="shared" si="71"/>
        <v>0</v>
      </c>
      <c r="DA14" s="149">
        <f t="shared" si="72"/>
        <v>0</v>
      </c>
      <c r="DB14" s="155">
        <f t="shared" si="73"/>
        <v>0</v>
      </c>
      <c r="DC14" s="156">
        <v>0</v>
      </c>
      <c r="DD14" s="157">
        <f t="shared" si="74"/>
        <v>0</v>
      </c>
      <c r="DE14" s="149">
        <f t="shared" si="75"/>
        <v>0</v>
      </c>
      <c r="DF14" s="155">
        <f t="shared" si="76"/>
        <v>0</v>
      </c>
      <c r="DG14" s="156">
        <v>0</v>
      </c>
      <c r="DH14" s="157">
        <f t="shared" si="77"/>
        <v>0</v>
      </c>
      <c r="DI14" s="149">
        <f t="shared" si="78"/>
        <v>0</v>
      </c>
      <c r="DJ14" s="158">
        <f t="shared" si="79"/>
        <v>1</v>
      </c>
      <c r="DK14" s="149">
        <f t="shared" si="80"/>
        <v>0</v>
      </c>
    </row>
    <row r="15" spans="1:116" ht="18.75" customHeight="1" x14ac:dyDescent="0.3">
      <c r="A15" s="145" t="s">
        <v>231</v>
      </c>
      <c r="B15" s="146">
        <v>0</v>
      </c>
      <c r="C15" s="147">
        <v>0</v>
      </c>
      <c r="D15" s="148">
        <v>0</v>
      </c>
      <c r="E15" s="149">
        <f t="shared" si="81"/>
        <v>0</v>
      </c>
      <c r="F15" s="150">
        <f t="shared" si="82"/>
        <v>0</v>
      </c>
      <c r="G15" s="151">
        <v>0</v>
      </c>
      <c r="H15" s="152">
        <v>0</v>
      </c>
      <c r="I15" s="124">
        <f t="shared" si="0"/>
        <v>0</v>
      </c>
      <c r="J15" s="153">
        <f t="shared" si="1"/>
        <v>0</v>
      </c>
      <c r="K15" s="152">
        <v>0</v>
      </c>
      <c r="L15" s="154">
        <f t="shared" si="2"/>
        <v>0</v>
      </c>
      <c r="M15" s="153">
        <f t="shared" si="3"/>
        <v>0</v>
      </c>
      <c r="N15" s="155">
        <f t="shared" si="4"/>
        <v>0</v>
      </c>
      <c r="O15" s="156">
        <v>0</v>
      </c>
      <c r="P15" s="157">
        <f t="shared" si="5"/>
        <v>0</v>
      </c>
      <c r="Q15" s="149">
        <f t="shared" si="6"/>
        <v>0</v>
      </c>
      <c r="R15" s="155">
        <f t="shared" si="7"/>
        <v>0</v>
      </c>
      <c r="S15" s="156">
        <v>0</v>
      </c>
      <c r="T15" s="157">
        <f t="shared" si="8"/>
        <v>0</v>
      </c>
      <c r="U15" s="149">
        <f t="shared" si="9"/>
        <v>0</v>
      </c>
      <c r="V15" s="155">
        <f t="shared" si="10"/>
        <v>0</v>
      </c>
      <c r="W15" s="156">
        <v>0</v>
      </c>
      <c r="X15" s="157">
        <f t="shared" si="11"/>
        <v>0</v>
      </c>
      <c r="Y15" s="149">
        <f t="shared" si="12"/>
        <v>0</v>
      </c>
      <c r="Z15" s="155">
        <f t="shared" si="13"/>
        <v>0</v>
      </c>
      <c r="AA15" s="156">
        <v>0</v>
      </c>
      <c r="AB15" s="157">
        <f t="shared" si="14"/>
        <v>0</v>
      </c>
      <c r="AC15" s="149">
        <f t="shared" si="15"/>
        <v>0</v>
      </c>
      <c r="AD15" s="155">
        <f t="shared" si="16"/>
        <v>0</v>
      </c>
      <c r="AE15" s="156">
        <v>0</v>
      </c>
      <c r="AF15" s="157">
        <f t="shared" si="17"/>
        <v>0</v>
      </c>
      <c r="AG15" s="149">
        <f t="shared" si="18"/>
        <v>0</v>
      </c>
      <c r="AH15" s="155">
        <f t="shared" si="19"/>
        <v>0</v>
      </c>
      <c r="AI15" s="156">
        <v>0</v>
      </c>
      <c r="AJ15" s="157">
        <f t="shared" si="20"/>
        <v>0</v>
      </c>
      <c r="AK15" s="149">
        <f t="shared" si="21"/>
        <v>0</v>
      </c>
      <c r="AL15" s="155">
        <f t="shared" si="22"/>
        <v>0</v>
      </c>
      <c r="AM15" s="156">
        <v>0</v>
      </c>
      <c r="AN15" s="157">
        <f t="shared" si="23"/>
        <v>0</v>
      </c>
      <c r="AO15" s="149">
        <f t="shared" si="24"/>
        <v>0</v>
      </c>
      <c r="AP15" s="155">
        <f t="shared" si="25"/>
        <v>0</v>
      </c>
      <c r="AQ15" s="156">
        <v>0</v>
      </c>
      <c r="AR15" s="157">
        <f t="shared" si="26"/>
        <v>0</v>
      </c>
      <c r="AS15" s="149">
        <f t="shared" si="27"/>
        <v>0</v>
      </c>
      <c r="AT15" s="155">
        <f t="shared" si="28"/>
        <v>0</v>
      </c>
      <c r="AU15" s="156">
        <v>0</v>
      </c>
      <c r="AV15" s="157">
        <f t="shared" si="29"/>
        <v>0</v>
      </c>
      <c r="AW15" s="149">
        <f t="shared" si="30"/>
        <v>0</v>
      </c>
      <c r="AX15" s="155">
        <f t="shared" si="31"/>
        <v>0</v>
      </c>
      <c r="AY15" s="156">
        <v>0</v>
      </c>
      <c r="AZ15" s="157">
        <f t="shared" si="32"/>
        <v>0</v>
      </c>
      <c r="BA15" s="149">
        <f t="shared" si="33"/>
        <v>0</v>
      </c>
      <c r="BB15" s="155">
        <f t="shared" si="34"/>
        <v>0</v>
      </c>
      <c r="BC15" s="156">
        <v>0</v>
      </c>
      <c r="BD15" s="157">
        <f t="shared" si="35"/>
        <v>0</v>
      </c>
      <c r="BE15" s="149">
        <f t="shared" si="36"/>
        <v>0</v>
      </c>
      <c r="BF15" s="155">
        <f t="shared" si="37"/>
        <v>0</v>
      </c>
      <c r="BG15" s="156">
        <v>0</v>
      </c>
      <c r="BH15" s="157">
        <f t="shared" si="38"/>
        <v>0</v>
      </c>
      <c r="BI15" s="149">
        <f t="shared" si="39"/>
        <v>0</v>
      </c>
      <c r="BJ15" s="155">
        <f t="shared" si="40"/>
        <v>0</v>
      </c>
      <c r="BK15" s="156">
        <v>0</v>
      </c>
      <c r="BL15" s="157">
        <f t="shared" si="41"/>
        <v>0</v>
      </c>
      <c r="BM15" s="149">
        <f t="shared" si="42"/>
        <v>0</v>
      </c>
      <c r="BN15" s="155">
        <f t="shared" si="43"/>
        <v>0</v>
      </c>
      <c r="BO15" s="156">
        <v>0</v>
      </c>
      <c r="BP15" s="157">
        <f t="shared" si="44"/>
        <v>0</v>
      </c>
      <c r="BQ15" s="149">
        <f t="shared" si="45"/>
        <v>0</v>
      </c>
      <c r="BR15" s="155">
        <f t="shared" si="46"/>
        <v>0</v>
      </c>
      <c r="BS15" s="156">
        <v>0</v>
      </c>
      <c r="BT15" s="157">
        <f t="shared" si="47"/>
        <v>0</v>
      </c>
      <c r="BU15" s="149">
        <f t="shared" si="48"/>
        <v>0</v>
      </c>
      <c r="BV15" s="155">
        <f t="shared" si="49"/>
        <v>0</v>
      </c>
      <c r="BW15" s="156">
        <v>0</v>
      </c>
      <c r="BX15" s="157">
        <f t="shared" si="50"/>
        <v>0</v>
      </c>
      <c r="BY15" s="149">
        <f t="shared" si="51"/>
        <v>0</v>
      </c>
      <c r="BZ15" s="155">
        <f t="shared" si="52"/>
        <v>0</v>
      </c>
      <c r="CA15" s="156">
        <v>0</v>
      </c>
      <c r="CB15" s="157">
        <f t="shared" si="53"/>
        <v>0</v>
      </c>
      <c r="CC15" s="149">
        <f t="shared" si="54"/>
        <v>0</v>
      </c>
      <c r="CD15" s="155">
        <f t="shared" si="55"/>
        <v>0</v>
      </c>
      <c r="CE15" s="156">
        <v>0</v>
      </c>
      <c r="CF15" s="157">
        <f t="shared" si="56"/>
        <v>0</v>
      </c>
      <c r="CG15" s="149">
        <f t="shared" si="57"/>
        <v>0</v>
      </c>
      <c r="CH15" s="155">
        <f t="shared" si="58"/>
        <v>0</v>
      </c>
      <c r="CI15" s="156">
        <v>0</v>
      </c>
      <c r="CJ15" s="157">
        <f t="shared" si="59"/>
        <v>0</v>
      </c>
      <c r="CK15" s="149">
        <f t="shared" si="60"/>
        <v>0</v>
      </c>
      <c r="CL15" s="155">
        <f t="shared" si="61"/>
        <v>0</v>
      </c>
      <c r="CM15" s="156">
        <v>0</v>
      </c>
      <c r="CN15" s="157">
        <f t="shared" si="62"/>
        <v>0</v>
      </c>
      <c r="CO15" s="149">
        <f t="shared" si="63"/>
        <v>0</v>
      </c>
      <c r="CP15" s="155">
        <f t="shared" si="64"/>
        <v>0</v>
      </c>
      <c r="CQ15" s="156">
        <v>0</v>
      </c>
      <c r="CR15" s="157">
        <f t="shared" si="65"/>
        <v>0</v>
      </c>
      <c r="CS15" s="149">
        <f t="shared" si="66"/>
        <v>0</v>
      </c>
      <c r="CT15" s="155">
        <f t="shared" si="67"/>
        <v>0</v>
      </c>
      <c r="CU15" s="156">
        <v>0</v>
      </c>
      <c r="CV15" s="157">
        <f t="shared" si="68"/>
        <v>0</v>
      </c>
      <c r="CW15" s="149">
        <f t="shared" si="69"/>
        <v>0</v>
      </c>
      <c r="CX15" s="155">
        <f t="shared" si="70"/>
        <v>0</v>
      </c>
      <c r="CY15" s="156">
        <v>0</v>
      </c>
      <c r="CZ15" s="157">
        <f t="shared" si="71"/>
        <v>0</v>
      </c>
      <c r="DA15" s="149">
        <f t="shared" si="72"/>
        <v>0</v>
      </c>
      <c r="DB15" s="155">
        <f t="shared" si="73"/>
        <v>0</v>
      </c>
      <c r="DC15" s="156">
        <v>0</v>
      </c>
      <c r="DD15" s="157">
        <f t="shared" si="74"/>
        <v>0</v>
      </c>
      <c r="DE15" s="149">
        <f t="shared" si="75"/>
        <v>0</v>
      </c>
      <c r="DF15" s="155">
        <f t="shared" si="76"/>
        <v>0</v>
      </c>
      <c r="DG15" s="156">
        <v>0</v>
      </c>
      <c r="DH15" s="157">
        <f t="shared" si="77"/>
        <v>0</v>
      </c>
      <c r="DI15" s="149">
        <f t="shared" si="78"/>
        <v>0</v>
      </c>
      <c r="DJ15" s="158">
        <f t="shared" si="79"/>
        <v>1</v>
      </c>
      <c r="DK15" s="149">
        <f t="shared" si="80"/>
        <v>0</v>
      </c>
    </row>
    <row r="16" spans="1:116" ht="17.399999999999999" x14ac:dyDescent="0.3">
      <c r="A16" s="145" t="s">
        <v>231</v>
      </c>
      <c r="B16" s="146">
        <v>0</v>
      </c>
      <c r="C16" s="147">
        <v>0</v>
      </c>
      <c r="D16" s="148">
        <v>0</v>
      </c>
      <c r="E16" s="149">
        <f t="shared" si="81"/>
        <v>0</v>
      </c>
      <c r="F16" s="150">
        <f t="shared" si="82"/>
        <v>0</v>
      </c>
      <c r="G16" s="151">
        <v>0</v>
      </c>
      <c r="H16" s="152">
        <v>0</v>
      </c>
      <c r="I16" s="124">
        <f t="shared" si="0"/>
        <v>0</v>
      </c>
      <c r="J16" s="153">
        <f t="shared" si="1"/>
        <v>0</v>
      </c>
      <c r="K16" s="152">
        <v>0</v>
      </c>
      <c r="L16" s="154">
        <f t="shared" si="2"/>
        <v>0</v>
      </c>
      <c r="M16" s="153">
        <f t="shared" si="3"/>
        <v>0</v>
      </c>
      <c r="N16" s="155">
        <f t="shared" si="4"/>
        <v>0</v>
      </c>
      <c r="O16" s="156">
        <v>0</v>
      </c>
      <c r="P16" s="157">
        <f t="shared" si="5"/>
        <v>0</v>
      </c>
      <c r="Q16" s="149">
        <f t="shared" si="6"/>
        <v>0</v>
      </c>
      <c r="R16" s="155">
        <f t="shared" si="7"/>
        <v>0</v>
      </c>
      <c r="S16" s="156">
        <v>0</v>
      </c>
      <c r="T16" s="157">
        <f t="shared" si="8"/>
        <v>0</v>
      </c>
      <c r="U16" s="149">
        <f t="shared" si="9"/>
        <v>0</v>
      </c>
      <c r="V16" s="155">
        <f t="shared" si="10"/>
        <v>0</v>
      </c>
      <c r="W16" s="156">
        <v>0</v>
      </c>
      <c r="X16" s="157">
        <f t="shared" si="11"/>
        <v>0</v>
      </c>
      <c r="Y16" s="149">
        <f t="shared" si="12"/>
        <v>0</v>
      </c>
      <c r="Z16" s="155">
        <f t="shared" si="13"/>
        <v>0</v>
      </c>
      <c r="AA16" s="156">
        <v>0</v>
      </c>
      <c r="AB16" s="157">
        <f t="shared" si="14"/>
        <v>0</v>
      </c>
      <c r="AC16" s="149">
        <f t="shared" si="15"/>
        <v>0</v>
      </c>
      <c r="AD16" s="155">
        <f t="shared" si="16"/>
        <v>0</v>
      </c>
      <c r="AE16" s="156">
        <v>0</v>
      </c>
      <c r="AF16" s="157">
        <f t="shared" si="17"/>
        <v>0</v>
      </c>
      <c r="AG16" s="149">
        <f t="shared" si="18"/>
        <v>0</v>
      </c>
      <c r="AH16" s="155">
        <f t="shared" si="19"/>
        <v>0</v>
      </c>
      <c r="AI16" s="156">
        <v>0</v>
      </c>
      <c r="AJ16" s="157">
        <f t="shared" si="20"/>
        <v>0</v>
      </c>
      <c r="AK16" s="149">
        <f t="shared" si="21"/>
        <v>0</v>
      </c>
      <c r="AL16" s="155">
        <f t="shared" si="22"/>
        <v>0</v>
      </c>
      <c r="AM16" s="156">
        <v>0</v>
      </c>
      <c r="AN16" s="157">
        <f t="shared" si="23"/>
        <v>0</v>
      </c>
      <c r="AO16" s="149">
        <f t="shared" si="24"/>
        <v>0</v>
      </c>
      <c r="AP16" s="155">
        <f t="shared" si="25"/>
        <v>0</v>
      </c>
      <c r="AQ16" s="156">
        <v>0</v>
      </c>
      <c r="AR16" s="157">
        <f t="shared" si="26"/>
        <v>0</v>
      </c>
      <c r="AS16" s="149">
        <f t="shared" si="27"/>
        <v>0</v>
      </c>
      <c r="AT16" s="155">
        <f t="shared" si="28"/>
        <v>0</v>
      </c>
      <c r="AU16" s="156">
        <v>0</v>
      </c>
      <c r="AV16" s="157">
        <f t="shared" si="29"/>
        <v>0</v>
      </c>
      <c r="AW16" s="149">
        <f t="shared" si="30"/>
        <v>0</v>
      </c>
      <c r="AX16" s="155">
        <f t="shared" si="31"/>
        <v>0</v>
      </c>
      <c r="AY16" s="156">
        <v>0</v>
      </c>
      <c r="AZ16" s="157">
        <f t="shared" si="32"/>
        <v>0</v>
      </c>
      <c r="BA16" s="149">
        <f t="shared" si="33"/>
        <v>0</v>
      </c>
      <c r="BB16" s="155">
        <f t="shared" si="34"/>
        <v>0</v>
      </c>
      <c r="BC16" s="156">
        <v>0</v>
      </c>
      <c r="BD16" s="157">
        <f t="shared" si="35"/>
        <v>0</v>
      </c>
      <c r="BE16" s="149">
        <f t="shared" si="36"/>
        <v>0</v>
      </c>
      <c r="BF16" s="155">
        <f t="shared" si="37"/>
        <v>0</v>
      </c>
      <c r="BG16" s="156">
        <v>0</v>
      </c>
      <c r="BH16" s="157">
        <f t="shared" si="38"/>
        <v>0</v>
      </c>
      <c r="BI16" s="149">
        <f t="shared" si="39"/>
        <v>0</v>
      </c>
      <c r="BJ16" s="155">
        <f t="shared" si="40"/>
        <v>0</v>
      </c>
      <c r="BK16" s="156">
        <v>0</v>
      </c>
      <c r="BL16" s="157">
        <f t="shared" si="41"/>
        <v>0</v>
      </c>
      <c r="BM16" s="149">
        <f t="shared" si="42"/>
        <v>0</v>
      </c>
      <c r="BN16" s="155">
        <f t="shared" si="43"/>
        <v>0</v>
      </c>
      <c r="BO16" s="156">
        <v>0</v>
      </c>
      <c r="BP16" s="157">
        <f t="shared" si="44"/>
        <v>0</v>
      </c>
      <c r="BQ16" s="149">
        <f t="shared" si="45"/>
        <v>0</v>
      </c>
      <c r="BR16" s="155">
        <f t="shared" si="46"/>
        <v>0</v>
      </c>
      <c r="BS16" s="156">
        <v>0</v>
      </c>
      <c r="BT16" s="157">
        <f t="shared" si="47"/>
        <v>0</v>
      </c>
      <c r="BU16" s="149">
        <f t="shared" si="48"/>
        <v>0</v>
      </c>
      <c r="BV16" s="155">
        <f t="shared" si="49"/>
        <v>0</v>
      </c>
      <c r="BW16" s="156">
        <v>0</v>
      </c>
      <c r="BX16" s="157">
        <f t="shared" si="50"/>
        <v>0</v>
      </c>
      <c r="BY16" s="149">
        <f t="shared" si="51"/>
        <v>0</v>
      </c>
      <c r="BZ16" s="155">
        <f t="shared" si="52"/>
        <v>0</v>
      </c>
      <c r="CA16" s="156">
        <v>0</v>
      </c>
      <c r="CB16" s="157">
        <f t="shared" si="53"/>
        <v>0</v>
      </c>
      <c r="CC16" s="149">
        <f t="shared" si="54"/>
        <v>0</v>
      </c>
      <c r="CD16" s="155">
        <f t="shared" si="55"/>
        <v>0</v>
      </c>
      <c r="CE16" s="156">
        <v>0</v>
      </c>
      <c r="CF16" s="157">
        <f t="shared" si="56"/>
        <v>0</v>
      </c>
      <c r="CG16" s="149">
        <f t="shared" si="57"/>
        <v>0</v>
      </c>
      <c r="CH16" s="155">
        <f t="shared" si="58"/>
        <v>0</v>
      </c>
      <c r="CI16" s="156">
        <v>0</v>
      </c>
      <c r="CJ16" s="157">
        <f t="shared" si="59"/>
        <v>0</v>
      </c>
      <c r="CK16" s="149">
        <f t="shared" si="60"/>
        <v>0</v>
      </c>
      <c r="CL16" s="155">
        <f t="shared" si="61"/>
        <v>0</v>
      </c>
      <c r="CM16" s="156">
        <v>0</v>
      </c>
      <c r="CN16" s="157">
        <f t="shared" si="62"/>
        <v>0</v>
      </c>
      <c r="CO16" s="149">
        <f t="shared" si="63"/>
        <v>0</v>
      </c>
      <c r="CP16" s="155">
        <f t="shared" si="64"/>
        <v>0</v>
      </c>
      <c r="CQ16" s="156">
        <v>0</v>
      </c>
      <c r="CR16" s="157">
        <f t="shared" si="65"/>
        <v>0</v>
      </c>
      <c r="CS16" s="149">
        <f t="shared" si="66"/>
        <v>0</v>
      </c>
      <c r="CT16" s="155">
        <f t="shared" si="67"/>
        <v>0</v>
      </c>
      <c r="CU16" s="156">
        <v>0</v>
      </c>
      <c r="CV16" s="157">
        <f t="shared" si="68"/>
        <v>0</v>
      </c>
      <c r="CW16" s="149">
        <f t="shared" si="69"/>
        <v>0</v>
      </c>
      <c r="CX16" s="155">
        <f t="shared" si="70"/>
        <v>0</v>
      </c>
      <c r="CY16" s="156">
        <v>0</v>
      </c>
      <c r="CZ16" s="157">
        <f t="shared" si="71"/>
        <v>0</v>
      </c>
      <c r="DA16" s="149">
        <f t="shared" si="72"/>
        <v>0</v>
      </c>
      <c r="DB16" s="155">
        <f t="shared" si="73"/>
        <v>0</v>
      </c>
      <c r="DC16" s="156">
        <v>0</v>
      </c>
      <c r="DD16" s="157">
        <f t="shared" si="74"/>
        <v>0</v>
      </c>
      <c r="DE16" s="149">
        <f t="shared" si="75"/>
        <v>0</v>
      </c>
      <c r="DF16" s="155">
        <f t="shared" si="76"/>
        <v>0</v>
      </c>
      <c r="DG16" s="156">
        <v>0</v>
      </c>
      <c r="DH16" s="157">
        <f t="shared" si="77"/>
        <v>0</v>
      </c>
      <c r="DI16" s="149">
        <f t="shared" si="78"/>
        <v>0</v>
      </c>
      <c r="DJ16" s="158">
        <f t="shared" si="79"/>
        <v>1</v>
      </c>
      <c r="DK16" s="149">
        <f t="shared" si="80"/>
        <v>0</v>
      </c>
    </row>
    <row r="17" spans="1:116" ht="18.75" customHeight="1" x14ac:dyDescent="0.3">
      <c r="A17" s="145" t="s">
        <v>231</v>
      </c>
      <c r="B17" s="146">
        <v>0</v>
      </c>
      <c r="C17" s="147">
        <v>0</v>
      </c>
      <c r="D17" s="148">
        <v>0</v>
      </c>
      <c r="E17" s="149">
        <f t="shared" si="81"/>
        <v>0</v>
      </c>
      <c r="F17" s="150">
        <f t="shared" si="82"/>
        <v>0</v>
      </c>
      <c r="G17" s="151">
        <v>0</v>
      </c>
      <c r="H17" s="152">
        <v>0</v>
      </c>
      <c r="I17" s="124">
        <f t="shared" si="0"/>
        <v>0</v>
      </c>
      <c r="J17" s="153">
        <f t="shared" si="1"/>
        <v>0</v>
      </c>
      <c r="K17" s="152">
        <v>0</v>
      </c>
      <c r="L17" s="154">
        <f t="shared" si="2"/>
        <v>0</v>
      </c>
      <c r="M17" s="153">
        <f t="shared" si="3"/>
        <v>0</v>
      </c>
      <c r="N17" s="155">
        <f t="shared" si="4"/>
        <v>0</v>
      </c>
      <c r="O17" s="156">
        <v>0</v>
      </c>
      <c r="P17" s="157">
        <f t="shared" si="5"/>
        <v>0</v>
      </c>
      <c r="Q17" s="149">
        <f t="shared" si="6"/>
        <v>0</v>
      </c>
      <c r="R17" s="155">
        <f t="shared" si="7"/>
        <v>0</v>
      </c>
      <c r="S17" s="156">
        <v>0</v>
      </c>
      <c r="T17" s="157">
        <f t="shared" si="8"/>
        <v>0</v>
      </c>
      <c r="U17" s="149">
        <f t="shared" si="9"/>
        <v>0</v>
      </c>
      <c r="V17" s="155">
        <f t="shared" si="10"/>
        <v>0</v>
      </c>
      <c r="W17" s="156">
        <v>0</v>
      </c>
      <c r="X17" s="157">
        <f t="shared" si="11"/>
        <v>0</v>
      </c>
      <c r="Y17" s="149">
        <f t="shared" si="12"/>
        <v>0</v>
      </c>
      <c r="Z17" s="155">
        <f t="shared" si="13"/>
        <v>0</v>
      </c>
      <c r="AA17" s="156">
        <v>0</v>
      </c>
      <c r="AB17" s="157">
        <f t="shared" si="14"/>
        <v>0</v>
      </c>
      <c r="AC17" s="149">
        <f t="shared" si="15"/>
        <v>0</v>
      </c>
      <c r="AD17" s="155">
        <f t="shared" si="16"/>
        <v>0</v>
      </c>
      <c r="AE17" s="156">
        <v>0</v>
      </c>
      <c r="AF17" s="157">
        <f t="shared" si="17"/>
        <v>0</v>
      </c>
      <c r="AG17" s="149">
        <f t="shared" si="18"/>
        <v>0</v>
      </c>
      <c r="AH17" s="155">
        <f t="shared" si="19"/>
        <v>0</v>
      </c>
      <c r="AI17" s="156">
        <v>0</v>
      </c>
      <c r="AJ17" s="157">
        <f t="shared" si="20"/>
        <v>0</v>
      </c>
      <c r="AK17" s="149">
        <f t="shared" si="21"/>
        <v>0</v>
      </c>
      <c r="AL17" s="155">
        <f t="shared" si="22"/>
        <v>0</v>
      </c>
      <c r="AM17" s="156">
        <v>0</v>
      </c>
      <c r="AN17" s="157">
        <f t="shared" si="23"/>
        <v>0</v>
      </c>
      <c r="AO17" s="149">
        <f t="shared" si="24"/>
        <v>0</v>
      </c>
      <c r="AP17" s="155">
        <f t="shared" si="25"/>
        <v>0</v>
      </c>
      <c r="AQ17" s="156">
        <v>0</v>
      </c>
      <c r="AR17" s="157">
        <f t="shared" si="26"/>
        <v>0</v>
      </c>
      <c r="AS17" s="149">
        <f t="shared" si="27"/>
        <v>0</v>
      </c>
      <c r="AT17" s="155">
        <f t="shared" si="28"/>
        <v>0</v>
      </c>
      <c r="AU17" s="156">
        <v>0</v>
      </c>
      <c r="AV17" s="157">
        <f t="shared" si="29"/>
        <v>0</v>
      </c>
      <c r="AW17" s="149">
        <f t="shared" si="30"/>
        <v>0</v>
      </c>
      <c r="AX17" s="155">
        <f t="shared" si="31"/>
        <v>0</v>
      </c>
      <c r="AY17" s="156">
        <v>0</v>
      </c>
      <c r="AZ17" s="157">
        <f t="shared" si="32"/>
        <v>0</v>
      </c>
      <c r="BA17" s="149">
        <f t="shared" si="33"/>
        <v>0</v>
      </c>
      <c r="BB17" s="155">
        <f t="shared" si="34"/>
        <v>0</v>
      </c>
      <c r="BC17" s="156">
        <v>0</v>
      </c>
      <c r="BD17" s="157">
        <f t="shared" si="35"/>
        <v>0</v>
      </c>
      <c r="BE17" s="149">
        <f t="shared" si="36"/>
        <v>0</v>
      </c>
      <c r="BF17" s="155">
        <f t="shared" si="37"/>
        <v>0</v>
      </c>
      <c r="BG17" s="156">
        <v>0</v>
      </c>
      <c r="BH17" s="157">
        <f t="shared" si="38"/>
        <v>0</v>
      </c>
      <c r="BI17" s="149">
        <f t="shared" si="39"/>
        <v>0</v>
      </c>
      <c r="BJ17" s="155">
        <f t="shared" si="40"/>
        <v>0</v>
      </c>
      <c r="BK17" s="156">
        <v>0</v>
      </c>
      <c r="BL17" s="157">
        <f t="shared" si="41"/>
        <v>0</v>
      </c>
      <c r="BM17" s="149">
        <f t="shared" si="42"/>
        <v>0</v>
      </c>
      <c r="BN17" s="155">
        <f t="shared" si="43"/>
        <v>0</v>
      </c>
      <c r="BO17" s="156">
        <v>0</v>
      </c>
      <c r="BP17" s="157">
        <f t="shared" si="44"/>
        <v>0</v>
      </c>
      <c r="BQ17" s="149">
        <f t="shared" si="45"/>
        <v>0</v>
      </c>
      <c r="BR17" s="155">
        <f t="shared" si="46"/>
        <v>0</v>
      </c>
      <c r="BS17" s="156">
        <v>0</v>
      </c>
      <c r="BT17" s="157">
        <f t="shared" si="47"/>
        <v>0</v>
      </c>
      <c r="BU17" s="149">
        <f t="shared" si="48"/>
        <v>0</v>
      </c>
      <c r="BV17" s="155">
        <f t="shared" si="49"/>
        <v>0</v>
      </c>
      <c r="BW17" s="156">
        <v>0</v>
      </c>
      <c r="BX17" s="157">
        <f t="shared" si="50"/>
        <v>0</v>
      </c>
      <c r="BY17" s="149">
        <f t="shared" si="51"/>
        <v>0</v>
      </c>
      <c r="BZ17" s="155">
        <f t="shared" si="52"/>
        <v>0</v>
      </c>
      <c r="CA17" s="156">
        <v>0</v>
      </c>
      <c r="CB17" s="157">
        <f t="shared" si="53"/>
        <v>0</v>
      </c>
      <c r="CC17" s="149">
        <f t="shared" si="54"/>
        <v>0</v>
      </c>
      <c r="CD17" s="155">
        <f t="shared" si="55"/>
        <v>0</v>
      </c>
      <c r="CE17" s="156">
        <v>0</v>
      </c>
      <c r="CF17" s="157">
        <f t="shared" si="56"/>
        <v>0</v>
      </c>
      <c r="CG17" s="149">
        <f t="shared" si="57"/>
        <v>0</v>
      </c>
      <c r="CH17" s="155">
        <f t="shared" si="58"/>
        <v>0</v>
      </c>
      <c r="CI17" s="156">
        <v>0</v>
      </c>
      <c r="CJ17" s="157">
        <f t="shared" si="59"/>
        <v>0</v>
      </c>
      <c r="CK17" s="149">
        <f t="shared" si="60"/>
        <v>0</v>
      </c>
      <c r="CL17" s="155">
        <f t="shared" si="61"/>
        <v>0</v>
      </c>
      <c r="CM17" s="156">
        <v>0</v>
      </c>
      <c r="CN17" s="157">
        <f t="shared" si="62"/>
        <v>0</v>
      </c>
      <c r="CO17" s="149">
        <f t="shared" si="63"/>
        <v>0</v>
      </c>
      <c r="CP17" s="155">
        <f t="shared" si="64"/>
        <v>0</v>
      </c>
      <c r="CQ17" s="156">
        <v>0</v>
      </c>
      <c r="CR17" s="157">
        <f t="shared" si="65"/>
        <v>0</v>
      </c>
      <c r="CS17" s="149">
        <f t="shared" si="66"/>
        <v>0</v>
      </c>
      <c r="CT17" s="155">
        <f t="shared" si="67"/>
        <v>0</v>
      </c>
      <c r="CU17" s="156">
        <v>0</v>
      </c>
      <c r="CV17" s="157">
        <f t="shared" si="68"/>
        <v>0</v>
      </c>
      <c r="CW17" s="149">
        <f t="shared" si="69"/>
        <v>0</v>
      </c>
      <c r="CX17" s="155">
        <f t="shared" si="70"/>
        <v>0</v>
      </c>
      <c r="CY17" s="156">
        <v>0</v>
      </c>
      <c r="CZ17" s="157">
        <f t="shared" si="71"/>
        <v>0</v>
      </c>
      <c r="DA17" s="149">
        <f t="shared" si="72"/>
        <v>0</v>
      </c>
      <c r="DB17" s="155">
        <f t="shared" si="73"/>
        <v>0</v>
      </c>
      <c r="DC17" s="156">
        <v>0</v>
      </c>
      <c r="DD17" s="157">
        <f t="shared" si="74"/>
        <v>0</v>
      </c>
      <c r="DE17" s="149">
        <f t="shared" si="75"/>
        <v>0</v>
      </c>
      <c r="DF17" s="155">
        <f t="shared" si="76"/>
        <v>0</v>
      </c>
      <c r="DG17" s="156">
        <v>0</v>
      </c>
      <c r="DH17" s="157">
        <f t="shared" si="77"/>
        <v>0</v>
      </c>
      <c r="DI17" s="149">
        <f t="shared" si="78"/>
        <v>0</v>
      </c>
      <c r="DJ17" s="158">
        <f t="shared" si="79"/>
        <v>1</v>
      </c>
      <c r="DK17" s="149">
        <f t="shared" si="80"/>
        <v>0</v>
      </c>
    </row>
    <row r="18" spans="1:116" ht="18.75" customHeight="1" x14ac:dyDescent="0.3">
      <c r="A18" s="145" t="s">
        <v>231</v>
      </c>
      <c r="B18" s="146">
        <v>0</v>
      </c>
      <c r="C18" s="147">
        <v>0</v>
      </c>
      <c r="D18" s="148">
        <v>0</v>
      </c>
      <c r="E18" s="149">
        <f>SUM(C18*D18)</f>
        <v>0</v>
      </c>
      <c r="F18" s="150">
        <f t="shared" si="82"/>
        <v>0</v>
      </c>
      <c r="G18" s="151">
        <v>0</v>
      </c>
      <c r="H18" s="152">
        <v>0</v>
      </c>
      <c r="I18" s="124">
        <f t="shared" si="0"/>
        <v>0</v>
      </c>
      <c r="J18" s="153">
        <f t="shared" si="1"/>
        <v>0</v>
      </c>
      <c r="K18" s="152">
        <v>0</v>
      </c>
      <c r="L18" s="154">
        <f t="shared" si="2"/>
        <v>0</v>
      </c>
      <c r="M18" s="153">
        <f t="shared" si="3"/>
        <v>0</v>
      </c>
      <c r="N18" s="155">
        <f t="shared" si="4"/>
        <v>0</v>
      </c>
      <c r="O18" s="156">
        <v>0</v>
      </c>
      <c r="P18" s="157">
        <f t="shared" si="5"/>
        <v>0</v>
      </c>
      <c r="Q18" s="149">
        <f t="shared" si="6"/>
        <v>0</v>
      </c>
      <c r="R18" s="155">
        <f t="shared" si="7"/>
        <v>0</v>
      </c>
      <c r="S18" s="156">
        <v>0</v>
      </c>
      <c r="T18" s="157">
        <f t="shared" si="8"/>
        <v>0</v>
      </c>
      <c r="U18" s="149">
        <f t="shared" si="9"/>
        <v>0</v>
      </c>
      <c r="V18" s="155">
        <f t="shared" si="10"/>
        <v>0</v>
      </c>
      <c r="W18" s="156">
        <v>0</v>
      </c>
      <c r="X18" s="157">
        <f t="shared" si="11"/>
        <v>0</v>
      </c>
      <c r="Y18" s="149">
        <f t="shared" si="12"/>
        <v>0</v>
      </c>
      <c r="Z18" s="155">
        <f t="shared" si="13"/>
        <v>0</v>
      </c>
      <c r="AA18" s="156">
        <v>0</v>
      </c>
      <c r="AB18" s="157">
        <f t="shared" si="14"/>
        <v>0</v>
      </c>
      <c r="AC18" s="149">
        <f t="shared" si="15"/>
        <v>0</v>
      </c>
      <c r="AD18" s="155">
        <f t="shared" si="16"/>
        <v>0</v>
      </c>
      <c r="AE18" s="156">
        <v>0</v>
      </c>
      <c r="AF18" s="157">
        <f t="shared" si="17"/>
        <v>0</v>
      </c>
      <c r="AG18" s="149">
        <f t="shared" si="18"/>
        <v>0</v>
      </c>
      <c r="AH18" s="155">
        <f t="shared" si="19"/>
        <v>0</v>
      </c>
      <c r="AI18" s="156">
        <v>0</v>
      </c>
      <c r="AJ18" s="157">
        <f t="shared" si="20"/>
        <v>0</v>
      </c>
      <c r="AK18" s="149">
        <f t="shared" si="21"/>
        <v>0</v>
      </c>
      <c r="AL18" s="155">
        <f t="shared" si="22"/>
        <v>0</v>
      </c>
      <c r="AM18" s="156">
        <v>0</v>
      </c>
      <c r="AN18" s="157">
        <f t="shared" si="23"/>
        <v>0</v>
      </c>
      <c r="AO18" s="149">
        <f t="shared" si="24"/>
        <v>0</v>
      </c>
      <c r="AP18" s="155">
        <f t="shared" si="25"/>
        <v>0</v>
      </c>
      <c r="AQ18" s="156">
        <v>0</v>
      </c>
      <c r="AR18" s="157">
        <f t="shared" si="26"/>
        <v>0</v>
      </c>
      <c r="AS18" s="149">
        <f t="shared" si="27"/>
        <v>0</v>
      </c>
      <c r="AT18" s="155">
        <f t="shared" si="28"/>
        <v>0</v>
      </c>
      <c r="AU18" s="156">
        <v>0</v>
      </c>
      <c r="AV18" s="157">
        <f t="shared" si="29"/>
        <v>0</v>
      </c>
      <c r="AW18" s="149">
        <f t="shared" si="30"/>
        <v>0</v>
      </c>
      <c r="AX18" s="155">
        <f t="shared" si="31"/>
        <v>0</v>
      </c>
      <c r="AY18" s="156">
        <v>0</v>
      </c>
      <c r="AZ18" s="157">
        <f t="shared" si="32"/>
        <v>0</v>
      </c>
      <c r="BA18" s="149">
        <f t="shared" si="33"/>
        <v>0</v>
      </c>
      <c r="BB18" s="155">
        <f t="shared" si="34"/>
        <v>0</v>
      </c>
      <c r="BC18" s="156">
        <v>0</v>
      </c>
      <c r="BD18" s="157">
        <f t="shared" si="35"/>
        <v>0</v>
      </c>
      <c r="BE18" s="149">
        <f t="shared" si="36"/>
        <v>0</v>
      </c>
      <c r="BF18" s="155">
        <f t="shared" si="37"/>
        <v>0</v>
      </c>
      <c r="BG18" s="156">
        <v>0</v>
      </c>
      <c r="BH18" s="157">
        <f t="shared" si="38"/>
        <v>0</v>
      </c>
      <c r="BI18" s="149">
        <f t="shared" si="39"/>
        <v>0</v>
      </c>
      <c r="BJ18" s="155">
        <f t="shared" si="40"/>
        <v>0</v>
      </c>
      <c r="BK18" s="156">
        <v>0</v>
      </c>
      <c r="BL18" s="157">
        <f t="shared" si="41"/>
        <v>0</v>
      </c>
      <c r="BM18" s="149">
        <f t="shared" si="42"/>
        <v>0</v>
      </c>
      <c r="BN18" s="155">
        <f t="shared" si="43"/>
        <v>0</v>
      </c>
      <c r="BO18" s="156">
        <v>0</v>
      </c>
      <c r="BP18" s="157">
        <f t="shared" si="44"/>
        <v>0</v>
      </c>
      <c r="BQ18" s="149">
        <f t="shared" si="45"/>
        <v>0</v>
      </c>
      <c r="BR18" s="155">
        <f t="shared" si="46"/>
        <v>0</v>
      </c>
      <c r="BS18" s="156">
        <v>0</v>
      </c>
      <c r="BT18" s="157">
        <f t="shared" si="47"/>
        <v>0</v>
      </c>
      <c r="BU18" s="149">
        <f t="shared" si="48"/>
        <v>0</v>
      </c>
      <c r="BV18" s="155">
        <f t="shared" si="49"/>
        <v>0</v>
      </c>
      <c r="BW18" s="156">
        <v>0</v>
      </c>
      <c r="BX18" s="157">
        <f t="shared" si="50"/>
        <v>0</v>
      </c>
      <c r="BY18" s="149">
        <f t="shared" si="51"/>
        <v>0</v>
      </c>
      <c r="BZ18" s="155">
        <f t="shared" si="52"/>
        <v>0</v>
      </c>
      <c r="CA18" s="156">
        <v>0</v>
      </c>
      <c r="CB18" s="157">
        <f t="shared" si="53"/>
        <v>0</v>
      </c>
      <c r="CC18" s="149">
        <f t="shared" si="54"/>
        <v>0</v>
      </c>
      <c r="CD18" s="155">
        <f t="shared" si="55"/>
        <v>0</v>
      </c>
      <c r="CE18" s="156">
        <v>0</v>
      </c>
      <c r="CF18" s="157">
        <f t="shared" si="56"/>
        <v>0</v>
      </c>
      <c r="CG18" s="149">
        <f t="shared" si="57"/>
        <v>0</v>
      </c>
      <c r="CH18" s="155">
        <f t="shared" si="58"/>
        <v>0</v>
      </c>
      <c r="CI18" s="156">
        <v>0</v>
      </c>
      <c r="CJ18" s="157">
        <f t="shared" si="59"/>
        <v>0</v>
      </c>
      <c r="CK18" s="149">
        <f t="shared" si="60"/>
        <v>0</v>
      </c>
      <c r="CL18" s="155">
        <f t="shared" si="61"/>
        <v>0</v>
      </c>
      <c r="CM18" s="156">
        <v>0</v>
      </c>
      <c r="CN18" s="157">
        <f t="shared" si="62"/>
        <v>0</v>
      </c>
      <c r="CO18" s="149">
        <f t="shared" si="63"/>
        <v>0</v>
      </c>
      <c r="CP18" s="155">
        <f t="shared" si="64"/>
        <v>0</v>
      </c>
      <c r="CQ18" s="156">
        <v>0</v>
      </c>
      <c r="CR18" s="157">
        <f t="shared" si="65"/>
        <v>0</v>
      </c>
      <c r="CS18" s="149">
        <f t="shared" si="66"/>
        <v>0</v>
      </c>
      <c r="CT18" s="155">
        <f t="shared" si="67"/>
        <v>0</v>
      </c>
      <c r="CU18" s="156">
        <v>0</v>
      </c>
      <c r="CV18" s="157">
        <f t="shared" si="68"/>
        <v>0</v>
      </c>
      <c r="CW18" s="149">
        <f t="shared" si="69"/>
        <v>0</v>
      </c>
      <c r="CX18" s="155">
        <f t="shared" si="70"/>
        <v>0</v>
      </c>
      <c r="CY18" s="156">
        <v>0</v>
      </c>
      <c r="CZ18" s="157">
        <f t="shared" si="71"/>
        <v>0</v>
      </c>
      <c r="DA18" s="149">
        <f t="shared" si="72"/>
        <v>0</v>
      </c>
      <c r="DB18" s="155">
        <f t="shared" si="73"/>
        <v>0</v>
      </c>
      <c r="DC18" s="156">
        <v>0</v>
      </c>
      <c r="DD18" s="157">
        <f t="shared" si="74"/>
        <v>0</v>
      </c>
      <c r="DE18" s="149">
        <f t="shared" si="75"/>
        <v>0</v>
      </c>
      <c r="DF18" s="155">
        <f t="shared" si="76"/>
        <v>0</v>
      </c>
      <c r="DG18" s="156">
        <v>0</v>
      </c>
      <c r="DH18" s="157">
        <f t="shared" si="77"/>
        <v>0</v>
      </c>
      <c r="DI18" s="149">
        <f t="shared" si="78"/>
        <v>0</v>
      </c>
      <c r="DJ18" s="158">
        <f t="shared" si="79"/>
        <v>1</v>
      </c>
      <c r="DK18" s="149">
        <f t="shared" si="80"/>
        <v>0</v>
      </c>
    </row>
    <row r="19" spans="1:116" ht="18.75" customHeight="1" x14ac:dyDescent="0.3">
      <c r="A19" s="145" t="s">
        <v>231</v>
      </c>
      <c r="B19" s="146">
        <v>0</v>
      </c>
      <c r="C19" s="147">
        <v>0</v>
      </c>
      <c r="D19" s="148">
        <v>0</v>
      </c>
      <c r="E19" s="149">
        <f>SUM(C19*D19)</f>
        <v>0</v>
      </c>
      <c r="F19" s="150">
        <f t="shared" si="82"/>
        <v>0</v>
      </c>
      <c r="G19" s="151">
        <v>0</v>
      </c>
      <c r="H19" s="152">
        <v>0</v>
      </c>
      <c r="I19" s="124">
        <f t="shared" si="0"/>
        <v>0</v>
      </c>
      <c r="J19" s="153">
        <f t="shared" si="1"/>
        <v>0</v>
      </c>
      <c r="K19" s="152">
        <v>0</v>
      </c>
      <c r="L19" s="154">
        <f t="shared" si="2"/>
        <v>0</v>
      </c>
      <c r="M19" s="153">
        <f t="shared" si="3"/>
        <v>0</v>
      </c>
      <c r="N19" s="155">
        <f t="shared" si="4"/>
        <v>0</v>
      </c>
      <c r="O19" s="156">
        <v>0</v>
      </c>
      <c r="P19" s="157">
        <f t="shared" si="5"/>
        <v>0</v>
      </c>
      <c r="Q19" s="149">
        <f t="shared" si="6"/>
        <v>0</v>
      </c>
      <c r="R19" s="155">
        <f t="shared" si="7"/>
        <v>0</v>
      </c>
      <c r="S19" s="156">
        <v>0</v>
      </c>
      <c r="T19" s="157">
        <f t="shared" si="8"/>
        <v>0</v>
      </c>
      <c r="U19" s="149">
        <f t="shared" si="9"/>
        <v>0</v>
      </c>
      <c r="V19" s="155">
        <f t="shared" si="10"/>
        <v>0</v>
      </c>
      <c r="W19" s="156">
        <v>0</v>
      </c>
      <c r="X19" s="157">
        <f t="shared" si="11"/>
        <v>0</v>
      </c>
      <c r="Y19" s="149">
        <f t="shared" si="12"/>
        <v>0</v>
      </c>
      <c r="Z19" s="155">
        <f t="shared" si="13"/>
        <v>0</v>
      </c>
      <c r="AA19" s="156">
        <v>0</v>
      </c>
      <c r="AB19" s="157">
        <f t="shared" si="14"/>
        <v>0</v>
      </c>
      <c r="AC19" s="149">
        <f t="shared" si="15"/>
        <v>0</v>
      </c>
      <c r="AD19" s="155">
        <f t="shared" si="16"/>
        <v>0</v>
      </c>
      <c r="AE19" s="156">
        <v>0</v>
      </c>
      <c r="AF19" s="157">
        <f t="shared" si="17"/>
        <v>0</v>
      </c>
      <c r="AG19" s="149">
        <f t="shared" si="18"/>
        <v>0</v>
      </c>
      <c r="AH19" s="155">
        <f t="shared" si="19"/>
        <v>0</v>
      </c>
      <c r="AI19" s="156">
        <v>0</v>
      </c>
      <c r="AJ19" s="157">
        <f t="shared" si="20"/>
        <v>0</v>
      </c>
      <c r="AK19" s="149">
        <f t="shared" si="21"/>
        <v>0</v>
      </c>
      <c r="AL19" s="155">
        <f t="shared" si="22"/>
        <v>0</v>
      </c>
      <c r="AM19" s="156">
        <v>0</v>
      </c>
      <c r="AN19" s="157">
        <f t="shared" si="23"/>
        <v>0</v>
      </c>
      <c r="AO19" s="149">
        <f t="shared" si="24"/>
        <v>0</v>
      </c>
      <c r="AP19" s="155">
        <f t="shared" si="25"/>
        <v>0</v>
      </c>
      <c r="AQ19" s="156">
        <v>0</v>
      </c>
      <c r="AR19" s="157">
        <f t="shared" si="26"/>
        <v>0</v>
      </c>
      <c r="AS19" s="149">
        <f t="shared" si="27"/>
        <v>0</v>
      </c>
      <c r="AT19" s="155">
        <f t="shared" si="28"/>
        <v>0</v>
      </c>
      <c r="AU19" s="156">
        <v>0</v>
      </c>
      <c r="AV19" s="157">
        <f t="shared" si="29"/>
        <v>0</v>
      </c>
      <c r="AW19" s="149">
        <f t="shared" si="30"/>
        <v>0</v>
      </c>
      <c r="AX19" s="155">
        <f t="shared" si="31"/>
        <v>0</v>
      </c>
      <c r="AY19" s="156">
        <v>0</v>
      </c>
      <c r="AZ19" s="157">
        <f t="shared" si="32"/>
        <v>0</v>
      </c>
      <c r="BA19" s="149">
        <f t="shared" si="33"/>
        <v>0</v>
      </c>
      <c r="BB19" s="155">
        <f t="shared" si="34"/>
        <v>0</v>
      </c>
      <c r="BC19" s="156">
        <v>0</v>
      </c>
      <c r="BD19" s="157">
        <f t="shared" si="35"/>
        <v>0</v>
      </c>
      <c r="BE19" s="149">
        <f t="shared" si="36"/>
        <v>0</v>
      </c>
      <c r="BF19" s="155">
        <f t="shared" si="37"/>
        <v>0</v>
      </c>
      <c r="BG19" s="156">
        <v>0</v>
      </c>
      <c r="BH19" s="157">
        <f t="shared" si="38"/>
        <v>0</v>
      </c>
      <c r="BI19" s="149">
        <f t="shared" si="39"/>
        <v>0</v>
      </c>
      <c r="BJ19" s="155">
        <f t="shared" si="40"/>
        <v>0</v>
      </c>
      <c r="BK19" s="156">
        <v>0</v>
      </c>
      <c r="BL19" s="157">
        <f t="shared" si="41"/>
        <v>0</v>
      </c>
      <c r="BM19" s="149">
        <f t="shared" si="42"/>
        <v>0</v>
      </c>
      <c r="BN19" s="155">
        <f t="shared" si="43"/>
        <v>0</v>
      </c>
      <c r="BO19" s="156">
        <v>0</v>
      </c>
      <c r="BP19" s="157">
        <f t="shared" si="44"/>
        <v>0</v>
      </c>
      <c r="BQ19" s="149">
        <f t="shared" si="45"/>
        <v>0</v>
      </c>
      <c r="BR19" s="155">
        <f t="shared" si="46"/>
        <v>0</v>
      </c>
      <c r="BS19" s="156">
        <v>0</v>
      </c>
      <c r="BT19" s="157">
        <f t="shared" si="47"/>
        <v>0</v>
      </c>
      <c r="BU19" s="149">
        <f t="shared" si="48"/>
        <v>0</v>
      </c>
      <c r="BV19" s="155">
        <f t="shared" si="49"/>
        <v>0</v>
      </c>
      <c r="BW19" s="156">
        <v>0</v>
      </c>
      <c r="BX19" s="157">
        <f t="shared" si="50"/>
        <v>0</v>
      </c>
      <c r="BY19" s="149">
        <f t="shared" si="51"/>
        <v>0</v>
      </c>
      <c r="BZ19" s="155">
        <f t="shared" si="52"/>
        <v>0</v>
      </c>
      <c r="CA19" s="156">
        <v>0</v>
      </c>
      <c r="CB19" s="157">
        <f t="shared" si="53"/>
        <v>0</v>
      </c>
      <c r="CC19" s="149">
        <f t="shared" si="54"/>
        <v>0</v>
      </c>
      <c r="CD19" s="155">
        <f t="shared" si="55"/>
        <v>0</v>
      </c>
      <c r="CE19" s="156">
        <v>0</v>
      </c>
      <c r="CF19" s="157">
        <f t="shared" si="56"/>
        <v>0</v>
      </c>
      <c r="CG19" s="149">
        <f t="shared" si="57"/>
        <v>0</v>
      </c>
      <c r="CH19" s="155">
        <f t="shared" si="58"/>
        <v>0</v>
      </c>
      <c r="CI19" s="156">
        <v>0</v>
      </c>
      <c r="CJ19" s="157">
        <f t="shared" si="59"/>
        <v>0</v>
      </c>
      <c r="CK19" s="149">
        <f t="shared" si="60"/>
        <v>0</v>
      </c>
      <c r="CL19" s="155">
        <f t="shared" si="61"/>
        <v>0</v>
      </c>
      <c r="CM19" s="156">
        <v>0</v>
      </c>
      <c r="CN19" s="157">
        <f t="shared" si="62"/>
        <v>0</v>
      </c>
      <c r="CO19" s="149">
        <f t="shared" si="63"/>
        <v>0</v>
      </c>
      <c r="CP19" s="155">
        <f t="shared" si="64"/>
        <v>0</v>
      </c>
      <c r="CQ19" s="156">
        <v>0</v>
      </c>
      <c r="CR19" s="157">
        <f t="shared" si="65"/>
        <v>0</v>
      </c>
      <c r="CS19" s="149">
        <f t="shared" si="66"/>
        <v>0</v>
      </c>
      <c r="CT19" s="155">
        <f t="shared" si="67"/>
        <v>0</v>
      </c>
      <c r="CU19" s="156">
        <v>0</v>
      </c>
      <c r="CV19" s="157">
        <f t="shared" si="68"/>
        <v>0</v>
      </c>
      <c r="CW19" s="149">
        <f t="shared" si="69"/>
        <v>0</v>
      </c>
      <c r="CX19" s="155">
        <f t="shared" si="70"/>
        <v>0</v>
      </c>
      <c r="CY19" s="156">
        <v>0</v>
      </c>
      <c r="CZ19" s="157">
        <f t="shared" si="71"/>
        <v>0</v>
      </c>
      <c r="DA19" s="149">
        <f t="shared" si="72"/>
        <v>0</v>
      </c>
      <c r="DB19" s="155">
        <f t="shared" si="73"/>
        <v>0</v>
      </c>
      <c r="DC19" s="156">
        <v>0</v>
      </c>
      <c r="DD19" s="157">
        <f t="shared" si="74"/>
        <v>0</v>
      </c>
      <c r="DE19" s="149">
        <f t="shared" si="75"/>
        <v>0</v>
      </c>
      <c r="DF19" s="155">
        <f t="shared" si="76"/>
        <v>0</v>
      </c>
      <c r="DG19" s="156">
        <v>0</v>
      </c>
      <c r="DH19" s="157">
        <f t="shared" si="77"/>
        <v>0</v>
      </c>
      <c r="DI19" s="149">
        <f t="shared" si="78"/>
        <v>0</v>
      </c>
      <c r="DJ19" s="158">
        <f t="shared" si="79"/>
        <v>1</v>
      </c>
      <c r="DK19" s="149">
        <f t="shared" si="80"/>
        <v>0</v>
      </c>
    </row>
    <row r="20" spans="1:116" ht="21" customHeight="1" x14ac:dyDescent="0.3">
      <c r="A20" s="145" t="s">
        <v>231</v>
      </c>
      <c r="B20" s="146">
        <v>0</v>
      </c>
      <c r="C20" s="147">
        <v>0</v>
      </c>
      <c r="D20" s="148">
        <v>0</v>
      </c>
      <c r="E20" s="149">
        <f t="shared" ref="E20:E31" si="83">SUM(C20*D20)</f>
        <v>0</v>
      </c>
      <c r="F20" s="150">
        <f t="shared" si="82"/>
        <v>0</v>
      </c>
      <c r="G20" s="151">
        <v>0</v>
      </c>
      <c r="H20" s="152">
        <v>0</v>
      </c>
      <c r="I20" s="124">
        <f t="shared" si="0"/>
        <v>0</v>
      </c>
      <c r="J20" s="153">
        <f t="shared" si="1"/>
        <v>0</v>
      </c>
      <c r="K20" s="152">
        <v>0</v>
      </c>
      <c r="L20" s="154">
        <f t="shared" si="2"/>
        <v>0</v>
      </c>
      <c r="M20" s="153">
        <f t="shared" si="3"/>
        <v>0</v>
      </c>
      <c r="N20" s="155">
        <f t="shared" si="4"/>
        <v>0</v>
      </c>
      <c r="O20" s="156">
        <v>0</v>
      </c>
      <c r="P20" s="157">
        <f t="shared" si="5"/>
        <v>0</v>
      </c>
      <c r="Q20" s="149">
        <f t="shared" si="6"/>
        <v>0</v>
      </c>
      <c r="R20" s="155">
        <f t="shared" si="7"/>
        <v>0</v>
      </c>
      <c r="S20" s="156">
        <v>0</v>
      </c>
      <c r="T20" s="157">
        <f t="shared" si="8"/>
        <v>0</v>
      </c>
      <c r="U20" s="149">
        <f t="shared" si="9"/>
        <v>0</v>
      </c>
      <c r="V20" s="155">
        <f t="shared" si="10"/>
        <v>0</v>
      </c>
      <c r="W20" s="156">
        <v>0</v>
      </c>
      <c r="X20" s="157">
        <f t="shared" si="11"/>
        <v>0</v>
      </c>
      <c r="Y20" s="149">
        <f t="shared" si="12"/>
        <v>0</v>
      </c>
      <c r="Z20" s="155">
        <f t="shared" si="13"/>
        <v>0</v>
      </c>
      <c r="AA20" s="156">
        <v>0</v>
      </c>
      <c r="AB20" s="157">
        <f t="shared" si="14"/>
        <v>0</v>
      </c>
      <c r="AC20" s="149">
        <f t="shared" si="15"/>
        <v>0</v>
      </c>
      <c r="AD20" s="155">
        <f t="shared" si="16"/>
        <v>0</v>
      </c>
      <c r="AE20" s="156">
        <v>0</v>
      </c>
      <c r="AF20" s="157">
        <f t="shared" si="17"/>
        <v>0</v>
      </c>
      <c r="AG20" s="149">
        <f t="shared" si="18"/>
        <v>0</v>
      </c>
      <c r="AH20" s="155">
        <f t="shared" si="19"/>
        <v>0</v>
      </c>
      <c r="AI20" s="156">
        <v>0</v>
      </c>
      <c r="AJ20" s="157">
        <f t="shared" si="20"/>
        <v>0</v>
      </c>
      <c r="AK20" s="149">
        <f t="shared" si="21"/>
        <v>0</v>
      </c>
      <c r="AL20" s="155">
        <f t="shared" si="22"/>
        <v>0</v>
      </c>
      <c r="AM20" s="156">
        <v>0</v>
      </c>
      <c r="AN20" s="157">
        <f t="shared" si="23"/>
        <v>0</v>
      </c>
      <c r="AO20" s="149">
        <f t="shared" si="24"/>
        <v>0</v>
      </c>
      <c r="AP20" s="155">
        <f t="shared" si="25"/>
        <v>0</v>
      </c>
      <c r="AQ20" s="156">
        <v>0</v>
      </c>
      <c r="AR20" s="157">
        <f t="shared" si="26"/>
        <v>0</v>
      </c>
      <c r="AS20" s="149">
        <f t="shared" si="27"/>
        <v>0</v>
      </c>
      <c r="AT20" s="155">
        <f t="shared" si="28"/>
        <v>0</v>
      </c>
      <c r="AU20" s="156">
        <v>0</v>
      </c>
      <c r="AV20" s="157">
        <f t="shared" si="29"/>
        <v>0</v>
      </c>
      <c r="AW20" s="149">
        <f t="shared" si="30"/>
        <v>0</v>
      </c>
      <c r="AX20" s="155">
        <f t="shared" si="31"/>
        <v>0</v>
      </c>
      <c r="AY20" s="156">
        <v>0</v>
      </c>
      <c r="AZ20" s="157">
        <f t="shared" si="32"/>
        <v>0</v>
      </c>
      <c r="BA20" s="149">
        <f t="shared" si="33"/>
        <v>0</v>
      </c>
      <c r="BB20" s="155">
        <f t="shared" si="34"/>
        <v>0</v>
      </c>
      <c r="BC20" s="156">
        <v>0</v>
      </c>
      <c r="BD20" s="157">
        <f t="shared" si="35"/>
        <v>0</v>
      </c>
      <c r="BE20" s="149">
        <f t="shared" si="36"/>
        <v>0</v>
      </c>
      <c r="BF20" s="155">
        <f t="shared" si="37"/>
        <v>0</v>
      </c>
      <c r="BG20" s="156">
        <v>0</v>
      </c>
      <c r="BH20" s="157">
        <f t="shared" si="38"/>
        <v>0</v>
      </c>
      <c r="BI20" s="149">
        <f t="shared" si="39"/>
        <v>0</v>
      </c>
      <c r="BJ20" s="155">
        <f t="shared" si="40"/>
        <v>0</v>
      </c>
      <c r="BK20" s="156">
        <v>0</v>
      </c>
      <c r="BL20" s="157">
        <f t="shared" si="41"/>
        <v>0</v>
      </c>
      <c r="BM20" s="149">
        <f t="shared" si="42"/>
        <v>0</v>
      </c>
      <c r="BN20" s="155">
        <f t="shared" si="43"/>
        <v>0</v>
      </c>
      <c r="BO20" s="156">
        <v>0</v>
      </c>
      <c r="BP20" s="157">
        <f t="shared" si="44"/>
        <v>0</v>
      </c>
      <c r="BQ20" s="149">
        <f t="shared" si="45"/>
        <v>0</v>
      </c>
      <c r="BR20" s="155">
        <f t="shared" si="46"/>
        <v>0</v>
      </c>
      <c r="BS20" s="156">
        <v>0</v>
      </c>
      <c r="BT20" s="157">
        <f t="shared" si="47"/>
        <v>0</v>
      </c>
      <c r="BU20" s="149">
        <f t="shared" si="48"/>
        <v>0</v>
      </c>
      <c r="BV20" s="155">
        <f t="shared" si="49"/>
        <v>0</v>
      </c>
      <c r="BW20" s="156">
        <v>0</v>
      </c>
      <c r="BX20" s="157">
        <f t="shared" si="50"/>
        <v>0</v>
      </c>
      <c r="BY20" s="149">
        <f t="shared" si="51"/>
        <v>0</v>
      </c>
      <c r="BZ20" s="155">
        <f t="shared" si="52"/>
        <v>0</v>
      </c>
      <c r="CA20" s="156">
        <v>0</v>
      </c>
      <c r="CB20" s="157">
        <f t="shared" si="53"/>
        <v>0</v>
      </c>
      <c r="CC20" s="149">
        <f t="shared" si="54"/>
        <v>0</v>
      </c>
      <c r="CD20" s="155">
        <f t="shared" si="55"/>
        <v>0</v>
      </c>
      <c r="CE20" s="156">
        <v>0</v>
      </c>
      <c r="CF20" s="157">
        <f t="shared" si="56"/>
        <v>0</v>
      </c>
      <c r="CG20" s="149">
        <f t="shared" si="57"/>
        <v>0</v>
      </c>
      <c r="CH20" s="155">
        <f t="shared" si="58"/>
        <v>0</v>
      </c>
      <c r="CI20" s="156">
        <v>0</v>
      </c>
      <c r="CJ20" s="157">
        <f t="shared" si="59"/>
        <v>0</v>
      </c>
      <c r="CK20" s="149">
        <f t="shared" si="60"/>
        <v>0</v>
      </c>
      <c r="CL20" s="155">
        <f t="shared" si="61"/>
        <v>0</v>
      </c>
      <c r="CM20" s="156">
        <v>0</v>
      </c>
      <c r="CN20" s="157">
        <f t="shared" si="62"/>
        <v>0</v>
      </c>
      <c r="CO20" s="149">
        <f t="shared" si="63"/>
        <v>0</v>
      </c>
      <c r="CP20" s="155">
        <f t="shared" si="64"/>
        <v>0</v>
      </c>
      <c r="CQ20" s="156">
        <v>0</v>
      </c>
      <c r="CR20" s="157">
        <f t="shared" si="65"/>
        <v>0</v>
      </c>
      <c r="CS20" s="149">
        <f t="shared" si="66"/>
        <v>0</v>
      </c>
      <c r="CT20" s="155">
        <f t="shared" si="67"/>
        <v>0</v>
      </c>
      <c r="CU20" s="156">
        <v>0</v>
      </c>
      <c r="CV20" s="157">
        <f t="shared" si="68"/>
        <v>0</v>
      </c>
      <c r="CW20" s="149">
        <f t="shared" si="69"/>
        <v>0</v>
      </c>
      <c r="CX20" s="155">
        <f t="shared" si="70"/>
        <v>0</v>
      </c>
      <c r="CY20" s="156">
        <v>0</v>
      </c>
      <c r="CZ20" s="157">
        <f t="shared" si="71"/>
        <v>0</v>
      </c>
      <c r="DA20" s="149">
        <f t="shared" si="72"/>
        <v>0</v>
      </c>
      <c r="DB20" s="155">
        <f t="shared" si="73"/>
        <v>0</v>
      </c>
      <c r="DC20" s="156">
        <v>0</v>
      </c>
      <c r="DD20" s="157">
        <f t="shared" si="74"/>
        <v>0</v>
      </c>
      <c r="DE20" s="149">
        <f t="shared" si="75"/>
        <v>0</v>
      </c>
      <c r="DF20" s="155">
        <f t="shared" si="76"/>
        <v>0</v>
      </c>
      <c r="DG20" s="156">
        <v>0</v>
      </c>
      <c r="DH20" s="157">
        <f t="shared" si="77"/>
        <v>0</v>
      </c>
      <c r="DI20" s="149">
        <f t="shared" si="78"/>
        <v>0</v>
      </c>
      <c r="DJ20" s="158">
        <f t="shared" si="79"/>
        <v>1</v>
      </c>
      <c r="DK20" s="149">
        <f t="shared" si="80"/>
        <v>0</v>
      </c>
    </row>
    <row r="21" spans="1:116" ht="21" customHeight="1" x14ac:dyDescent="0.3">
      <c r="A21" s="145" t="s">
        <v>231</v>
      </c>
      <c r="B21" s="146">
        <v>0</v>
      </c>
      <c r="C21" s="147">
        <v>0</v>
      </c>
      <c r="D21" s="148">
        <v>0</v>
      </c>
      <c r="E21" s="149">
        <f t="shared" si="83"/>
        <v>0</v>
      </c>
      <c r="F21" s="150">
        <f t="shared" si="82"/>
        <v>0</v>
      </c>
      <c r="G21" s="151">
        <v>0</v>
      </c>
      <c r="H21" s="152">
        <v>0</v>
      </c>
      <c r="I21" s="124">
        <f t="shared" si="0"/>
        <v>0</v>
      </c>
      <c r="J21" s="153">
        <f t="shared" si="1"/>
        <v>0</v>
      </c>
      <c r="K21" s="152">
        <v>0</v>
      </c>
      <c r="L21" s="154">
        <f t="shared" si="2"/>
        <v>0</v>
      </c>
      <c r="M21" s="153">
        <f t="shared" si="3"/>
        <v>0</v>
      </c>
      <c r="N21" s="155">
        <f t="shared" si="4"/>
        <v>0</v>
      </c>
      <c r="O21" s="156">
        <v>0</v>
      </c>
      <c r="P21" s="157">
        <f t="shared" si="5"/>
        <v>0</v>
      </c>
      <c r="Q21" s="149">
        <f t="shared" si="6"/>
        <v>0</v>
      </c>
      <c r="R21" s="155">
        <f t="shared" si="7"/>
        <v>0</v>
      </c>
      <c r="S21" s="156">
        <v>0</v>
      </c>
      <c r="T21" s="157">
        <f t="shared" si="8"/>
        <v>0</v>
      </c>
      <c r="U21" s="149">
        <f t="shared" si="9"/>
        <v>0</v>
      </c>
      <c r="V21" s="155">
        <f t="shared" si="10"/>
        <v>0</v>
      </c>
      <c r="W21" s="156">
        <v>0</v>
      </c>
      <c r="X21" s="157">
        <f t="shared" si="11"/>
        <v>0</v>
      </c>
      <c r="Y21" s="149">
        <f t="shared" si="12"/>
        <v>0</v>
      </c>
      <c r="Z21" s="155">
        <f t="shared" si="13"/>
        <v>0</v>
      </c>
      <c r="AA21" s="156">
        <v>0</v>
      </c>
      <c r="AB21" s="157">
        <f t="shared" si="14"/>
        <v>0</v>
      </c>
      <c r="AC21" s="149">
        <f t="shared" si="15"/>
        <v>0</v>
      </c>
      <c r="AD21" s="155">
        <f t="shared" si="16"/>
        <v>0</v>
      </c>
      <c r="AE21" s="156">
        <v>0</v>
      </c>
      <c r="AF21" s="157">
        <f t="shared" si="17"/>
        <v>0</v>
      </c>
      <c r="AG21" s="149">
        <f t="shared" si="18"/>
        <v>0</v>
      </c>
      <c r="AH21" s="155">
        <f t="shared" si="19"/>
        <v>0</v>
      </c>
      <c r="AI21" s="156">
        <v>0</v>
      </c>
      <c r="AJ21" s="157">
        <f t="shared" si="20"/>
        <v>0</v>
      </c>
      <c r="AK21" s="149">
        <f t="shared" si="21"/>
        <v>0</v>
      </c>
      <c r="AL21" s="155">
        <f t="shared" si="22"/>
        <v>0</v>
      </c>
      <c r="AM21" s="156">
        <v>0</v>
      </c>
      <c r="AN21" s="157">
        <f t="shared" si="23"/>
        <v>0</v>
      </c>
      <c r="AO21" s="149">
        <f t="shared" si="24"/>
        <v>0</v>
      </c>
      <c r="AP21" s="155">
        <f t="shared" si="25"/>
        <v>0</v>
      </c>
      <c r="AQ21" s="156">
        <v>0</v>
      </c>
      <c r="AR21" s="157">
        <f t="shared" si="26"/>
        <v>0</v>
      </c>
      <c r="AS21" s="149">
        <f t="shared" si="27"/>
        <v>0</v>
      </c>
      <c r="AT21" s="155">
        <f t="shared" si="28"/>
        <v>0</v>
      </c>
      <c r="AU21" s="156">
        <v>0</v>
      </c>
      <c r="AV21" s="157">
        <f t="shared" si="29"/>
        <v>0</v>
      </c>
      <c r="AW21" s="149">
        <f t="shared" si="30"/>
        <v>0</v>
      </c>
      <c r="AX21" s="155">
        <f t="shared" si="31"/>
        <v>0</v>
      </c>
      <c r="AY21" s="156">
        <v>0</v>
      </c>
      <c r="AZ21" s="157">
        <f t="shared" si="32"/>
        <v>0</v>
      </c>
      <c r="BA21" s="149">
        <f t="shared" si="33"/>
        <v>0</v>
      </c>
      <c r="BB21" s="155">
        <f t="shared" si="34"/>
        <v>0</v>
      </c>
      <c r="BC21" s="156">
        <v>0</v>
      </c>
      <c r="BD21" s="157">
        <f t="shared" si="35"/>
        <v>0</v>
      </c>
      <c r="BE21" s="149">
        <f t="shared" si="36"/>
        <v>0</v>
      </c>
      <c r="BF21" s="155">
        <f>BH21*$G21</f>
        <v>0</v>
      </c>
      <c r="BG21" s="156">
        <v>0</v>
      </c>
      <c r="BH21" s="157">
        <f t="shared" si="38"/>
        <v>0</v>
      </c>
      <c r="BI21" s="149">
        <f t="shared" si="39"/>
        <v>0</v>
      </c>
      <c r="BJ21" s="155">
        <f t="shared" si="40"/>
        <v>0</v>
      </c>
      <c r="BK21" s="156">
        <v>0</v>
      </c>
      <c r="BL21" s="157">
        <f t="shared" si="41"/>
        <v>0</v>
      </c>
      <c r="BM21" s="149">
        <f t="shared" si="42"/>
        <v>0</v>
      </c>
      <c r="BN21" s="155">
        <f t="shared" si="43"/>
        <v>0</v>
      </c>
      <c r="BO21" s="156">
        <v>0</v>
      </c>
      <c r="BP21" s="157">
        <f t="shared" si="44"/>
        <v>0</v>
      </c>
      <c r="BQ21" s="149">
        <f t="shared" si="45"/>
        <v>0</v>
      </c>
      <c r="BR21" s="155">
        <f t="shared" si="46"/>
        <v>0</v>
      </c>
      <c r="BS21" s="156">
        <v>0</v>
      </c>
      <c r="BT21" s="157">
        <f t="shared" si="47"/>
        <v>0</v>
      </c>
      <c r="BU21" s="149">
        <f t="shared" si="48"/>
        <v>0</v>
      </c>
      <c r="BV21" s="155">
        <f t="shared" si="49"/>
        <v>0</v>
      </c>
      <c r="BW21" s="156">
        <v>0</v>
      </c>
      <c r="BX21" s="157">
        <f t="shared" si="50"/>
        <v>0</v>
      </c>
      <c r="BY21" s="149">
        <f t="shared" si="51"/>
        <v>0</v>
      </c>
      <c r="BZ21" s="155">
        <f t="shared" si="52"/>
        <v>0</v>
      </c>
      <c r="CA21" s="156">
        <v>0</v>
      </c>
      <c r="CB21" s="157">
        <f t="shared" si="53"/>
        <v>0</v>
      </c>
      <c r="CC21" s="149">
        <f t="shared" si="54"/>
        <v>0</v>
      </c>
      <c r="CD21" s="155">
        <f t="shared" si="55"/>
        <v>0</v>
      </c>
      <c r="CE21" s="156">
        <v>0</v>
      </c>
      <c r="CF21" s="157">
        <f t="shared" si="56"/>
        <v>0</v>
      </c>
      <c r="CG21" s="149">
        <f t="shared" si="57"/>
        <v>0</v>
      </c>
      <c r="CH21" s="155">
        <f t="shared" si="58"/>
        <v>0</v>
      </c>
      <c r="CI21" s="156">
        <v>0</v>
      </c>
      <c r="CJ21" s="157">
        <f t="shared" si="59"/>
        <v>0</v>
      </c>
      <c r="CK21" s="149">
        <f t="shared" si="60"/>
        <v>0</v>
      </c>
      <c r="CL21" s="155">
        <f t="shared" si="61"/>
        <v>0</v>
      </c>
      <c r="CM21" s="156">
        <v>0</v>
      </c>
      <c r="CN21" s="157">
        <f t="shared" si="62"/>
        <v>0</v>
      </c>
      <c r="CO21" s="149">
        <f t="shared" si="63"/>
        <v>0</v>
      </c>
      <c r="CP21" s="155">
        <f t="shared" si="64"/>
        <v>0</v>
      </c>
      <c r="CQ21" s="156">
        <v>0</v>
      </c>
      <c r="CR21" s="157">
        <f t="shared" si="65"/>
        <v>0</v>
      </c>
      <c r="CS21" s="149">
        <f t="shared" si="66"/>
        <v>0</v>
      </c>
      <c r="CT21" s="155">
        <f t="shared" si="67"/>
        <v>0</v>
      </c>
      <c r="CU21" s="156">
        <v>0</v>
      </c>
      <c r="CV21" s="157">
        <f t="shared" si="68"/>
        <v>0</v>
      </c>
      <c r="CW21" s="149">
        <f t="shared" si="69"/>
        <v>0</v>
      </c>
      <c r="CX21" s="155">
        <f t="shared" si="70"/>
        <v>0</v>
      </c>
      <c r="CY21" s="156">
        <v>0</v>
      </c>
      <c r="CZ21" s="157">
        <f t="shared" si="71"/>
        <v>0</v>
      </c>
      <c r="DA21" s="149">
        <f t="shared" si="72"/>
        <v>0</v>
      </c>
      <c r="DB21" s="155">
        <f t="shared" si="73"/>
        <v>0</v>
      </c>
      <c r="DC21" s="156">
        <v>0</v>
      </c>
      <c r="DD21" s="157">
        <f t="shared" si="74"/>
        <v>0</v>
      </c>
      <c r="DE21" s="149">
        <f t="shared" si="75"/>
        <v>0</v>
      </c>
      <c r="DF21" s="155">
        <f t="shared" si="76"/>
        <v>0</v>
      </c>
      <c r="DG21" s="156">
        <v>0</v>
      </c>
      <c r="DH21" s="157">
        <f t="shared" si="77"/>
        <v>0</v>
      </c>
      <c r="DI21" s="149">
        <f t="shared" si="78"/>
        <v>0</v>
      </c>
      <c r="DJ21" s="158">
        <f t="shared" si="79"/>
        <v>1</v>
      </c>
      <c r="DK21" s="149">
        <f t="shared" si="80"/>
        <v>0</v>
      </c>
    </row>
    <row r="22" spans="1:116" ht="17.399999999999999" x14ac:dyDescent="0.3">
      <c r="A22" s="145" t="s">
        <v>231</v>
      </c>
      <c r="B22" s="146">
        <v>0</v>
      </c>
      <c r="C22" s="147">
        <v>0</v>
      </c>
      <c r="D22" s="148">
        <v>0</v>
      </c>
      <c r="E22" s="149">
        <f t="shared" si="83"/>
        <v>0</v>
      </c>
      <c r="F22" s="150">
        <f t="shared" si="82"/>
        <v>0</v>
      </c>
      <c r="G22" s="151">
        <v>0</v>
      </c>
      <c r="H22" s="152">
        <v>0</v>
      </c>
      <c r="I22" s="124">
        <f t="shared" si="0"/>
        <v>0</v>
      </c>
      <c r="J22" s="153">
        <f t="shared" si="1"/>
        <v>0</v>
      </c>
      <c r="K22" s="152">
        <v>0</v>
      </c>
      <c r="L22" s="154">
        <f t="shared" si="2"/>
        <v>0</v>
      </c>
      <c r="M22" s="153">
        <f t="shared" si="3"/>
        <v>0</v>
      </c>
      <c r="N22" s="155">
        <f t="shared" si="4"/>
        <v>0</v>
      </c>
      <c r="O22" s="156">
        <v>0</v>
      </c>
      <c r="P22" s="157">
        <f t="shared" si="5"/>
        <v>0</v>
      </c>
      <c r="Q22" s="149">
        <f t="shared" si="6"/>
        <v>0</v>
      </c>
      <c r="R22" s="155">
        <f t="shared" si="7"/>
        <v>0</v>
      </c>
      <c r="S22" s="156">
        <v>0</v>
      </c>
      <c r="T22" s="157">
        <f t="shared" si="8"/>
        <v>0</v>
      </c>
      <c r="U22" s="149">
        <f t="shared" si="9"/>
        <v>0</v>
      </c>
      <c r="V22" s="155">
        <f t="shared" si="10"/>
        <v>0</v>
      </c>
      <c r="W22" s="156">
        <v>0</v>
      </c>
      <c r="X22" s="157">
        <f t="shared" si="11"/>
        <v>0</v>
      </c>
      <c r="Y22" s="149">
        <f t="shared" si="12"/>
        <v>0</v>
      </c>
      <c r="Z22" s="155">
        <f t="shared" si="13"/>
        <v>0</v>
      </c>
      <c r="AA22" s="156">
        <v>0</v>
      </c>
      <c r="AB22" s="157">
        <f t="shared" si="14"/>
        <v>0</v>
      </c>
      <c r="AC22" s="149">
        <f t="shared" si="15"/>
        <v>0</v>
      </c>
      <c r="AD22" s="155">
        <f t="shared" si="16"/>
        <v>0</v>
      </c>
      <c r="AE22" s="156">
        <v>0</v>
      </c>
      <c r="AF22" s="157">
        <f t="shared" si="17"/>
        <v>0</v>
      </c>
      <c r="AG22" s="149">
        <f t="shared" si="18"/>
        <v>0</v>
      </c>
      <c r="AH22" s="155">
        <f t="shared" si="19"/>
        <v>0</v>
      </c>
      <c r="AI22" s="156">
        <v>0</v>
      </c>
      <c r="AJ22" s="157">
        <f t="shared" si="20"/>
        <v>0</v>
      </c>
      <c r="AK22" s="149">
        <f t="shared" si="21"/>
        <v>0</v>
      </c>
      <c r="AL22" s="155">
        <f t="shared" si="22"/>
        <v>0</v>
      </c>
      <c r="AM22" s="156">
        <v>0</v>
      </c>
      <c r="AN22" s="157">
        <f t="shared" si="23"/>
        <v>0</v>
      </c>
      <c r="AO22" s="149">
        <f t="shared" si="24"/>
        <v>0</v>
      </c>
      <c r="AP22" s="155">
        <f t="shared" si="25"/>
        <v>0</v>
      </c>
      <c r="AQ22" s="156">
        <v>0</v>
      </c>
      <c r="AR22" s="157">
        <f t="shared" si="26"/>
        <v>0</v>
      </c>
      <c r="AS22" s="149">
        <f t="shared" si="27"/>
        <v>0</v>
      </c>
      <c r="AT22" s="155">
        <f t="shared" si="28"/>
        <v>0</v>
      </c>
      <c r="AU22" s="156">
        <v>0</v>
      </c>
      <c r="AV22" s="157">
        <f t="shared" si="29"/>
        <v>0</v>
      </c>
      <c r="AW22" s="149">
        <f t="shared" si="30"/>
        <v>0</v>
      </c>
      <c r="AX22" s="155">
        <f t="shared" si="31"/>
        <v>0</v>
      </c>
      <c r="AY22" s="156">
        <v>0</v>
      </c>
      <c r="AZ22" s="157">
        <f t="shared" si="32"/>
        <v>0</v>
      </c>
      <c r="BA22" s="149">
        <f t="shared" si="33"/>
        <v>0</v>
      </c>
      <c r="BB22" s="155">
        <f t="shared" si="34"/>
        <v>0</v>
      </c>
      <c r="BC22" s="156">
        <v>0</v>
      </c>
      <c r="BD22" s="157">
        <f t="shared" si="35"/>
        <v>0</v>
      </c>
      <c r="BE22" s="149">
        <f t="shared" si="36"/>
        <v>0</v>
      </c>
      <c r="BF22" s="155">
        <f t="shared" si="37"/>
        <v>0</v>
      </c>
      <c r="BG22" s="156">
        <v>0</v>
      </c>
      <c r="BH22" s="157">
        <f t="shared" si="38"/>
        <v>0</v>
      </c>
      <c r="BI22" s="149">
        <f t="shared" si="39"/>
        <v>0</v>
      </c>
      <c r="BJ22" s="155">
        <f t="shared" si="40"/>
        <v>0</v>
      </c>
      <c r="BK22" s="156">
        <v>0</v>
      </c>
      <c r="BL22" s="157">
        <f t="shared" si="41"/>
        <v>0</v>
      </c>
      <c r="BM22" s="149">
        <f t="shared" si="42"/>
        <v>0</v>
      </c>
      <c r="BN22" s="155">
        <f t="shared" si="43"/>
        <v>0</v>
      </c>
      <c r="BO22" s="156">
        <v>0</v>
      </c>
      <c r="BP22" s="157">
        <f t="shared" si="44"/>
        <v>0</v>
      </c>
      <c r="BQ22" s="149">
        <f t="shared" si="45"/>
        <v>0</v>
      </c>
      <c r="BR22" s="155">
        <f t="shared" si="46"/>
        <v>0</v>
      </c>
      <c r="BS22" s="156">
        <v>0</v>
      </c>
      <c r="BT22" s="157">
        <f t="shared" si="47"/>
        <v>0</v>
      </c>
      <c r="BU22" s="149">
        <f t="shared" si="48"/>
        <v>0</v>
      </c>
      <c r="BV22" s="155">
        <f t="shared" si="49"/>
        <v>0</v>
      </c>
      <c r="BW22" s="156">
        <v>0</v>
      </c>
      <c r="BX22" s="157">
        <f t="shared" si="50"/>
        <v>0</v>
      </c>
      <c r="BY22" s="149">
        <f t="shared" si="51"/>
        <v>0</v>
      </c>
      <c r="BZ22" s="155">
        <f t="shared" si="52"/>
        <v>0</v>
      </c>
      <c r="CA22" s="156">
        <v>0</v>
      </c>
      <c r="CB22" s="157">
        <f t="shared" si="53"/>
        <v>0</v>
      </c>
      <c r="CC22" s="149">
        <f t="shared" si="54"/>
        <v>0</v>
      </c>
      <c r="CD22" s="155">
        <f t="shared" si="55"/>
        <v>0</v>
      </c>
      <c r="CE22" s="156">
        <v>0</v>
      </c>
      <c r="CF22" s="157">
        <f t="shared" si="56"/>
        <v>0</v>
      </c>
      <c r="CG22" s="149">
        <f t="shared" si="57"/>
        <v>0</v>
      </c>
      <c r="CH22" s="155">
        <f t="shared" si="58"/>
        <v>0</v>
      </c>
      <c r="CI22" s="156">
        <v>0</v>
      </c>
      <c r="CJ22" s="157">
        <f t="shared" si="59"/>
        <v>0</v>
      </c>
      <c r="CK22" s="149">
        <f t="shared" si="60"/>
        <v>0</v>
      </c>
      <c r="CL22" s="155">
        <f t="shared" si="61"/>
        <v>0</v>
      </c>
      <c r="CM22" s="156">
        <v>0</v>
      </c>
      <c r="CN22" s="157">
        <f t="shared" si="62"/>
        <v>0</v>
      </c>
      <c r="CO22" s="149">
        <f t="shared" si="63"/>
        <v>0</v>
      </c>
      <c r="CP22" s="155">
        <f t="shared" si="64"/>
        <v>0</v>
      </c>
      <c r="CQ22" s="156">
        <v>0</v>
      </c>
      <c r="CR22" s="157">
        <f t="shared" si="65"/>
        <v>0</v>
      </c>
      <c r="CS22" s="149">
        <f t="shared" si="66"/>
        <v>0</v>
      </c>
      <c r="CT22" s="155">
        <f t="shared" si="67"/>
        <v>0</v>
      </c>
      <c r="CU22" s="156">
        <v>0</v>
      </c>
      <c r="CV22" s="157">
        <f t="shared" si="68"/>
        <v>0</v>
      </c>
      <c r="CW22" s="149">
        <f t="shared" si="69"/>
        <v>0</v>
      </c>
      <c r="CX22" s="155">
        <f t="shared" si="70"/>
        <v>0</v>
      </c>
      <c r="CY22" s="156">
        <v>0</v>
      </c>
      <c r="CZ22" s="157">
        <f t="shared" si="71"/>
        <v>0</v>
      </c>
      <c r="DA22" s="149">
        <f t="shared" si="72"/>
        <v>0</v>
      </c>
      <c r="DB22" s="155">
        <f t="shared" si="73"/>
        <v>0</v>
      </c>
      <c r="DC22" s="156">
        <v>0</v>
      </c>
      <c r="DD22" s="157">
        <f t="shared" si="74"/>
        <v>0</v>
      </c>
      <c r="DE22" s="149">
        <f t="shared" si="75"/>
        <v>0</v>
      </c>
      <c r="DF22" s="155">
        <f t="shared" si="76"/>
        <v>0</v>
      </c>
      <c r="DG22" s="156">
        <v>0</v>
      </c>
      <c r="DH22" s="157">
        <f t="shared" si="77"/>
        <v>0</v>
      </c>
      <c r="DI22" s="149">
        <f t="shared" si="78"/>
        <v>0</v>
      </c>
      <c r="DJ22" s="158">
        <f t="shared" si="79"/>
        <v>1</v>
      </c>
      <c r="DK22" s="149">
        <f t="shared" si="80"/>
        <v>0</v>
      </c>
    </row>
    <row r="23" spans="1:116" ht="17.399999999999999" x14ac:dyDescent="0.3">
      <c r="A23" s="145" t="s">
        <v>231</v>
      </c>
      <c r="B23" s="146">
        <v>0</v>
      </c>
      <c r="C23" s="147">
        <v>0</v>
      </c>
      <c r="D23" s="148">
        <v>0</v>
      </c>
      <c r="E23" s="149">
        <f t="shared" si="83"/>
        <v>0</v>
      </c>
      <c r="F23" s="150">
        <f t="shared" si="82"/>
        <v>0</v>
      </c>
      <c r="G23" s="151">
        <v>0</v>
      </c>
      <c r="H23" s="152">
        <v>0</v>
      </c>
      <c r="I23" s="124">
        <f t="shared" si="0"/>
        <v>0</v>
      </c>
      <c r="J23" s="153">
        <f t="shared" si="1"/>
        <v>0</v>
      </c>
      <c r="K23" s="152">
        <v>0</v>
      </c>
      <c r="L23" s="154">
        <f t="shared" si="2"/>
        <v>0</v>
      </c>
      <c r="M23" s="153">
        <f t="shared" si="3"/>
        <v>0</v>
      </c>
      <c r="N23" s="155">
        <f t="shared" si="4"/>
        <v>0</v>
      </c>
      <c r="O23" s="156">
        <v>0</v>
      </c>
      <c r="P23" s="157">
        <f t="shared" si="5"/>
        <v>0</v>
      </c>
      <c r="Q23" s="149">
        <f t="shared" si="6"/>
        <v>0</v>
      </c>
      <c r="R23" s="155">
        <f t="shared" si="7"/>
        <v>0</v>
      </c>
      <c r="S23" s="156">
        <v>0</v>
      </c>
      <c r="T23" s="157">
        <f t="shared" si="8"/>
        <v>0</v>
      </c>
      <c r="U23" s="149">
        <f t="shared" si="9"/>
        <v>0</v>
      </c>
      <c r="V23" s="155">
        <f t="shared" si="10"/>
        <v>0</v>
      </c>
      <c r="W23" s="156">
        <v>0</v>
      </c>
      <c r="X23" s="157">
        <f t="shared" si="11"/>
        <v>0</v>
      </c>
      <c r="Y23" s="149">
        <f t="shared" si="12"/>
        <v>0</v>
      </c>
      <c r="Z23" s="155">
        <f t="shared" si="13"/>
        <v>0</v>
      </c>
      <c r="AA23" s="156">
        <v>0</v>
      </c>
      <c r="AB23" s="157">
        <f t="shared" si="14"/>
        <v>0</v>
      </c>
      <c r="AC23" s="149">
        <f t="shared" si="15"/>
        <v>0</v>
      </c>
      <c r="AD23" s="155">
        <f t="shared" si="16"/>
        <v>0</v>
      </c>
      <c r="AE23" s="156">
        <v>0</v>
      </c>
      <c r="AF23" s="157">
        <f t="shared" si="17"/>
        <v>0</v>
      </c>
      <c r="AG23" s="149">
        <f t="shared" si="18"/>
        <v>0</v>
      </c>
      <c r="AH23" s="155">
        <f t="shared" si="19"/>
        <v>0</v>
      </c>
      <c r="AI23" s="156">
        <v>0</v>
      </c>
      <c r="AJ23" s="157">
        <f t="shared" si="20"/>
        <v>0</v>
      </c>
      <c r="AK23" s="149">
        <f t="shared" si="21"/>
        <v>0</v>
      </c>
      <c r="AL23" s="155">
        <f t="shared" si="22"/>
        <v>0</v>
      </c>
      <c r="AM23" s="156">
        <v>0</v>
      </c>
      <c r="AN23" s="157">
        <f t="shared" si="23"/>
        <v>0</v>
      </c>
      <c r="AO23" s="149">
        <f t="shared" si="24"/>
        <v>0</v>
      </c>
      <c r="AP23" s="155">
        <f t="shared" si="25"/>
        <v>0</v>
      </c>
      <c r="AQ23" s="156">
        <v>0</v>
      </c>
      <c r="AR23" s="157">
        <f t="shared" si="26"/>
        <v>0</v>
      </c>
      <c r="AS23" s="149">
        <f t="shared" si="27"/>
        <v>0</v>
      </c>
      <c r="AT23" s="155">
        <f t="shared" si="28"/>
        <v>0</v>
      </c>
      <c r="AU23" s="156">
        <v>0</v>
      </c>
      <c r="AV23" s="157">
        <f t="shared" si="29"/>
        <v>0</v>
      </c>
      <c r="AW23" s="149">
        <f t="shared" si="30"/>
        <v>0</v>
      </c>
      <c r="AX23" s="155">
        <f t="shared" si="31"/>
        <v>0</v>
      </c>
      <c r="AY23" s="156">
        <v>0</v>
      </c>
      <c r="AZ23" s="157">
        <f t="shared" si="32"/>
        <v>0</v>
      </c>
      <c r="BA23" s="149">
        <f t="shared" si="33"/>
        <v>0</v>
      </c>
      <c r="BB23" s="155">
        <f t="shared" si="34"/>
        <v>0</v>
      </c>
      <c r="BC23" s="156">
        <v>0</v>
      </c>
      <c r="BD23" s="157">
        <f t="shared" si="35"/>
        <v>0</v>
      </c>
      <c r="BE23" s="149">
        <f t="shared" si="36"/>
        <v>0</v>
      </c>
      <c r="BF23" s="155">
        <f t="shared" si="37"/>
        <v>0</v>
      </c>
      <c r="BG23" s="156">
        <v>0</v>
      </c>
      <c r="BH23" s="157">
        <f t="shared" si="38"/>
        <v>0</v>
      </c>
      <c r="BI23" s="149">
        <f t="shared" si="39"/>
        <v>0</v>
      </c>
      <c r="BJ23" s="155">
        <f t="shared" si="40"/>
        <v>0</v>
      </c>
      <c r="BK23" s="156">
        <v>0</v>
      </c>
      <c r="BL23" s="157">
        <f t="shared" si="41"/>
        <v>0</v>
      </c>
      <c r="BM23" s="149">
        <f t="shared" si="42"/>
        <v>0</v>
      </c>
      <c r="BN23" s="155">
        <f t="shared" si="43"/>
        <v>0</v>
      </c>
      <c r="BO23" s="156">
        <v>0</v>
      </c>
      <c r="BP23" s="157">
        <f t="shared" si="44"/>
        <v>0</v>
      </c>
      <c r="BQ23" s="149">
        <f t="shared" si="45"/>
        <v>0</v>
      </c>
      <c r="BR23" s="155">
        <f t="shared" si="46"/>
        <v>0</v>
      </c>
      <c r="BS23" s="156">
        <v>0</v>
      </c>
      <c r="BT23" s="157">
        <f t="shared" si="47"/>
        <v>0</v>
      </c>
      <c r="BU23" s="149">
        <f t="shared" si="48"/>
        <v>0</v>
      </c>
      <c r="BV23" s="155">
        <f t="shared" si="49"/>
        <v>0</v>
      </c>
      <c r="BW23" s="156">
        <v>0</v>
      </c>
      <c r="BX23" s="157">
        <f t="shared" si="50"/>
        <v>0</v>
      </c>
      <c r="BY23" s="149">
        <f t="shared" si="51"/>
        <v>0</v>
      </c>
      <c r="BZ23" s="155">
        <f t="shared" si="52"/>
        <v>0</v>
      </c>
      <c r="CA23" s="156">
        <v>0</v>
      </c>
      <c r="CB23" s="157">
        <f t="shared" si="53"/>
        <v>0</v>
      </c>
      <c r="CC23" s="149">
        <f t="shared" si="54"/>
        <v>0</v>
      </c>
      <c r="CD23" s="155">
        <f t="shared" si="55"/>
        <v>0</v>
      </c>
      <c r="CE23" s="156">
        <v>0</v>
      </c>
      <c r="CF23" s="157">
        <f t="shared" si="56"/>
        <v>0</v>
      </c>
      <c r="CG23" s="149">
        <f t="shared" si="57"/>
        <v>0</v>
      </c>
      <c r="CH23" s="155">
        <f t="shared" si="58"/>
        <v>0</v>
      </c>
      <c r="CI23" s="156">
        <v>0</v>
      </c>
      <c r="CJ23" s="157">
        <f t="shared" si="59"/>
        <v>0</v>
      </c>
      <c r="CK23" s="149">
        <f t="shared" si="60"/>
        <v>0</v>
      </c>
      <c r="CL23" s="155">
        <f t="shared" si="61"/>
        <v>0</v>
      </c>
      <c r="CM23" s="156">
        <v>0</v>
      </c>
      <c r="CN23" s="157">
        <f t="shared" si="62"/>
        <v>0</v>
      </c>
      <c r="CO23" s="149">
        <f t="shared" si="63"/>
        <v>0</v>
      </c>
      <c r="CP23" s="155">
        <f t="shared" si="64"/>
        <v>0</v>
      </c>
      <c r="CQ23" s="156">
        <v>0</v>
      </c>
      <c r="CR23" s="157">
        <f t="shared" si="65"/>
        <v>0</v>
      </c>
      <c r="CS23" s="149">
        <f t="shared" si="66"/>
        <v>0</v>
      </c>
      <c r="CT23" s="155">
        <f t="shared" si="67"/>
        <v>0</v>
      </c>
      <c r="CU23" s="156">
        <v>0</v>
      </c>
      <c r="CV23" s="157">
        <f t="shared" si="68"/>
        <v>0</v>
      </c>
      <c r="CW23" s="149">
        <f t="shared" si="69"/>
        <v>0</v>
      </c>
      <c r="CX23" s="155">
        <f t="shared" si="70"/>
        <v>0</v>
      </c>
      <c r="CY23" s="156">
        <v>0</v>
      </c>
      <c r="CZ23" s="157">
        <f t="shared" si="71"/>
        <v>0</v>
      </c>
      <c r="DA23" s="149">
        <f t="shared" si="72"/>
        <v>0</v>
      </c>
      <c r="DB23" s="155">
        <f t="shared" si="73"/>
        <v>0</v>
      </c>
      <c r="DC23" s="156">
        <v>0</v>
      </c>
      <c r="DD23" s="157">
        <f t="shared" si="74"/>
        <v>0</v>
      </c>
      <c r="DE23" s="149">
        <f t="shared" si="75"/>
        <v>0</v>
      </c>
      <c r="DF23" s="155">
        <f t="shared" si="76"/>
        <v>0</v>
      </c>
      <c r="DG23" s="156">
        <v>0</v>
      </c>
      <c r="DH23" s="157">
        <f t="shared" si="77"/>
        <v>0</v>
      </c>
      <c r="DI23" s="149">
        <f t="shared" si="78"/>
        <v>0</v>
      </c>
      <c r="DJ23" s="158">
        <f t="shared" si="79"/>
        <v>1</v>
      </c>
      <c r="DK23" s="149">
        <f t="shared" si="80"/>
        <v>0</v>
      </c>
    </row>
    <row r="24" spans="1:116" ht="18.75" customHeight="1" x14ac:dyDescent="0.3">
      <c r="A24" s="145" t="s">
        <v>231</v>
      </c>
      <c r="B24" s="146">
        <v>0</v>
      </c>
      <c r="C24" s="147">
        <v>0</v>
      </c>
      <c r="D24" s="148">
        <v>0</v>
      </c>
      <c r="E24" s="149">
        <f t="shared" si="83"/>
        <v>0</v>
      </c>
      <c r="F24" s="150">
        <f t="shared" si="82"/>
        <v>0</v>
      </c>
      <c r="G24" s="151">
        <v>0</v>
      </c>
      <c r="H24" s="152">
        <v>0</v>
      </c>
      <c r="I24" s="124">
        <f t="shared" si="0"/>
        <v>0</v>
      </c>
      <c r="J24" s="153">
        <f t="shared" si="1"/>
        <v>0</v>
      </c>
      <c r="K24" s="152">
        <v>0</v>
      </c>
      <c r="L24" s="154">
        <f t="shared" si="2"/>
        <v>0</v>
      </c>
      <c r="M24" s="153">
        <f t="shared" si="3"/>
        <v>0</v>
      </c>
      <c r="N24" s="155">
        <f t="shared" si="4"/>
        <v>0</v>
      </c>
      <c r="O24" s="156">
        <v>0</v>
      </c>
      <c r="P24" s="157">
        <f t="shared" si="5"/>
        <v>0</v>
      </c>
      <c r="Q24" s="149">
        <f t="shared" si="6"/>
        <v>0</v>
      </c>
      <c r="R24" s="155">
        <f t="shared" si="7"/>
        <v>0</v>
      </c>
      <c r="S24" s="156">
        <v>0</v>
      </c>
      <c r="T24" s="157">
        <f t="shared" si="8"/>
        <v>0</v>
      </c>
      <c r="U24" s="149">
        <f t="shared" si="9"/>
        <v>0</v>
      </c>
      <c r="V24" s="155">
        <f t="shared" si="10"/>
        <v>0</v>
      </c>
      <c r="W24" s="156">
        <v>0</v>
      </c>
      <c r="X24" s="157">
        <f t="shared" si="11"/>
        <v>0</v>
      </c>
      <c r="Y24" s="149">
        <f t="shared" si="12"/>
        <v>0</v>
      </c>
      <c r="Z24" s="155">
        <f t="shared" si="13"/>
        <v>0</v>
      </c>
      <c r="AA24" s="156">
        <v>0</v>
      </c>
      <c r="AB24" s="157">
        <f t="shared" si="14"/>
        <v>0</v>
      </c>
      <c r="AC24" s="149">
        <f t="shared" si="15"/>
        <v>0</v>
      </c>
      <c r="AD24" s="155">
        <f t="shared" si="16"/>
        <v>0</v>
      </c>
      <c r="AE24" s="156">
        <v>0</v>
      </c>
      <c r="AF24" s="157">
        <f t="shared" si="17"/>
        <v>0</v>
      </c>
      <c r="AG24" s="149">
        <f t="shared" si="18"/>
        <v>0</v>
      </c>
      <c r="AH24" s="155">
        <f t="shared" si="19"/>
        <v>0</v>
      </c>
      <c r="AI24" s="156">
        <v>0</v>
      </c>
      <c r="AJ24" s="157">
        <f t="shared" si="20"/>
        <v>0</v>
      </c>
      <c r="AK24" s="149">
        <f t="shared" si="21"/>
        <v>0</v>
      </c>
      <c r="AL24" s="155">
        <f t="shared" si="22"/>
        <v>0</v>
      </c>
      <c r="AM24" s="156">
        <v>0</v>
      </c>
      <c r="AN24" s="157">
        <f t="shared" si="23"/>
        <v>0</v>
      </c>
      <c r="AO24" s="149">
        <f t="shared" si="24"/>
        <v>0</v>
      </c>
      <c r="AP24" s="155">
        <f t="shared" si="25"/>
        <v>0</v>
      </c>
      <c r="AQ24" s="156">
        <v>0</v>
      </c>
      <c r="AR24" s="157">
        <f t="shared" si="26"/>
        <v>0</v>
      </c>
      <c r="AS24" s="149">
        <f t="shared" si="27"/>
        <v>0</v>
      </c>
      <c r="AT24" s="155">
        <f t="shared" si="28"/>
        <v>0</v>
      </c>
      <c r="AU24" s="156">
        <v>0</v>
      </c>
      <c r="AV24" s="157">
        <f t="shared" si="29"/>
        <v>0</v>
      </c>
      <c r="AW24" s="149">
        <f t="shared" si="30"/>
        <v>0</v>
      </c>
      <c r="AX24" s="155">
        <f t="shared" si="31"/>
        <v>0</v>
      </c>
      <c r="AY24" s="156">
        <v>0</v>
      </c>
      <c r="AZ24" s="157">
        <f t="shared" si="32"/>
        <v>0</v>
      </c>
      <c r="BA24" s="149">
        <f t="shared" si="33"/>
        <v>0</v>
      </c>
      <c r="BB24" s="155">
        <f t="shared" si="34"/>
        <v>0</v>
      </c>
      <c r="BC24" s="156">
        <v>0</v>
      </c>
      <c r="BD24" s="157">
        <f t="shared" si="35"/>
        <v>0</v>
      </c>
      <c r="BE24" s="149">
        <f t="shared" si="36"/>
        <v>0</v>
      </c>
      <c r="BF24" s="155">
        <f t="shared" si="37"/>
        <v>0</v>
      </c>
      <c r="BG24" s="156">
        <v>0</v>
      </c>
      <c r="BH24" s="157">
        <f t="shared" si="38"/>
        <v>0</v>
      </c>
      <c r="BI24" s="149">
        <f t="shared" si="39"/>
        <v>0</v>
      </c>
      <c r="BJ24" s="155">
        <f t="shared" si="40"/>
        <v>0</v>
      </c>
      <c r="BK24" s="156">
        <v>0</v>
      </c>
      <c r="BL24" s="157">
        <f t="shared" si="41"/>
        <v>0</v>
      </c>
      <c r="BM24" s="149">
        <f t="shared" si="42"/>
        <v>0</v>
      </c>
      <c r="BN24" s="155">
        <f t="shared" si="43"/>
        <v>0</v>
      </c>
      <c r="BO24" s="156">
        <v>0</v>
      </c>
      <c r="BP24" s="157">
        <f t="shared" si="44"/>
        <v>0</v>
      </c>
      <c r="BQ24" s="149">
        <f t="shared" si="45"/>
        <v>0</v>
      </c>
      <c r="BR24" s="155">
        <f t="shared" si="46"/>
        <v>0</v>
      </c>
      <c r="BS24" s="156">
        <v>0</v>
      </c>
      <c r="BT24" s="157">
        <f t="shared" si="47"/>
        <v>0</v>
      </c>
      <c r="BU24" s="149">
        <f t="shared" si="48"/>
        <v>0</v>
      </c>
      <c r="BV24" s="155">
        <f t="shared" si="49"/>
        <v>0</v>
      </c>
      <c r="BW24" s="156">
        <v>0</v>
      </c>
      <c r="BX24" s="157">
        <f t="shared" si="50"/>
        <v>0</v>
      </c>
      <c r="BY24" s="149">
        <f t="shared" si="51"/>
        <v>0</v>
      </c>
      <c r="BZ24" s="155">
        <f t="shared" si="52"/>
        <v>0</v>
      </c>
      <c r="CA24" s="156">
        <v>0</v>
      </c>
      <c r="CB24" s="157">
        <f t="shared" si="53"/>
        <v>0</v>
      </c>
      <c r="CC24" s="149">
        <f t="shared" si="54"/>
        <v>0</v>
      </c>
      <c r="CD24" s="155">
        <f t="shared" si="55"/>
        <v>0</v>
      </c>
      <c r="CE24" s="156">
        <v>0</v>
      </c>
      <c r="CF24" s="157">
        <f t="shared" si="56"/>
        <v>0</v>
      </c>
      <c r="CG24" s="149">
        <f t="shared" si="57"/>
        <v>0</v>
      </c>
      <c r="CH24" s="155">
        <f t="shared" si="58"/>
        <v>0</v>
      </c>
      <c r="CI24" s="156">
        <v>0</v>
      </c>
      <c r="CJ24" s="157">
        <f t="shared" si="59"/>
        <v>0</v>
      </c>
      <c r="CK24" s="149">
        <f t="shared" si="60"/>
        <v>0</v>
      </c>
      <c r="CL24" s="155">
        <f t="shared" si="61"/>
        <v>0</v>
      </c>
      <c r="CM24" s="156">
        <v>0</v>
      </c>
      <c r="CN24" s="157">
        <f t="shared" si="62"/>
        <v>0</v>
      </c>
      <c r="CO24" s="149">
        <f t="shared" si="63"/>
        <v>0</v>
      </c>
      <c r="CP24" s="155">
        <f t="shared" si="64"/>
        <v>0</v>
      </c>
      <c r="CQ24" s="156">
        <v>0</v>
      </c>
      <c r="CR24" s="157">
        <f t="shared" si="65"/>
        <v>0</v>
      </c>
      <c r="CS24" s="149">
        <f t="shared" si="66"/>
        <v>0</v>
      </c>
      <c r="CT24" s="155">
        <f t="shared" si="67"/>
        <v>0</v>
      </c>
      <c r="CU24" s="156">
        <v>0</v>
      </c>
      <c r="CV24" s="157">
        <f t="shared" si="68"/>
        <v>0</v>
      </c>
      <c r="CW24" s="149">
        <f t="shared" si="69"/>
        <v>0</v>
      </c>
      <c r="CX24" s="155">
        <f t="shared" si="70"/>
        <v>0</v>
      </c>
      <c r="CY24" s="156">
        <v>0</v>
      </c>
      <c r="CZ24" s="157">
        <f t="shared" si="71"/>
        <v>0</v>
      </c>
      <c r="DA24" s="149">
        <f t="shared" si="72"/>
        <v>0</v>
      </c>
      <c r="DB24" s="155">
        <f t="shared" si="73"/>
        <v>0</v>
      </c>
      <c r="DC24" s="156">
        <v>0</v>
      </c>
      <c r="DD24" s="157">
        <f t="shared" si="74"/>
        <v>0</v>
      </c>
      <c r="DE24" s="149">
        <f t="shared" si="75"/>
        <v>0</v>
      </c>
      <c r="DF24" s="155">
        <f t="shared" si="76"/>
        <v>0</v>
      </c>
      <c r="DG24" s="156">
        <v>0</v>
      </c>
      <c r="DH24" s="157">
        <f t="shared" si="77"/>
        <v>0</v>
      </c>
      <c r="DI24" s="149">
        <f t="shared" si="78"/>
        <v>0</v>
      </c>
      <c r="DJ24" s="158">
        <f>1-(+H24+K24+P24+T24+X24+AB24+AF24+AJ24+AN24+AR24+AV24+AZ24+BD24+BH24+BL24+BP24+BT24+BX24+CB24+CF24+CJ24+CN24+CR24+CV24+CZ24+DD24+DH24)</f>
        <v>1</v>
      </c>
      <c r="DK24" s="149">
        <f t="shared" si="80"/>
        <v>0</v>
      </c>
    </row>
    <row r="25" spans="1:116" ht="18.75" customHeight="1" x14ac:dyDescent="0.3">
      <c r="A25" s="145" t="s">
        <v>231</v>
      </c>
      <c r="B25" s="146">
        <v>0</v>
      </c>
      <c r="C25" s="147">
        <v>0</v>
      </c>
      <c r="D25" s="148">
        <v>0</v>
      </c>
      <c r="E25" s="149">
        <f t="shared" si="83"/>
        <v>0</v>
      </c>
      <c r="F25" s="150">
        <f t="shared" si="82"/>
        <v>0</v>
      </c>
      <c r="G25" s="151">
        <v>0</v>
      </c>
      <c r="H25" s="152">
        <v>0</v>
      </c>
      <c r="I25" s="124">
        <f t="shared" si="0"/>
        <v>0</v>
      </c>
      <c r="J25" s="153">
        <f t="shared" si="1"/>
        <v>0</v>
      </c>
      <c r="K25" s="152">
        <v>0</v>
      </c>
      <c r="L25" s="154">
        <f t="shared" si="2"/>
        <v>0</v>
      </c>
      <c r="M25" s="153">
        <f t="shared" si="3"/>
        <v>0</v>
      </c>
      <c r="N25" s="155">
        <f t="shared" si="4"/>
        <v>0</v>
      </c>
      <c r="O25" s="156">
        <v>0</v>
      </c>
      <c r="P25" s="157">
        <f t="shared" si="5"/>
        <v>0</v>
      </c>
      <c r="Q25" s="149">
        <f t="shared" si="6"/>
        <v>0</v>
      </c>
      <c r="R25" s="155">
        <f t="shared" si="7"/>
        <v>0</v>
      </c>
      <c r="S25" s="156">
        <v>0</v>
      </c>
      <c r="T25" s="157">
        <f t="shared" si="8"/>
        <v>0</v>
      </c>
      <c r="U25" s="149">
        <f t="shared" si="9"/>
        <v>0</v>
      </c>
      <c r="V25" s="155">
        <f t="shared" si="10"/>
        <v>0</v>
      </c>
      <c r="W25" s="156">
        <v>0</v>
      </c>
      <c r="X25" s="157">
        <f t="shared" si="11"/>
        <v>0</v>
      </c>
      <c r="Y25" s="149">
        <f t="shared" si="12"/>
        <v>0</v>
      </c>
      <c r="Z25" s="155">
        <f t="shared" si="13"/>
        <v>0</v>
      </c>
      <c r="AA25" s="156">
        <v>0</v>
      </c>
      <c r="AB25" s="157">
        <f t="shared" si="14"/>
        <v>0</v>
      </c>
      <c r="AC25" s="149">
        <f t="shared" si="15"/>
        <v>0</v>
      </c>
      <c r="AD25" s="155">
        <f t="shared" si="16"/>
        <v>0</v>
      </c>
      <c r="AE25" s="156">
        <v>0</v>
      </c>
      <c r="AF25" s="157">
        <f t="shared" si="17"/>
        <v>0</v>
      </c>
      <c r="AG25" s="149">
        <f t="shared" si="18"/>
        <v>0</v>
      </c>
      <c r="AH25" s="155">
        <f t="shared" si="19"/>
        <v>0</v>
      </c>
      <c r="AI25" s="156">
        <v>0</v>
      </c>
      <c r="AJ25" s="157">
        <f t="shared" si="20"/>
        <v>0</v>
      </c>
      <c r="AK25" s="149">
        <f t="shared" si="21"/>
        <v>0</v>
      </c>
      <c r="AL25" s="155">
        <f t="shared" si="22"/>
        <v>0</v>
      </c>
      <c r="AM25" s="156">
        <v>0</v>
      </c>
      <c r="AN25" s="157">
        <f t="shared" si="23"/>
        <v>0</v>
      </c>
      <c r="AO25" s="149">
        <f t="shared" si="24"/>
        <v>0</v>
      </c>
      <c r="AP25" s="155">
        <f t="shared" si="25"/>
        <v>0</v>
      </c>
      <c r="AQ25" s="156">
        <v>0</v>
      </c>
      <c r="AR25" s="157">
        <f t="shared" si="26"/>
        <v>0</v>
      </c>
      <c r="AS25" s="149">
        <f t="shared" si="27"/>
        <v>0</v>
      </c>
      <c r="AT25" s="155">
        <f t="shared" si="28"/>
        <v>0</v>
      </c>
      <c r="AU25" s="156">
        <v>0</v>
      </c>
      <c r="AV25" s="157">
        <f t="shared" si="29"/>
        <v>0</v>
      </c>
      <c r="AW25" s="149">
        <f t="shared" si="30"/>
        <v>0</v>
      </c>
      <c r="AX25" s="155">
        <f t="shared" si="31"/>
        <v>0</v>
      </c>
      <c r="AY25" s="156">
        <v>0</v>
      </c>
      <c r="AZ25" s="157">
        <f t="shared" si="32"/>
        <v>0</v>
      </c>
      <c r="BA25" s="149">
        <f t="shared" si="33"/>
        <v>0</v>
      </c>
      <c r="BB25" s="155">
        <f t="shared" si="34"/>
        <v>0</v>
      </c>
      <c r="BC25" s="156">
        <v>0</v>
      </c>
      <c r="BD25" s="157">
        <f t="shared" si="35"/>
        <v>0</v>
      </c>
      <c r="BE25" s="149">
        <f t="shared" si="36"/>
        <v>0</v>
      </c>
      <c r="BF25" s="155">
        <f t="shared" si="37"/>
        <v>0</v>
      </c>
      <c r="BG25" s="156">
        <v>0</v>
      </c>
      <c r="BH25" s="157">
        <f t="shared" si="38"/>
        <v>0</v>
      </c>
      <c r="BI25" s="149">
        <f t="shared" si="39"/>
        <v>0</v>
      </c>
      <c r="BJ25" s="155">
        <f t="shared" si="40"/>
        <v>0</v>
      </c>
      <c r="BK25" s="156">
        <v>0</v>
      </c>
      <c r="BL25" s="157">
        <f t="shared" si="41"/>
        <v>0</v>
      </c>
      <c r="BM25" s="149">
        <f t="shared" si="42"/>
        <v>0</v>
      </c>
      <c r="BN25" s="155">
        <f t="shared" si="43"/>
        <v>0</v>
      </c>
      <c r="BO25" s="156">
        <v>0</v>
      </c>
      <c r="BP25" s="157">
        <f t="shared" si="44"/>
        <v>0</v>
      </c>
      <c r="BQ25" s="149">
        <f t="shared" si="45"/>
        <v>0</v>
      </c>
      <c r="BR25" s="155">
        <f t="shared" si="46"/>
        <v>0</v>
      </c>
      <c r="BS25" s="156">
        <v>0</v>
      </c>
      <c r="BT25" s="157">
        <f t="shared" si="47"/>
        <v>0</v>
      </c>
      <c r="BU25" s="149">
        <f t="shared" si="48"/>
        <v>0</v>
      </c>
      <c r="BV25" s="155">
        <f t="shared" si="49"/>
        <v>0</v>
      </c>
      <c r="BW25" s="156">
        <v>0</v>
      </c>
      <c r="BX25" s="157">
        <f t="shared" si="50"/>
        <v>0</v>
      </c>
      <c r="BY25" s="149">
        <f t="shared" si="51"/>
        <v>0</v>
      </c>
      <c r="BZ25" s="155">
        <f t="shared" si="52"/>
        <v>0</v>
      </c>
      <c r="CA25" s="156">
        <v>0</v>
      </c>
      <c r="CB25" s="157">
        <f t="shared" si="53"/>
        <v>0</v>
      </c>
      <c r="CC25" s="149">
        <f t="shared" si="54"/>
        <v>0</v>
      </c>
      <c r="CD25" s="155">
        <f t="shared" si="55"/>
        <v>0</v>
      </c>
      <c r="CE25" s="156">
        <v>0</v>
      </c>
      <c r="CF25" s="157">
        <f t="shared" si="56"/>
        <v>0</v>
      </c>
      <c r="CG25" s="149">
        <f t="shared" si="57"/>
        <v>0</v>
      </c>
      <c r="CH25" s="155">
        <f t="shared" si="58"/>
        <v>0</v>
      </c>
      <c r="CI25" s="156">
        <v>0</v>
      </c>
      <c r="CJ25" s="157">
        <f t="shared" si="59"/>
        <v>0</v>
      </c>
      <c r="CK25" s="149">
        <f t="shared" si="60"/>
        <v>0</v>
      </c>
      <c r="CL25" s="155">
        <f t="shared" si="61"/>
        <v>0</v>
      </c>
      <c r="CM25" s="156">
        <v>0</v>
      </c>
      <c r="CN25" s="157">
        <f t="shared" si="62"/>
        <v>0</v>
      </c>
      <c r="CO25" s="149">
        <f t="shared" si="63"/>
        <v>0</v>
      </c>
      <c r="CP25" s="155">
        <f t="shared" si="64"/>
        <v>0</v>
      </c>
      <c r="CQ25" s="156">
        <v>0</v>
      </c>
      <c r="CR25" s="157">
        <f t="shared" si="65"/>
        <v>0</v>
      </c>
      <c r="CS25" s="149">
        <f t="shared" si="66"/>
        <v>0</v>
      </c>
      <c r="CT25" s="155">
        <f t="shared" si="67"/>
        <v>0</v>
      </c>
      <c r="CU25" s="156">
        <v>0</v>
      </c>
      <c r="CV25" s="157">
        <f t="shared" si="68"/>
        <v>0</v>
      </c>
      <c r="CW25" s="149">
        <f t="shared" si="69"/>
        <v>0</v>
      </c>
      <c r="CX25" s="155">
        <f t="shared" si="70"/>
        <v>0</v>
      </c>
      <c r="CY25" s="156">
        <v>0</v>
      </c>
      <c r="CZ25" s="157">
        <f t="shared" si="71"/>
        <v>0</v>
      </c>
      <c r="DA25" s="149">
        <f t="shared" si="72"/>
        <v>0</v>
      </c>
      <c r="DB25" s="155">
        <f t="shared" si="73"/>
        <v>0</v>
      </c>
      <c r="DC25" s="156">
        <v>0</v>
      </c>
      <c r="DD25" s="157">
        <f t="shared" si="74"/>
        <v>0</v>
      </c>
      <c r="DE25" s="149">
        <f t="shared" si="75"/>
        <v>0</v>
      </c>
      <c r="DF25" s="155">
        <f t="shared" si="76"/>
        <v>0</v>
      </c>
      <c r="DG25" s="156">
        <v>0</v>
      </c>
      <c r="DH25" s="157">
        <f t="shared" si="77"/>
        <v>0</v>
      </c>
      <c r="DI25" s="149">
        <f t="shared" si="78"/>
        <v>0</v>
      </c>
      <c r="DJ25" s="158">
        <f t="shared" si="79"/>
        <v>1</v>
      </c>
      <c r="DK25" s="149">
        <f t="shared" si="80"/>
        <v>0</v>
      </c>
    </row>
    <row r="26" spans="1:116" ht="18.75" customHeight="1" x14ac:dyDescent="0.3">
      <c r="A26" s="145" t="s">
        <v>231</v>
      </c>
      <c r="B26" s="146">
        <v>0</v>
      </c>
      <c r="C26" s="147">
        <v>0</v>
      </c>
      <c r="D26" s="148">
        <v>0</v>
      </c>
      <c r="E26" s="149">
        <f t="shared" si="83"/>
        <v>0</v>
      </c>
      <c r="F26" s="150">
        <f t="shared" si="82"/>
        <v>0</v>
      </c>
      <c r="G26" s="151">
        <v>0</v>
      </c>
      <c r="H26" s="152">
        <v>0</v>
      </c>
      <c r="I26" s="124">
        <f t="shared" si="0"/>
        <v>0</v>
      </c>
      <c r="J26" s="153">
        <f t="shared" si="1"/>
        <v>0</v>
      </c>
      <c r="K26" s="152">
        <v>0</v>
      </c>
      <c r="L26" s="154">
        <f t="shared" si="2"/>
        <v>0</v>
      </c>
      <c r="M26" s="153">
        <f t="shared" si="3"/>
        <v>0</v>
      </c>
      <c r="N26" s="155">
        <f t="shared" si="4"/>
        <v>0</v>
      </c>
      <c r="O26" s="156">
        <v>0</v>
      </c>
      <c r="P26" s="157">
        <f t="shared" si="5"/>
        <v>0</v>
      </c>
      <c r="Q26" s="149">
        <f t="shared" si="6"/>
        <v>0</v>
      </c>
      <c r="R26" s="155">
        <f t="shared" si="7"/>
        <v>0</v>
      </c>
      <c r="S26" s="156">
        <v>0</v>
      </c>
      <c r="T26" s="157">
        <f t="shared" si="8"/>
        <v>0</v>
      </c>
      <c r="U26" s="149">
        <f t="shared" si="9"/>
        <v>0</v>
      </c>
      <c r="V26" s="155">
        <f t="shared" si="10"/>
        <v>0</v>
      </c>
      <c r="W26" s="156">
        <v>0</v>
      </c>
      <c r="X26" s="157">
        <f t="shared" si="11"/>
        <v>0</v>
      </c>
      <c r="Y26" s="149">
        <f t="shared" si="12"/>
        <v>0</v>
      </c>
      <c r="Z26" s="155">
        <f t="shared" si="13"/>
        <v>0</v>
      </c>
      <c r="AA26" s="156">
        <v>0</v>
      </c>
      <c r="AB26" s="157">
        <f t="shared" si="14"/>
        <v>0</v>
      </c>
      <c r="AC26" s="149">
        <f t="shared" si="15"/>
        <v>0</v>
      </c>
      <c r="AD26" s="155">
        <f t="shared" si="16"/>
        <v>0</v>
      </c>
      <c r="AE26" s="156">
        <v>0</v>
      </c>
      <c r="AF26" s="157">
        <f t="shared" si="17"/>
        <v>0</v>
      </c>
      <c r="AG26" s="149">
        <f t="shared" si="18"/>
        <v>0</v>
      </c>
      <c r="AH26" s="155">
        <f t="shared" si="19"/>
        <v>0</v>
      </c>
      <c r="AI26" s="156">
        <v>0</v>
      </c>
      <c r="AJ26" s="157">
        <f t="shared" si="20"/>
        <v>0</v>
      </c>
      <c r="AK26" s="149">
        <f t="shared" si="21"/>
        <v>0</v>
      </c>
      <c r="AL26" s="155">
        <f t="shared" si="22"/>
        <v>0</v>
      </c>
      <c r="AM26" s="156">
        <v>0</v>
      </c>
      <c r="AN26" s="157">
        <f t="shared" si="23"/>
        <v>0</v>
      </c>
      <c r="AO26" s="149">
        <f t="shared" si="24"/>
        <v>0</v>
      </c>
      <c r="AP26" s="155">
        <f t="shared" si="25"/>
        <v>0</v>
      </c>
      <c r="AQ26" s="156">
        <v>0</v>
      </c>
      <c r="AR26" s="157">
        <f t="shared" si="26"/>
        <v>0</v>
      </c>
      <c r="AS26" s="149">
        <f t="shared" si="27"/>
        <v>0</v>
      </c>
      <c r="AT26" s="155">
        <f t="shared" si="28"/>
        <v>0</v>
      </c>
      <c r="AU26" s="156">
        <v>0</v>
      </c>
      <c r="AV26" s="157">
        <f t="shared" si="29"/>
        <v>0</v>
      </c>
      <c r="AW26" s="149">
        <f t="shared" si="30"/>
        <v>0</v>
      </c>
      <c r="AX26" s="155">
        <f t="shared" si="31"/>
        <v>0</v>
      </c>
      <c r="AY26" s="156">
        <v>0</v>
      </c>
      <c r="AZ26" s="157">
        <f t="shared" si="32"/>
        <v>0</v>
      </c>
      <c r="BA26" s="149">
        <f t="shared" si="33"/>
        <v>0</v>
      </c>
      <c r="BB26" s="155">
        <f t="shared" si="34"/>
        <v>0</v>
      </c>
      <c r="BC26" s="156">
        <v>0</v>
      </c>
      <c r="BD26" s="157">
        <f t="shared" si="35"/>
        <v>0</v>
      </c>
      <c r="BE26" s="149">
        <f t="shared" si="36"/>
        <v>0</v>
      </c>
      <c r="BF26" s="155">
        <f t="shared" si="37"/>
        <v>0</v>
      </c>
      <c r="BG26" s="156">
        <v>0</v>
      </c>
      <c r="BH26" s="157">
        <f t="shared" si="38"/>
        <v>0</v>
      </c>
      <c r="BI26" s="149">
        <f t="shared" si="39"/>
        <v>0</v>
      </c>
      <c r="BJ26" s="155">
        <f t="shared" si="40"/>
        <v>0</v>
      </c>
      <c r="BK26" s="156">
        <v>0</v>
      </c>
      <c r="BL26" s="157">
        <f t="shared" si="41"/>
        <v>0</v>
      </c>
      <c r="BM26" s="149">
        <f t="shared" si="42"/>
        <v>0</v>
      </c>
      <c r="BN26" s="155">
        <f t="shared" si="43"/>
        <v>0</v>
      </c>
      <c r="BO26" s="156">
        <v>0</v>
      </c>
      <c r="BP26" s="157">
        <f t="shared" si="44"/>
        <v>0</v>
      </c>
      <c r="BQ26" s="149">
        <f t="shared" si="45"/>
        <v>0</v>
      </c>
      <c r="BR26" s="155">
        <f t="shared" si="46"/>
        <v>0</v>
      </c>
      <c r="BS26" s="156">
        <v>0</v>
      </c>
      <c r="BT26" s="157">
        <f t="shared" si="47"/>
        <v>0</v>
      </c>
      <c r="BU26" s="149">
        <f t="shared" si="48"/>
        <v>0</v>
      </c>
      <c r="BV26" s="155">
        <f t="shared" si="49"/>
        <v>0</v>
      </c>
      <c r="BW26" s="156">
        <v>0</v>
      </c>
      <c r="BX26" s="157">
        <f t="shared" si="50"/>
        <v>0</v>
      </c>
      <c r="BY26" s="149">
        <f t="shared" si="51"/>
        <v>0</v>
      </c>
      <c r="BZ26" s="155">
        <f t="shared" si="52"/>
        <v>0</v>
      </c>
      <c r="CA26" s="156">
        <v>0</v>
      </c>
      <c r="CB26" s="157">
        <f t="shared" si="53"/>
        <v>0</v>
      </c>
      <c r="CC26" s="149">
        <f t="shared" si="54"/>
        <v>0</v>
      </c>
      <c r="CD26" s="155">
        <f t="shared" si="55"/>
        <v>0</v>
      </c>
      <c r="CE26" s="156">
        <v>0</v>
      </c>
      <c r="CF26" s="157">
        <f t="shared" si="56"/>
        <v>0</v>
      </c>
      <c r="CG26" s="149">
        <f t="shared" si="57"/>
        <v>0</v>
      </c>
      <c r="CH26" s="155">
        <f t="shared" si="58"/>
        <v>0</v>
      </c>
      <c r="CI26" s="156">
        <v>0</v>
      </c>
      <c r="CJ26" s="157">
        <f t="shared" si="59"/>
        <v>0</v>
      </c>
      <c r="CK26" s="149">
        <f t="shared" si="60"/>
        <v>0</v>
      </c>
      <c r="CL26" s="155">
        <f t="shared" si="61"/>
        <v>0</v>
      </c>
      <c r="CM26" s="156">
        <v>0</v>
      </c>
      <c r="CN26" s="157">
        <f t="shared" si="62"/>
        <v>0</v>
      </c>
      <c r="CO26" s="149">
        <f t="shared" si="63"/>
        <v>0</v>
      </c>
      <c r="CP26" s="155">
        <f t="shared" si="64"/>
        <v>0</v>
      </c>
      <c r="CQ26" s="156">
        <v>0</v>
      </c>
      <c r="CR26" s="157">
        <f t="shared" si="65"/>
        <v>0</v>
      </c>
      <c r="CS26" s="149">
        <f t="shared" si="66"/>
        <v>0</v>
      </c>
      <c r="CT26" s="155">
        <f t="shared" si="67"/>
        <v>0</v>
      </c>
      <c r="CU26" s="156">
        <v>0</v>
      </c>
      <c r="CV26" s="157">
        <f t="shared" si="68"/>
        <v>0</v>
      </c>
      <c r="CW26" s="149">
        <f t="shared" si="69"/>
        <v>0</v>
      </c>
      <c r="CX26" s="155">
        <f t="shared" si="70"/>
        <v>0</v>
      </c>
      <c r="CY26" s="156">
        <v>0</v>
      </c>
      <c r="CZ26" s="157">
        <f t="shared" si="71"/>
        <v>0</v>
      </c>
      <c r="DA26" s="149">
        <f t="shared" si="72"/>
        <v>0</v>
      </c>
      <c r="DB26" s="155">
        <f t="shared" si="73"/>
        <v>0</v>
      </c>
      <c r="DC26" s="156">
        <v>0</v>
      </c>
      <c r="DD26" s="157">
        <f t="shared" si="74"/>
        <v>0</v>
      </c>
      <c r="DE26" s="149">
        <f t="shared" si="75"/>
        <v>0</v>
      </c>
      <c r="DF26" s="155">
        <f t="shared" si="76"/>
        <v>0</v>
      </c>
      <c r="DG26" s="156">
        <v>0</v>
      </c>
      <c r="DH26" s="157">
        <f t="shared" si="77"/>
        <v>0</v>
      </c>
      <c r="DI26" s="149">
        <f t="shared" si="78"/>
        <v>0</v>
      </c>
      <c r="DJ26" s="158">
        <f t="shared" si="79"/>
        <v>1</v>
      </c>
      <c r="DK26" s="149">
        <f t="shared" si="80"/>
        <v>0</v>
      </c>
    </row>
    <row r="27" spans="1:116" ht="18.75" customHeight="1" x14ac:dyDescent="0.3">
      <c r="A27" s="145" t="s">
        <v>231</v>
      </c>
      <c r="B27" s="146">
        <v>0</v>
      </c>
      <c r="C27" s="147">
        <v>0</v>
      </c>
      <c r="D27" s="148">
        <v>0</v>
      </c>
      <c r="E27" s="149">
        <f t="shared" si="83"/>
        <v>0</v>
      </c>
      <c r="F27" s="150">
        <f t="shared" si="82"/>
        <v>0</v>
      </c>
      <c r="G27" s="151">
        <v>0</v>
      </c>
      <c r="H27" s="152">
        <v>0</v>
      </c>
      <c r="I27" s="124">
        <f t="shared" si="0"/>
        <v>0</v>
      </c>
      <c r="J27" s="153">
        <f t="shared" si="1"/>
        <v>0</v>
      </c>
      <c r="K27" s="152">
        <v>0</v>
      </c>
      <c r="L27" s="154">
        <f t="shared" si="2"/>
        <v>0</v>
      </c>
      <c r="M27" s="153">
        <f t="shared" si="3"/>
        <v>0</v>
      </c>
      <c r="N27" s="155">
        <f t="shared" si="4"/>
        <v>0</v>
      </c>
      <c r="O27" s="156">
        <v>0</v>
      </c>
      <c r="P27" s="157">
        <f t="shared" si="5"/>
        <v>0</v>
      </c>
      <c r="Q27" s="149">
        <f t="shared" si="6"/>
        <v>0</v>
      </c>
      <c r="R27" s="155">
        <f t="shared" si="7"/>
        <v>0</v>
      </c>
      <c r="S27" s="156">
        <v>0</v>
      </c>
      <c r="T27" s="157">
        <f t="shared" si="8"/>
        <v>0</v>
      </c>
      <c r="U27" s="149">
        <f t="shared" si="9"/>
        <v>0</v>
      </c>
      <c r="V27" s="155">
        <f t="shared" si="10"/>
        <v>0</v>
      </c>
      <c r="W27" s="156">
        <v>0</v>
      </c>
      <c r="X27" s="157">
        <f t="shared" si="11"/>
        <v>0</v>
      </c>
      <c r="Y27" s="149">
        <f t="shared" si="12"/>
        <v>0</v>
      </c>
      <c r="Z27" s="155">
        <f t="shared" si="13"/>
        <v>0</v>
      </c>
      <c r="AA27" s="156">
        <v>0</v>
      </c>
      <c r="AB27" s="157">
        <f t="shared" si="14"/>
        <v>0</v>
      </c>
      <c r="AC27" s="149">
        <f t="shared" si="15"/>
        <v>0</v>
      </c>
      <c r="AD27" s="155">
        <f t="shared" si="16"/>
        <v>0</v>
      </c>
      <c r="AE27" s="156">
        <v>0</v>
      </c>
      <c r="AF27" s="157">
        <f t="shared" si="17"/>
        <v>0</v>
      </c>
      <c r="AG27" s="149">
        <f t="shared" si="18"/>
        <v>0</v>
      </c>
      <c r="AH27" s="155">
        <f t="shared" si="19"/>
        <v>0</v>
      </c>
      <c r="AI27" s="156">
        <v>0</v>
      </c>
      <c r="AJ27" s="157">
        <f t="shared" si="20"/>
        <v>0</v>
      </c>
      <c r="AK27" s="149">
        <f t="shared" si="21"/>
        <v>0</v>
      </c>
      <c r="AL27" s="155">
        <f t="shared" si="22"/>
        <v>0</v>
      </c>
      <c r="AM27" s="156">
        <v>0</v>
      </c>
      <c r="AN27" s="157">
        <f t="shared" si="23"/>
        <v>0</v>
      </c>
      <c r="AO27" s="149">
        <f t="shared" si="24"/>
        <v>0</v>
      </c>
      <c r="AP27" s="155">
        <f t="shared" si="25"/>
        <v>0</v>
      </c>
      <c r="AQ27" s="156">
        <v>0</v>
      </c>
      <c r="AR27" s="157">
        <f t="shared" si="26"/>
        <v>0</v>
      </c>
      <c r="AS27" s="149">
        <f t="shared" si="27"/>
        <v>0</v>
      </c>
      <c r="AT27" s="155">
        <f t="shared" si="28"/>
        <v>0</v>
      </c>
      <c r="AU27" s="156">
        <v>0</v>
      </c>
      <c r="AV27" s="157">
        <f t="shared" si="29"/>
        <v>0</v>
      </c>
      <c r="AW27" s="149">
        <f t="shared" si="30"/>
        <v>0</v>
      </c>
      <c r="AX27" s="155">
        <f t="shared" si="31"/>
        <v>0</v>
      </c>
      <c r="AY27" s="156">
        <v>0</v>
      </c>
      <c r="AZ27" s="157">
        <f t="shared" si="32"/>
        <v>0</v>
      </c>
      <c r="BA27" s="149">
        <f t="shared" si="33"/>
        <v>0</v>
      </c>
      <c r="BB27" s="155">
        <f t="shared" si="34"/>
        <v>0</v>
      </c>
      <c r="BC27" s="156">
        <v>0</v>
      </c>
      <c r="BD27" s="157">
        <f t="shared" si="35"/>
        <v>0</v>
      </c>
      <c r="BE27" s="149">
        <f t="shared" si="36"/>
        <v>0</v>
      </c>
      <c r="BF27" s="155">
        <f t="shared" si="37"/>
        <v>0</v>
      </c>
      <c r="BG27" s="156">
        <v>0</v>
      </c>
      <c r="BH27" s="157">
        <f t="shared" si="38"/>
        <v>0</v>
      </c>
      <c r="BI27" s="149">
        <f t="shared" si="39"/>
        <v>0</v>
      </c>
      <c r="BJ27" s="155">
        <f t="shared" si="40"/>
        <v>0</v>
      </c>
      <c r="BK27" s="156">
        <v>0</v>
      </c>
      <c r="BL27" s="157">
        <f t="shared" si="41"/>
        <v>0</v>
      </c>
      <c r="BM27" s="149">
        <f t="shared" si="42"/>
        <v>0</v>
      </c>
      <c r="BN27" s="155">
        <f t="shared" si="43"/>
        <v>0</v>
      </c>
      <c r="BO27" s="156">
        <v>0</v>
      </c>
      <c r="BP27" s="157">
        <f t="shared" si="44"/>
        <v>0</v>
      </c>
      <c r="BQ27" s="149">
        <f t="shared" si="45"/>
        <v>0</v>
      </c>
      <c r="BR27" s="155">
        <f t="shared" si="46"/>
        <v>0</v>
      </c>
      <c r="BS27" s="156">
        <v>0</v>
      </c>
      <c r="BT27" s="157">
        <f t="shared" si="47"/>
        <v>0</v>
      </c>
      <c r="BU27" s="149">
        <f t="shared" si="48"/>
        <v>0</v>
      </c>
      <c r="BV27" s="155">
        <f t="shared" si="49"/>
        <v>0</v>
      </c>
      <c r="BW27" s="156">
        <v>0</v>
      </c>
      <c r="BX27" s="157">
        <f t="shared" si="50"/>
        <v>0</v>
      </c>
      <c r="BY27" s="149">
        <f t="shared" si="51"/>
        <v>0</v>
      </c>
      <c r="BZ27" s="155">
        <f t="shared" si="52"/>
        <v>0</v>
      </c>
      <c r="CA27" s="156">
        <v>0</v>
      </c>
      <c r="CB27" s="157">
        <f t="shared" si="53"/>
        <v>0</v>
      </c>
      <c r="CC27" s="149">
        <f t="shared" si="54"/>
        <v>0</v>
      </c>
      <c r="CD27" s="155">
        <f t="shared" si="55"/>
        <v>0</v>
      </c>
      <c r="CE27" s="156">
        <v>0</v>
      </c>
      <c r="CF27" s="157">
        <f t="shared" si="56"/>
        <v>0</v>
      </c>
      <c r="CG27" s="149">
        <f t="shared" si="57"/>
        <v>0</v>
      </c>
      <c r="CH27" s="155">
        <f t="shared" si="58"/>
        <v>0</v>
      </c>
      <c r="CI27" s="156">
        <v>0</v>
      </c>
      <c r="CJ27" s="157">
        <f t="shared" si="59"/>
        <v>0</v>
      </c>
      <c r="CK27" s="149">
        <f t="shared" si="60"/>
        <v>0</v>
      </c>
      <c r="CL27" s="155">
        <f t="shared" si="61"/>
        <v>0</v>
      </c>
      <c r="CM27" s="156">
        <v>0</v>
      </c>
      <c r="CN27" s="157">
        <f t="shared" si="62"/>
        <v>0</v>
      </c>
      <c r="CO27" s="149">
        <f t="shared" si="63"/>
        <v>0</v>
      </c>
      <c r="CP27" s="155">
        <f t="shared" si="64"/>
        <v>0</v>
      </c>
      <c r="CQ27" s="156">
        <v>0</v>
      </c>
      <c r="CR27" s="157">
        <f t="shared" si="65"/>
        <v>0</v>
      </c>
      <c r="CS27" s="149">
        <f t="shared" si="66"/>
        <v>0</v>
      </c>
      <c r="CT27" s="155">
        <f t="shared" si="67"/>
        <v>0</v>
      </c>
      <c r="CU27" s="156">
        <v>0</v>
      </c>
      <c r="CV27" s="157">
        <f t="shared" si="68"/>
        <v>0</v>
      </c>
      <c r="CW27" s="149">
        <f t="shared" si="69"/>
        <v>0</v>
      </c>
      <c r="CX27" s="155">
        <f t="shared" si="70"/>
        <v>0</v>
      </c>
      <c r="CY27" s="156">
        <v>0</v>
      </c>
      <c r="CZ27" s="157">
        <f t="shared" si="71"/>
        <v>0</v>
      </c>
      <c r="DA27" s="149">
        <f t="shared" si="72"/>
        <v>0</v>
      </c>
      <c r="DB27" s="155">
        <f t="shared" si="73"/>
        <v>0</v>
      </c>
      <c r="DC27" s="156">
        <v>0</v>
      </c>
      <c r="DD27" s="157">
        <f t="shared" si="74"/>
        <v>0</v>
      </c>
      <c r="DE27" s="149">
        <f t="shared" si="75"/>
        <v>0</v>
      </c>
      <c r="DF27" s="155">
        <f t="shared" si="76"/>
        <v>0</v>
      </c>
      <c r="DG27" s="156">
        <v>0</v>
      </c>
      <c r="DH27" s="157">
        <f t="shared" si="77"/>
        <v>0</v>
      </c>
      <c r="DI27" s="149">
        <f t="shared" si="78"/>
        <v>0</v>
      </c>
      <c r="DJ27" s="158">
        <f t="shared" si="79"/>
        <v>1</v>
      </c>
      <c r="DK27" s="149">
        <f t="shared" si="80"/>
        <v>0</v>
      </c>
    </row>
    <row r="28" spans="1:116" ht="18.75" customHeight="1" x14ac:dyDescent="0.3">
      <c r="A28" s="145" t="s">
        <v>231</v>
      </c>
      <c r="B28" s="146">
        <v>0</v>
      </c>
      <c r="C28" s="147">
        <v>0</v>
      </c>
      <c r="D28" s="148">
        <v>0</v>
      </c>
      <c r="E28" s="149">
        <f t="shared" si="83"/>
        <v>0</v>
      </c>
      <c r="F28" s="150">
        <f t="shared" si="82"/>
        <v>0</v>
      </c>
      <c r="G28" s="151">
        <v>0</v>
      </c>
      <c r="H28" s="152">
        <v>0</v>
      </c>
      <c r="I28" s="124">
        <f t="shared" si="0"/>
        <v>0</v>
      </c>
      <c r="J28" s="153">
        <f t="shared" si="1"/>
        <v>0</v>
      </c>
      <c r="K28" s="152">
        <v>0</v>
      </c>
      <c r="L28" s="154">
        <f t="shared" si="2"/>
        <v>0</v>
      </c>
      <c r="M28" s="153">
        <f t="shared" si="3"/>
        <v>0</v>
      </c>
      <c r="N28" s="155">
        <f t="shared" si="4"/>
        <v>0</v>
      </c>
      <c r="O28" s="156">
        <v>0</v>
      </c>
      <c r="P28" s="157">
        <f t="shared" si="5"/>
        <v>0</v>
      </c>
      <c r="Q28" s="149">
        <f t="shared" si="6"/>
        <v>0</v>
      </c>
      <c r="R28" s="155">
        <f t="shared" si="7"/>
        <v>0</v>
      </c>
      <c r="S28" s="156">
        <v>0</v>
      </c>
      <c r="T28" s="157">
        <f t="shared" si="8"/>
        <v>0</v>
      </c>
      <c r="U28" s="149">
        <f t="shared" si="9"/>
        <v>0</v>
      </c>
      <c r="V28" s="155">
        <f t="shared" si="10"/>
        <v>0</v>
      </c>
      <c r="W28" s="156">
        <v>0</v>
      </c>
      <c r="X28" s="157">
        <f t="shared" si="11"/>
        <v>0</v>
      </c>
      <c r="Y28" s="149">
        <f t="shared" si="12"/>
        <v>0</v>
      </c>
      <c r="Z28" s="155">
        <f t="shared" si="13"/>
        <v>0</v>
      </c>
      <c r="AA28" s="156">
        <v>0</v>
      </c>
      <c r="AB28" s="157">
        <f t="shared" si="14"/>
        <v>0</v>
      </c>
      <c r="AC28" s="149">
        <f t="shared" si="15"/>
        <v>0</v>
      </c>
      <c r="AD28" s="155">
        <f t="shared" si="16"/>
        <v>0</v>
      </c>
      <c r="AE28" s="156">
        <v>0</v>
      </c>
      <c r="AF28" s="157">
        <f t="shared" si="17"/>
        <v>0</v>
      </c>
      <c r="AG28" s="149">
        <f t="shared" si="18"/>
        <v>0</v>
      </c>
      <c r="AH28" s="155">
        <f t="shared" si="19"/>
        <v>0</v>
      </c>
      <c r="AI28" s="156">
        <v>0</v>
      </c>
      <c r="AJ28" s="157">
        <f t="shared" si="20"/>
        <v>0</v>
      </c>
      <c r="AK28" s="149">
        <f t="shared" si="21"/>
        <v>0</v>
      </c>
      <c r="AL28" s="155">
        <f t="shared" si="22"/>
        <v>0</v>
      </c>
      <c r="AM28" s="156">
        <v>0</v>
      </c>
      <c r="AN28" s="157">
        <f t="shared" si="23"/>
        <v>0</v>
      </c>
      <c r="AO28" s="149">
        <f t="shared" si="24"/>
        <v>0</v>
      </c>
      <c r="AP28" s="155">
        <f t="shared" si="25"/>
        <v>0</v>
      </c>
      <c r="AQ28" s="156">
        <v>0</v>
      </c>
      <c r="AR28" s="157">
        <f t="shared" si="26"/>
        <v>0</v>
      </c>
      <c r="AS28" s="149">
        <f t="shared" si="27"/>
        <v>0</v>
      </c>
      <c r="AT28" s="155">
        <f t="shared" si="28"/>
        <v>0</v>
      </c>
      <c r="AU28" s="156">
        <v>0</v>
      </c>
      <c r="AV28" s="157">
        <f t="shared" si="29"/>
        <v>0</v>
      </c>
      <c r="AW28" s="149">
        <f t="shared" si="30"/>
        <v>0</v>
      </c>
      <c r="AX28" s="155">
        <f t="shared" si="31"/>
        <v>0</v>
      </c>
      <c r="AY28" s="156">
        <v>0</v>
      </c>
      <c r="AZ28" s="157">
        <f t="shared" si="32"/>
        <v>0</v>
      </c>
      <c r="BA28" s="149">
        <f t="shared" si="33"/>
        <v>0</v>
      </c>
      <c r="BB28" s="155">
        <f t="shared" si="34"/>
        <v>0</v>
      </c>
      <c r="BC28" s="156">
        <v>0</v>
      </c>
      <c r="BD28" s="157">
        <f t="shared" si="35"/>
        <v>0</v>
      </c>
      <c r="BE28" s="149">
        <f t="shared" si="36"/>
        <v>0</v>
      </c>
      <c r="BF28" s="155">
        <f t="shared" si="37"/>
        <v>0</v>
      </c>
      <c r="BG28" s="156">
        <v>0</v>
      </c>
      <c r="BH28" s="157">
        <f t="shared" si="38"/>
        <v>0</v>
      </c>
      <c r="BI28" s="149">
        <f t="shared" si="39"/>
        <v>0</v>
      </c>
      <c r="BJ28" s="155">
        <f t="shared" si="40"/>
        <v>0</v>
      </c>
      <c r="BK28" s="156">
        <v>0</v>
      </c>
      <c r="BL28" s="157">
        <f t="shared" si="41"/>
        <v>0</v>
      </c>
      <c r="BM28" s="149">
        <f t="shared" si="42"/>
        <v>0</v>
      </c>
      <c r="BN28" s="155">
        <f t="shared" si="43"/>
        <v>0</v>
      </c>
      <c r="BO28" s="156">
        <v>0</v>
      </c>
      <c r="BP28" s="157">
        <f t="shared" si="44"/>
        <v>0</v>
      </c>
      <c r="BQ28" s="149">
        <f t="shared" si="45"/>
        <v>0</v>
      </c>
      <c r="BR28" s="155">
        <f t="shared" si="46"/>
        <v>0</v>
      </c>
      <c r="BS28" s="156">
        <v>0</v>
      </c>
      <c r="BT28" s="157">
        <f t="shared" si="47"/>
        <v>0</v>
      </c>
      <c r="BU28" s="149">
        <f t="shared" si="48"/>
        <v>0</v>
      </c>
      <c r="BV28" s="155">
        <f t="shared" si="49"/>
        <v>0</v>
      </c>
      <c r="BW28" s="156">
        <v>0</v>
      </c>
      <c r="BX28" s="157">
        <f t="shared" si="50"/>
        <v>0</v>
      </c>
      <c r="BY28" s="149">
        <f t="shared" si="51"/>
        <v>0</v>
      </c>
      <c r="BZ28" s="155">
        <f t="shared" si="52"/>
        <v>0</v>
      </c>
      <c r="CA28" s="156">
        <v>0</v>
      </c>
      <c r="CB28" s="157">
        <f t="shared" si="53"/>
        <v>0</v>
      </c>
      <c r="CC28" s="149">
        <f t="shared" si="54"/>
        <v>0</v>
      </c>
      <c r="CD28" s="155">
        <f t="shared" si="55"/>
        <v>0</v>
      </c>
      <c r="CE28" s="156">
        <v>0</v>
      </c>
      <c r="CF28" s="157">
        <f t="shared" si="56"/>
        <v>0</v>
      </c>
      <c r="CG28" s="149">
        <f t="shared" si="57"/>
        <v>0</v>
      </c>
      <c r="CH28" s="155">
        <f t="shared" si="58"/>
        <v>0</v>
      </c>
      <c r="CI28" s="156">
        <v>0</v>
      </c>
      <c r="CJ28" s="157">
        <f t="shared" si="59"/>
        <v>0</v>
      </c>
      <c r="CK28" s="149">
        <f t="shared" si="60"/>
        <v>0</v>
      </c>
      <c r="CL28" s="155">
        <f t="shared" si="61"/>
        <v>0</v>
      </c>
      <c r="CM28" s="156">
        <v>0</v>
      </c>
      <c r="CN28" s="157">
        <f t="shared" si="62"/>
        <v>0</v>
      </c>
      <c r="CO28" s="149">
        <f t="shared" si="63"/>
        <v>0</v>
      </c>
      <c r="CP28" s="155">
        <f t="shared" si="64"/>
        <v>0</v>
      </c>
      <c r="CQ28" s="156">
        <v>0</v>
      </c>
      <c r="CR28" s="157">
        <f t="shared" si="65"/>
        <v>0</v>
      </c>
      <c r="CS28" s="149">
        <f t="shared" si="66"/>
        <v>0</v>
      </c>
      <c r="CT28" s="155">
        <f t="shared" si="67"/>
        <v>0</v>
      </c>
      <c r="CU28" s="156">
        <v>0</v>
      </c>
      <c r="CV28" s="157">
        <f t="shared" si="68"/>
        <v>0</v>
      </c>
      <c r="CW28" s="149">
        <f t="shared" si="69"/>
        <v>0</v>
      </c>
      <c r="CX28" s="155">
        <f t="shared" si="70"/>
        <v>0</v>
      </c>
      <c r="CY28" s="156">
        <v>0</v>
      </c>
      <c r="CZ28" s="157">
        <f t="shared" si="71"/>
        <v>0</v>
      </c>
      <c r="DA28" s="149">
        <f t="shared" si="72"/>
        <v>0</v>
      </c>
      <c r="DB28" s="155">
        <f t="shared" si="73"/>
        <v>0</v>
      </c>
      <c r="DC28" s="156">
        <v>0</v>
      </c>
      <c r="DD28" s="157">
        <f t="shared" si="74"/>
        <v>0</v>
      </c>
      <c r="DE28" s="149">
        <f t="shared" si="75"/>
        <v>0</v>
      </c>
      <c r="DF28" s="155">
        <f t="shared" si="76"/>
        <v>0</v>
      </c>
      <c r="DG28" s="156">
        <v>0</v>
      </c>
      <c r="DH28" s="157">
        <f t="shared" si="77"/>
        <v>0</v>
      </c>
      <c r="DI28" s="149">
        <f t="shared" si="78"/>
        <v>0</v>
      </c>
      <c r="DJ28" s="158">
        <f t="shared" si="79"/>
        <v>1</v>
      </c>
      <c r="DK28" s="149">
        <f t="shared" si="80"/>
        <v>0</v>
      </c>
    </row>
    <row r="29" spans="1:116" ht="18.75" customHeight="1" x14ac:dyDescent="0.3">
      <c r="A29" s="145" t="s">
        <v>231</v>
      </c>
      <c r="B29" s="146">
        <v>0</v>
      </c>
      <c r="C29" s="147">
        <v>0</v>
      </c>
      <c r="D29" s="148">
        <v>0</v>
      </c>
      <c r="E29" s="149">
        <f t="shared" si="83"/>
        <v>0</v>
      </c>
      <c r="F29" s="150">
        <f t="shared" si="82"/>
        <v>0</v>
      </c>
      <c r="G29" s="151">
        <v>0</v>
      </c>
      <c r="H29" s="152">
        <v>0</v>
      </c>
      <c r="I29" s="124">
        <f t="shared" si="0"/>
        <v>0</v>
      </c>
      <c r="J29" s="153">
        <f t="shared" si="1"/>
        <v>0</v>
      </c>
      <c r="K29" s="152">
        <v>0</v>
      </c>
      <c r="L29" s="154">
        <f t="shared" si="2"/>
        <v>0</v>
      </c>
      <c r="M29" s="153">
        <f t="shared" si="3"/>
        <v>0</v>
      </c>
      <c r="N29" s="155">
        <f t="shared" si="4"/>
        <v>0</v>
      </c>
      <c r="O29" s="156">
        <v>0</v>
      </c>
      <c r="P29" s="157">
        <f t="shared" si="5"/>
        <v>0</v>
      </c>
      <c r="Q29" s="149">
        <f t="shared" si="6"/>
        <v>0</v>
      </c>
      <c r="R29" s="155">
        <f t="shared" si="7"/>
        <v>0</v>
      </c>
      <c r="S29" s="156">
        <v>0</v>
      </c>
      <c r="T29" s="157">
        <f t="shared" si="8"/>
        <v>0</v>
      </c>
      <c r="U29" s="149">
        <f t="shared" si="9"/>
        <v>0</v>
      </c>
      <c r="V29" s="155">
        <f t="shared" si="10"/>
        <v>0</v>
      </c>
      <c r="W29" s="156">
        <v>0</v>
      </c>
      <c r="X29" s="157">
        <f t="shared" si="11"/>
        <v>0</v>
      </c>
      <c r="Y29" s="149">
        <f t="shared" si="12"/>
        <v>0</v>
      </c>
      <c r="Z29" s="155">
        <f t="shared" si="13"/>
        <v>0</v>
      </c>
      <c r="AA29" s="156">
        <v>0</v>
      </c>
      <c r="AB29" s="157">
        <f t="shared" si="14"/>
        <v>0</v>
      </c>
      <c r="AC29" s="149">
        <f t="shared" si="15"/>
        <v>0</v>
      </c>
      <c r="AD29" s="155">
        <f t="shared" si="16"/>
        <v>0</v>
      </c>
      <c r="AE29" s="156">
        <v>0</v>
      </c>
      <c r="AF29" s="157">
        <f t="shared" si="17"/>
        <v>0</v>
      </c>
      <c r="AG29" s="149">
        <f t="shared" si="18"/>
        <v>0</v>
      </c>
      <c r="AH29" s="155">
        <f t="shared" si="19"/>
        <v>0</v>
      </c>
      <c r="AI29" s="156">
        <v>0</v>
      </c>
      <c r="AJ29" s="157">
        <f t="shared" si="20"/>
        <v>0</v>
      </c>
      <c r="AK29" s="149">
        <f t="shared" si="21"/>
        <v>0</v>
      </c>
      <c r="AL29" s="155">
        <f t="shared" si="22"/>
        <v>0</v>
      </c>
      <c r="AM29" s="156">
        <v>0</v>
      </c>
      <c r="AN29" s="157">
        <f t="shared" si="23"/>
        <v>0</v>
      </c>
      <c r="AO29" s="149">
        <f t="shared" si="24"/>
        <v>0</v>
      </c>
      <c r="AP29" s="155">
        <f t="shared" si="25"/>
        <v>0</v>
      </c>
      <c r="AQ29" s="156">
        <v>0</v>
      </c>
      <c r="AR29" s="157">
        <f t="shared" si="26"/>
        <v>0</v>
      </c>
      <c r="AS29" s="149">
        <f t="shared" si="27"/>
        <v>0</v>
      </c>
      <c r="AT29" s="155">
        <f t="shared" si="28"/>
        <v>0</v>
      </c>
      <c r="AU29" s="156">
        <v>0</v>
      </c>
      <c r="AV29" s="157">
        <f t="shared" si="29"/>
        <v>0</v>
      </c>
      <c r="AW29" s="149">
        <f t="shared" si="30"/>
        <v>0</v>
      </c>
      <c r="AX29" s="155">
        <f t="shared" si="31"/>
        <v>0</v>
      </c>
      <c r="AY29" s="156">
        <v>0</v>
      </c>
      <c r="AZ29" s="157">
        <f t="shared" si="32"/>
        <v>0</v>
      </c>
      <c r="BA29" s="149">
        <f t="shared" si="33"/>
        <v>0</v>
      </c>
      <c r="BB29" s="155">
        <f t="shared" si="34"/>
        <v>0</v>
      </c>
      <c r="BC29" s="156">
        <v>0</v>
      </c>
      <c r="BD29" s="157">
        <f t="shared" si="35"/>
        <v>0</v>
      </c>
      <c r="BE29" s="149">
        <f t="shared" si="36"/>
        <v>0</v>
      </c>
      <c r="BF29" s="155">
        <f t="shared" si="37"/>
        <v>0</v>
      </c>
      <c r="BG29" s="156">
        <v>0</v>
      </c>
      <c r="BH29" s="157">
        <f t="shared" si="38"/>
        <v>0</v>
      </c>
      <c r="BI29" s="149">
        <f t="shared" si="39"/>
        <v>0</v>
      </c>
      <c r="BJ29" s="155">
        <f t="shared" si="40"/>
        <v>0</v>
      </c>
      <c r="BK29" s="156">
        <v>0</v>
      </c>
      <c r="BL29" s="157">
        <f t="shared" si="41"/>
        <v>0</v>
      </c>
      <c r="BM29" s="149">
        <f t="shared" si="42"/>
        <v>0</v>
      </c>
      <c r="BN29" s="155">
        <f t="shared" si="43"/>
        <v>0</v>
      </c>
      <c r="BO29" s="156">
        <v>0</v>
      </c>
      <c r="BP29" s="157">
        <f t="shared" si="44"/>
        <v>0</v>
      </c>
      <c r="BQ29" s="149">
        <f t="shared" si="45"/>
        <v>0</v>
      </c>
      <c r="BR29" s="155">
        <f t="shared" si="46"/>
        <v>0</v>
      </c>
      <c r="BS29" s="156">
        <v>0</v>
      </c>
      <c r="BT29" s="157">
        <f t="shared" si="47"/>
        <v>0</v>
      </c>
      <c r="BU29" s="149">
        <f t="shared" si="48"/>
        <v>0</v>
      </c>
      <c r="BV29" s="155">
        <f t="shared" si="49"/>
        <v>0</v>
      </c>
      <c r="BW29" s="156">
        <v>0</v>
      </c>
      <c r="BX29" s="157">
        <f t="shared" si="50"/>
        <v>0</v>
      </c>
      <c r="BY29" s="149">
        <f t="shared" si="51"/>
        <v>0</v>
      </c>
      <c r="BZ29" s="155">
        <f t="shared" si="52"/>
        <v>0</v>
      </c>
      <c r="CA29" s="156">
        <v>0</v>
      </c>
      <c r="CB29" s="157">
        <f t="shared" si="53"/>
        <v>0</v>
      </c>
      <c r="CC29" s="149">
        <f t="shared" si="54"/>
        <v>0</v>
      </c>
      <c r="CD29" s="155">
        <f t="shared" si="55"/>
        <v>0</v>
      </c>
      <c r="CE29" s="156">
        <v>0</v>
      </c>
      <c r="CF29" s="157">
        <f t="shared" si="56"/>
        <v>0</v>
      </c>
      <c r="CG29" s="149">
        <f t="shared" si="57"/>
        <v>0</v>
      </c>
      <c r="CH29" s="155">
        <f t="shared" si="58"/>
        <v>0</v>
      </c>
      <c r="CI29" s="156">
        <v>0</v>
      </c>
      <c r="CJ29" s="157">
        <f t="shared" si="59"/>
        <v>0</v>
      </c>
      <c r="CK29" s="149">
        <f t="shared" si="60"/>
        <v>0</v>
      </c>
      <c r="CL29" s="155">
        <f t="shared" si="61"/>
        <v>0</v>
      </c>
      <c r="CM29" s="156">
        <v>0</v>
      </c>
      <c r="CN29" s="157">
        <f t="shared" si="62"/>
        <v>0</v>
      </c>
      <c r="CO29" s="149">
        <f t="shared" si="63"/>
        <v>0</v>
      </c>
      <c r="CP29" s="155">
        <f t="shared" si="64"/>
        <v>0</v>
      </c>
      <c r="CQ29" s="156">
        <v>0</v>
      </c>
      <c r="CR29" s="157">
        <f t="shared" si="65"/>
        <v>0</v>
      </c>
      <c r="CS29" s="149">
        <f t="shared" si="66"/>
        <v>0</v>
      </c>
      <c r="CT29" s="155">
        <f t="shared" si="67"/>
        <v>0</v>
      </c>
      <c r="CU29" s="156">
        <v>0</v>
      </c>
      <c r="CV29" s="157">
        <f t="shared" si="68"/>
        <v>0</v>
      </c>
      <c r="CW29" s="149">
        <f t="shared" si="69"/>
        <v>0</v>
      </c>
      <c r="CX29" s="155">
        <f t="shared" si="70"/>
        <v>0</v>
      </c>
      <c r="CY29" s="156">
        <v>0</v>
      </c>
      <c r="CZ29" s="157">
        <f t="shared" si="71"/>
        <v>0</v>
      </c>
      <c r="DA29" s="149">
        <f t="shared" si="72"/>
        <v>0</v>
      </c>
      <c r="DB29" s="155">
        <f t="shared" si="73"/>
        <v>0</v>
      </c>
      <c r="DC29" s="156">
        <v>0</v>
      </c>
      <c r="DD29" s="157">
        <f t="shared" si="74"/>
        <v>0</v>
      </c>
      <c r="DE29" s="149">
        <f t="shared" si="75"/>
        <v>0</v>
      </c>
      <c r="DF29" s="155">
        <f t="shared" si="76"/>
        <v>0</v>
      </c>
      <c r="DG29" s="156">
        <v>0</v>
      </c>
      <c r="DH29" s="157">
        <f t="shared" si="77"/>
        <v>0</v>
      </c>
      <c r="DI29" s="149">
        <f t="shared" si="78"/>
        <v>0</v>
      </c>
      <c r="DJ29" s="158">
        <f t="shared" si="79"/>
        <v>1</v>
      </c>
      <c r="DK29" s="149">
        <f t="shared" si="80"/>
        <v>0</v>
      </c>
    </row>
    <row r="30" spans="1:116" ht="18.75" customHeight="1" x14ac:dyDescent="0.3">
      <c r="A30" s="145" t="s">
        <v>231</v>
      </c>
      <c r="B30" s="146">
        <v>0</v>
      </c>
      <c r="C30" s="147">
        <v>0</v>
      </c>
      <c r="D30" s="148">
        <v>0</v>
      </c>
      <c r="E30" s="149">
        <f>SUM(C30*D30)</f>
        <v>0</v>
      </c>
      <c r="F30" s="150">
        <f>SUM(C30+E30)</f>
        <v>0</v>
      </c>
      <c r="G30" s="151">
        <v>0</v>
      </c>
      <c r="H30" s="152">
        <v>0</v>
      </c>
      <c r="I30" s="124">
        <f>H30*G30</f>
        <v>0</v>
      </c>
      <c r="J30" s="153">
        <f t="shared" si="1"/>
        <v>0</v>
      </c>
      <c r="K30" s="152">
        <v>0</v>
      </c>
      <c r="L30" s="154">
        <f>K30*G30</f>
        <v>0</v>
      </c>
      <c r="M30" s="153">
        <f t="shared" si="3"/>
        <v>0</v>
      </c>
      <c r="N30" s="155">
        <f>P30*$G30</f>
        <v>0</v>
      </c>
      <c r="O30" s="156">
        <v>0</v>
      </c>
      <c r="P30" s="157">
        <f t="shared" si="5"/>
        <v>0</v>
      </c>
      <c r="Q30" s="149">
        <f t="shared" si="6"/>
        <v>0</v>
      </c>
      <c r="R30" s="155">
        <f>T30*$G30</f>
        <v>0</v>
      </c>
      <c r="S30" s="156">
        <v>0</v>
      </c>
      <c r="T30" s="157">
        <f t="shared" si="8"/>
        <v>0</v>
      </c>
      <c r="U30" s="149">
        <f t="shared" si="9"/>
        <v>0</v>
      </c>
      <c r="V30" s="155">
        <f>X30*$G30</f>
        <v>0</v>
      </c>
      <c r="W30" s="156">
        <v>0</v>
      </c>
      <c r="X30" s="157">
        <f t="shared" si="11"/>
        <v>0</v>
      </c>
      <c r="Y30" s="149">
        <f t="shared" si="12"/>
        <v>0</v>
      </c>
      <c r="Z30" s="155">
        <f>AB30*$G30</f>
        <v>0</v>
      </c>
      <c r="AA30" s="156">
        <v>0</v>
      </c>
      <c r="AB30" s="157">
        <f t="shared" si="14"/>
        <v>0</v>
      </c>
      <c r="AC30" s="149">
        <f t="shared" si="15"/>
        <v>0</v>
      </c>
      <c r="AD30" s="155">
        <f>AF30*$G30</f>
        <v>0</v>
      </c>
      <c r="AE30" s="156">
        <v>0</v>
      </c>
      <c r="AF30" s="157">
        <f t="shared" si="17"/>
        <v>0</v>
      </c>
      <c r="AG30" s="149">
        <f t="shared" si="18"/>
        <v>0</v>
      </c>
      <c r="AH30" s="155">
        <f>AJ30*$G30</f>
        <v>0</v>
      </c>
      <c r="AI30" s="156">
        <v>0</v>
      </c>
      <c r="AJ30" s="157">
        <f t="shared" si="20"/>
        <v>0</v>
      </c>
      <c r="AK30" s="149">
        <f t="shared" si="21"/>
        <v>0</v>
      </c>
      <c r="AL30" s="155">
        <f>AN30*$G30</f>
        <v>0</v>
      </c>
      <c r="AM30" s="156">
        <v>0</v>
      </c>
      <c r="AN30" s="157">
        <f t="shared" si="23"/>
        <v>0</v>
      </c>
      <c r="AO30" s="149">
        <f t="shared" si="24"/>
        <v>0</v>
      </c>
      <c r="AP30" s="155">
        <f>AR30*$G30</f>
        <v>0</v>
      </c>
      <c r="AQ30" s="156">
        <v>0</v>
      </c>
      <c r="AR30" s="157">
        <f t="shared" si="26"/>
        <v>0</v>
      </c>
      <c r="AS30" s="149">
        <f t="shared" si="27"/>
        <v>0</v>
      </c>
      <c r="AT30" s="155">
        <f>AV30*$G30</f>
        <v>0</v>
      </c>
      <c r="AU30" s="156">
        <v>0</v>
      </c>
      <c r="AV30" s="157">
        <f t="shared" si="29"/>
        <v>0</v>
      </c>
      <c r="AW30" s="149">
        <f t="shared" si="30"/>
        <v>0</v>
      </c>
      <c r="AX30" s="155">
        <f>AZ30*$G30</f>
        <v>0</v>
      </c>
      <c r="AY30" s="156">
        <v>0</v>
      </c>
      <c r="AZ30" s="157">
        <f t="shared" si="32"/>
        <v>0</v>
      </c>
      <c r="BA30" s="149">
        <f t="shared" si="33"/>
        <v>0</v>
      </c>
      <c r="BB30" s="155">
        <f>BD30*$G30</f>
        <v>0</v>
      </c>
      <c r="BC30" s="156">
        <v>0</v>
      </c>
      <c r="BD30" s="157">
        <f t="shared" si="35"/>
        <v>0</v>
      </c>
      <c r="BE30" s="149">
        <f t="shared" si="36"/>
        <v>0</v>
      </c>
      <c r="BF30" s="155">
        <f>BH30*$G30</f>
        <v>0</v>
      </c>
      <c r="BG30" s="156">
        <v>0</v>
      </c>
      <c r="BH30" s="157">
        <f t="shared" si="38"/>
        <v>0</v>
      </c>
      <c r="BI30" s="149">
        <f t="shared" si="39"/>
        <v>0</v>
      </c>
      <c r="BJ30" s="155">
        <f>BL30*$G30</f>
        <v>0</v>
      </c>
      <c r="BK30" s="156">
        <v>0</v>
      </c>
      <c r="BL30" s="157">
        <f t="shared" si="41"/>
        <v>0</v>
      </c>
      <c r="BM30" s="149">
        <f t="shared" si="42"/>
        <v>0</v>
      </c>
      <c r="BN30" s="155">
        <f>BP30*$G30</f>
        <v>0</v>
      </c>
      <c r="BO30" s="156">
        <v>0</v>
      </c>
      <c r="BP30" s="157">
        <f t="shared" si="44"/>
        <v>0</v>
      </c>
      <c r="BQ30" s="149">
        <f t="shared" si="45"/>
        <v>0</v>
      </c>
      <c r="BR30" s="155">
        <f>BT30*$G30</f>
        <v>0</v>
      </c>
      <c r="BS30" s="156">
        <v>0</v>
      </c>
      <c r="BT30" s="157">
        <f t="shared" si="47"/>
        <v>0</v>
      </c>
      <c r="BU30" s="149">
        <f t="shared" si="48"/>
        <v>0</v>
      </c>
      <c r="BV30" s="155">
        <f>BX30*$G30</f>
        <v>0</v>
      </c>
      <c r="BW30" s="156">
        <v>0</v>
      </c>
      <c r="BX30" s="157">
        <f t="shared" si="50"/>
        <v>0</v>
      </c>
      <c r="BY30" s="149">
        <f t="shared" si="51"/>
        <v>0</v>
      </c>
      <c r="BZ30" s="155">
        <f>CB30*$G30</f>
        <v>0</v>
      </c>
      <c r="CA30" s="156">
        <v>0</v>
      </c>
      <c r="CB30" s="157">
        <f t="shared" si="53"/>
        <v>0</v>
      </c>
      <c r="CC30" s="149">
        <f t="shared" si="54"/>
        <v>0</v>
      </c>
      <c r="CD30" s="155">
        <f>CF30*$G30</f>
        <v>0</v>
      </c>
      <c r="CE30" s="156">
        <v>0</v>
      </c>
      <c r="CF30" s="157">
        <f t="shared" si="56"/>
        <v>0</v>
      </c>
      <c r="CG30" s="149">
        <f t="shared" si="57"/>
        <v>0</v>
      </c>
      <c r="CH30" s="155">
        <f>CJ30*$G30</f>
        <v>0</v>
      </c>
      <c r="CI30" s="156">
        <v>0</v>
      </c>
      <c r="CJ30" s="157">
        <f t="shared" si="59"/>
        <v>0</v>
      </c>
      <c r="CK30" s="149">
        <f t="shared" si="60"/>
        <v>0</v>
      </c>
      <c r="CL30" s="155">
        <f>CN30*$G30</f>
        <v>0</v>
      </c>
      <c r="CM30" s="156">
        <v>0</v>
      </c>
      <c r="CN30" s="157">
        <f t="shared" si="62"/>
        <v>0</v>
      </c>
      <c r="CO30" s="149">
        <f t="shared" si="63"/>
        <v>0</v>
      </c>
      <c r="CP30" s="155">
        <f>CR30*$G30</f>
        <v>0</v>
      </c>
      <c r="CQ30" s="156">
        <v>0</v>
      </c>
      <c r="CR30" s="157">
        <f t="shared" si="65"/>
        <v>0</v>
      </c>
      <c r="CS30" s="149">
        <f t="shared" si="66"/>
        <v>0</v>
      </c>
      <c r="CT30" s="155">
        <f>CV30*$G30</f>
        <v>0</v>
      </c>
      <c r="CU30" s="156">
        <v>0</v>
      </c>
      <c r="CV30" s="157">
        <f t="shared" si="68"/>
        <v>0</v>
      </c>
      <c r="CW30" s="149">
        <f t="shared" si="69"/>
        <v>0</v>
      </c>
      <c r="CX30" s="155">
        <f>CZ30*$G30</f>
        <v>0</v>
      </c>
      <c r="CY30" s="156">
        <v>0</v>
      </c>
      <c r="CZ30" s="157">
        <f t="shared" si="71"/>
        <v>0</v>
      </c>
      <c r="DA30" s="149">
        <f t="shared" si="72"/>
        <v>0</v>
      </c>
      <c r="DB30" s="155">
        <f>DD30*$G30</f>
        <v>0</v>
      </c>
      <c r="DC30" s="156">
        <v>0</v>
      </c>
      <c r="DD30" s="157">
        <f t="shared" si="74"/>
        <v>0</v>
      </c>
      <c r="DE30" s="149">
        <f t="shared" si="75"/>
        <v>0</v>
      </c>
      <c r="DF30" s="155">
        <f>DH30*$G30</f>
        <v>0</v>
      </c>
      <c r="DG30" s="156">
        <v>0</v>
      </c>
      <c r="DH30" s="157">
        <f t="shared" si="77"/>
        <v>0</v>
      </c>
      <c r="DI30" s="149">
        <f t="shared" si="78"/>
        <v>0</v>
      </c>
      <c r="DJ30" s="158">
        <f>1-(+H30+K30+P30+T30+X30+AB30+AF30+AJ30+AN30+AR30+AV30+AZ30+BD30+BH30+BL30+BP30+BT30+BX30+CB30+CF30+CJ30+CN30+CR30+CV30+CZ30+DD30+DH30)</f>
        <v>1</v>
      </c>
      <c r="DK30" s="149">
        <f>DJ30*F30</f>
        <v>0</v>
      </c>
    </row>
    <row r="31" spans="1:116" s="130" customFormat="1" ht="17.399999999999999" x14ac:dyDescent="0.3">
      <c r="A31" s="145" t="s">
        <v>231</v>
      </c>
      <c r="B31" s="146">
        <v>0</v>
      </c>
      <c r="C31" s="147">
        <v>0</v>
      </c>
      <c r="D31" s="148">
        <v>0</v>
      </c>
      <c r="E31" s="149">
        <f t="shared" si="83"/>
        <v>0</v>
      </c>
      <c r="F31" s="150">
        <f t="shared" si="82"/>
        <v>0</v>
      </c>
      <c r="G31" s="151">
        <v>0</v>
      </c>
      <c r="H31" s="152">
        <v>0</v>
      </c>
      <c r="I31" s="124">
        <f t="shared" si="0"/>
        <v>0</v>
      </c>
      <c r="J31" s="153">
        <f t="shared" si="1"/>
        <v>0</v>
      </c>
      <c r="K31" s="152">
        <v>0</v>
      </c>
      <c r="L31" s="154">
        <f t="shared" si="2"/>
        <v>0</v>
      </c>
      <c r="M31" s="153">
        <f t="shared" si="3"/>
        <v>0</v>
      </c>
      <c r="N31" s="155">
        <f t="shared" si="4"/>
        <v>0</v>
      </c>
      <c r="O31" s="156">
        <v>0</v>
      </c>
      <c r="P31" s="157">
        <f t="shared" si="5"/>
        <v>0</v>
      </c>
      <c r="Q31" s="149">
        <f t="shared" si="6"/>
        <v>0</v>
      </c>
      <c r="R31" s="155">
        <f t="shared" si="7"/>
        <v>0</v>
      </c>
      <c r="S31" s="156">
        <v>0</v>
      </c>
      <c r="T31" s="157">
        <f t="shared" si="8"/>
        <v>0</v>
      </c>
      <c r="U31" s="149">
        <f t="shared" si="9"/>
        <v>0</v>
      </c>
      <c r="V31" s="155">
        <f t="shared" si="10"/>
        <v>0</v>
      </c>
      <c r="W31" s="156">
        <v>0</v>
      </c>
      <c r="X31" s="157">
        <f t="shared" si="11"/>
        <v>0</v>
      </c>
      <c r="Y31" s="149">
        <f t="shared" si="12"/>
        <v>0</v>
      </c>
      <c r="Z31" s="155">
        <f t="shared" si="13"/>
        <v>0</v>
      </c>
      <c r="AA31" s="156">
        <v>0</v>
      </c>
      <c r="AB31" s="157">
        <f t="shared" si="14"/>
        <v>0</v>
      </c>
      <c r="AC31" s="149">
        <f t="shared" si="15"/>
        <v>0</v>
      </c>
      <c r="AD31" s="155">
        <f t="shared" si="16"/>
        <v>0</v>
      </c>
      <c r="AE31" s="156">
        <v>0</v>
      </c>
      <c r="AF31" s="157">
        <f t="shared" si="17"/>
        <v>0</v>
      </c>
      <c r="AG31" s="149">
        <f t="shared" si="18"/>
        <v>0</v>
      </c>
      <c r="AH31" s="155">
        <f t="shared" si="19"/>
        <v>0</v>
      </c>
      <c r="AI31" s="156">
        <v>0</v>
      </c>
      <c r="AJ31" s="157">
        <f t="shared" si="20"/>
        <v>0</v>
      </c>
      <c r="AK31" s="149">
        <f t="shared" si="21"/>
        <v>0</v>
      </c>
      <c r="AL31" s="155">
        <f t="shared" si="22"/>
        <v>0</v>
      </c>
      <c r="AM31" s="156">
        <v>0</v>
      </c>
      <c r="AN31" s="157">
        <f>IF($G31=0,0,($AM$47*$AM31)/$G31)</f>
        <v>0</v>
      </c>
      <c r="AO31" s="149">
        <f t="shared" si="24"/>
        <v>0</v>
      </c>
      <c r="AP31" s="155">
        <f t="shared" si="25"/>
        <v>0</v>
      </c>
      <c r="AQ31" s="156">
        <v>0</v>
      </c>
      <c r="AR31" s="157">
        <f>IF($G31=0,0,($AQ$47*$AQ31)/$G31)</f>
        <v>0</v>
      </c>
      <c r="AS31" s="149">
        <f t="shared" si="27"/>
        <v>0</v>
      </c>
      <c r="AT31" s="155">
        <f t="shared" si="28"/>
        <v>0</v>
      </c>
      <c r="AU31" s="156">
        <v>0</v>
      </c>
      <c r="AV31" s="157">
        <f>IF($G31=0,0,($AU$47*$AU31)/$G31)</f>
        <v>0</v>
      </c>
      <c r="AW31" s="149">
        <f t="shared" si="30"/>
        <v>0</v>
      </c>
      <c r="AX31" s="155">
        <f t="shared" si="31"/>
        <v>0</v>
      </c>
      <c r="AY31" s="156">
        <v>0</v>
      </c>
      <c r="AZ31" s="157">
        <f>IF($G31=0,0,($AY$47*$AY31)/$G31)</f>
        <v>0</v>
      </c>
      <c r="BA31" s="149">
        <f t="shared" si="33"/>
        <v>0</v>
      </c>
      <c r="BB31" s="155">
        <f t="shared" si="34"/>
        <v>0</v>
      </c>
      <c r="BC31" s="156">
        <v>0</v>
      </c>
      <c r="BD31" s="157">
        <f t="shared" si="35"/>
        <v>0</v>
      </c>
      <c r="BE31" s="149">
        <f t="shared" si="36"/>
        <v>0</v>
      </c>
      <c r="BF31" s="155">
        <f t="shared" si="37"/>
        <v>0</v>
      </c>
      <c r="BG31" s="156">
        <v>0</v>
      </c>
      <c r="BH31" s="157">
        <f t="shared" si="38"/>
        <v>0</v>
      </c>
      <c r="BI31" s="149">
        <f t="shared" si="39"/>
        <v>0</v>
      </c>
      <c r="BJ31" s="155">
        <f t="shared" si="40"/>
        <v>0</v>
      </c>
      <c r="BK31" s="156">
        <v>0</v>
      </c>
      <c r="BL31" s="157">
        <f t="shared" si="41"/>
        <v>0</v>
      </c>
      <c r="BM31" s="149">
        <f t="shared" si="42"/>
        <v>0</v>
      </c>
      <c r="BN31" s="155">
        <f t="shared" si="43"/>
        <v>0</v>
      </c>
      <c r="BO31" s="156">
        <v>0</v>
      </c>
      <c r="BP31" s="157">
        <f t="shared" si="44"/>
        <v>0</v>
      </c>
      <c r="BQ31" s="149">
        <f t="shared" si="45"/>
        <v>0</v>
      </c>
      <c r="BR31" s="155">
        <f t="shared" si="46"/>
        <v>0</v>
      </c>
      <c r="BS31" s="156">
        <v>0</v>
      </c>
      <c r="BT31" s="157">
        <f t="shared" si="47"/>
        <v>0</v>
      </c>
      <c r="BU31" s="149">
        <f t="shared" si="48"/>
        <v>0</v>
      </c>
      <c r="BV31" s="155">
        <f t="shared" si="49"/>
        <v>0</v>
      </c>
      <c r="BW31" s="156">
        <v>0</v>
      </c>
      <c r="BX31" s="157">
        <f t="shared" si="50"/>
        <v>0</v>
      </c>
      <c r="BY31" s="149">
        <f t="shared" si="51"/>
        <v>0</v>
      </c>
      <c r="BZ31" s="155">
        <f t="shared" si="52"/>
        <v>0</v>
      </c>
      <c r="CA31" s="156">
        <v>0</v>
      </c>
      <c r="CB31" s="157">
        <f t="shared" si="53"/>
        <v>0</v>
      </c>
      <c r="CC31" s="149">
        <f t="shared" si="54"/>
        <v>0</v>
      </c>
      <c r="CD31" s="155">
        <f t="shared" si="55"/>
        <v>0</v>
      </c>
      <c r="CE31" s="156">
        <v>0</v>
      </c>
      <c r="CF31" s="157">
        <f t="shared" si="56"/>
        <v>0</v>
      </c>
      <c r="CG31" s="149">
        <f t="shared" si="57"/>
        <v>0</v>
      </c>
      <c r="CH31" s="155">
        <f t="shared" si="58"/>
        <v>0</v>
      </c>
      <c r="CI31" s="156">
        <v>0</v>
      </c>
      <c r="CJ31" s="157">
        <f t="shared" si="59"/>
        <v>0</v>
      </c>
      <c r="CK31" s="149">
        <f t="shared" si="60"/>
        <v>0</v>
      </c>
      <c r="CL31" s="155">
        <f t="shared" si="61"/>
        <v>0</v>
      </c>
      <c r="CM31" s="156">
        <v>0</v>
      </c>
      <c r="CN31" s="157">
        <f t="shared" si="62"/>
        <v>0</v>
      </c>
      <c r="CO31" s="149">
        <f t="shared" si="63"/>
        <v>0</v>
      </c>
      <c r="CP31" s="155">
        <f t="shared" si="64"/>
        <v>0</v>
      </c>
      <c r="CQ31" s="156">
        <v>0</v>
      </c>
      <c r="CR31" s="157">
        <f t="shared" si="65"/>
        <v>0</v>
      </c>
      <c r="CS31" s="149">
        <f t="shared" si="66"/>
        <v>0</v>
      </c>
      <c r="CT31" s="155">
        <f t="shared" si="67"/>
        <v>0</v>
      </c>
      <c r="CU31" s="156">
        <v>0</v>
      </c>
      <c r="CV31" s="157">
        <f t="shared" si="68"/>
        <v>0</v>
      </c>
      <c r="CW31" s="149">
        <f t="shared" si="69"/>
        <v>0</v>
      </c>
      <c r="CX31" s="155">
        <f t="shared" si="70"/>
        <v>0</v>
      </c>
      <c r="CY31" s="156">
        <v>0</v>
      </c>
      <c r="CZ31" s="157">
        <f t="shared" si="71"/>
        <v>0</v>
      </c>
      <c r="DA31" s="149">
        <f t="shared" si="72"/>
        <v>0</v>
      </c>
      <c r="DB31" s="155">
        <f t="shared" si="73"/>
        <v>0</v>
      </c>
      <c r="DC31" s="156">
        <v>0</v>
      </c>
      <c r="DD31" s="157">
        <f t="shared" si="74"/>
        <v>0</v>
      </c>
      <c r="DE31" s="149">
        <f t="shared" si="75"/>
        <v>0</v>
      </c>
      <c r="DF31" s="155">
        <f t="shared" si="76"/>
        <v>0</v>
      </c>
      <c r="DG31" s="156">
        <v>0</v>
      </c>
      <c r="DH31" s="157">
        <f t="shared" si="77"/>
        <v>0</v>
      </c>
      <c r="DI31" s="149">
        <f t="shared" si="78"/>
        <v>0</v>
      </c>
      <c r="DJ31" s="158">
        <f t="shared" si="79"/>
        <v>1</v>
      </c>
      <c r="DK31" s="149">
        <f t="shared" si="80"/>
        <v>0</v>
      </c>
      <c r="DL31" s="125"/>
    </row>
    <row r="32" spans="1:116" s="176" customFormat="1" ht="18.75" customHeight="1" x14ac:dyDescent="0.3">
      <c r="A32" s="159" t="s">
        <v>232</v>
      </c>
      <c r="B32" s="160"/>
      <c r="C32" s="161"/>
      <c r="D32" s="162"/>
      <c r="E32" s="163"/>
      <c r="F32" s="164"/>
      <c r="G32" s="165"/>
      <c r="H32" s="166"/>
      <c r="I32" s="160"/>
      <c r="J32" s="167"/>
      <c r="K32" s="166"/>
      <c r="L32" s="168"/>
      <c r="M32" s="167"/>
      <c r="N32" s="169"/>
      <c r="O32" s="170"/>
      <c r="P32" s="171"/>
      <c r="Q32" s="172"/>
      <c r="R32" s="169"/>
      <c r="S32" s="170"/>
      <c r="T32" s="171"/>
      <c r="U32" s="163"/>
      <c r="V32" s="169"/>
      <c r="W32" s="170"/>
      <c r="X32" s="171"/>
      <c r="Y32" s="163"/>
      <c r="Z32" s="169"/>
      <c r="AA32" s="170"/>
      <c r="AB32" s="171"/>
      <c r="AC32" s="163"/>
      <c r="AD32" s="169"/>
      <c r="AE32" s="173"/>
      <c r="AF32" s="171"/>
      <c r="AG32" s="163"/>
      <c r="AH32" s="169"/>
      <c r="AI32" s="173"/>
      <c r="AJ32" s="174"/>
      <c r="AK32" s="163"/>
      <c r="AL32" s="169"/>
      <c r="AM32" s="173"/>
      <c r="AN32" s="174"/>
      <c r="AO32" s="163"/>
      <c r="AP32" s="169"/>
      <c r="AQ32" s="173"/>
      <c r="AR32" s="174"/>
      <c r="AS32" s="163"/>
      <c r="AT32" s="169"/>
      <c r="AU32" s="173"/>
      <c r="AV32" s="174"/>
      <c r="AW32" s="163"/>
      <c r="AX32" s="169"/>
      <c r="AY32" s="173"/>
      <c r="AZ32" s="174"/>
      <c r="BA32" s="163"/>
      <c r="BB32" s="169"/>
      <c r="BC32" s="173"/>
      <c r="BD32" s="171"/>
      <c r="BE32" s="163"/>
      <c r="BF32" s="169"/>
      <c r="BG32" s="173"/>
      <c r="BH32" s="171"/>
      <c r="BI32" s="163"/>
      <c r="BJ32" s="169"/>
      <c r="BK32" s="173"/>
      <c r="BL32" s="171"/>
      <c r="BM32" s="163"/>
      <c r="BN32" s="169"/>
      <c r="BO32" s="173"/>
      <c r="BP32" s="171"/>
      <c r="BQ32" s="163"/>
      <c r="BR32" s="169"/>
      <c r="BS32" s="173"/>
      <c r="BT32" s="171"/>
      <c r="BU32" s="163"/>
      <c r="BV32" s="169"/>
      <c r="BW32" s="173"/>
      <c r="BX32" s="171"/>
      <c r="BY32" s="163"/>
      <c r="BZ32" s="169"/>
      <c r="CA32" s="173"/>
      <c r="CB32" s="171"/>
      <c r="CC32" s="163"/>
      <c r="CD32" s="169"/>
      <c r="CE32" s="173"/>
      <c r="CF32" s="171"/>
      <c r="CG32" s="163"/>
      <c r="CH32" s="169"/>
      <c r="CI32" s="173"/>
      <c r="CJ32" s="171"/>
      <c r="CK32" s="163"/>
      <c r="CL32" s="169"/>
      <c r="CM32" s="173"/>
      <c r="CN32" s="171"/>
      <c r="CO32" s="163"/>
      <c r="CP32" s="169"/>
      <c r="CQ32" s="173"/>
      <c r="CR32" s="171"/>
      <c r="CS32" s="163"/>
      <c r="CT32" s="169"/>
      <c r="CU32" s="173"/>
      <c r="CV32" s="171"/>
      <c r="CW32" s="163"/>
      <c r="CX32" s="169"/>
      <c r="CY32" s="173"/>
      <c r="CZ32" s="171"/>
      <c r="DA32" s="163"/>
      <c r="DB32" s="169"/>
      <c r="DC32" s="173"/>
      <c r="DD32" s="171"/>
      <c r="DE32" s="163"/>
      <c r="DF32" s="169"/>
      <c r="DG32" s="173"/>
      <c r="DH32" s="174"/>
      <c r="DI32" s="163"/>
      <c r="DJ32" s="158"/>
      <c r="DK32" s="163"/>
      <c r="DL32" s="175"/>
    </row>
    <row r="33" spans="1:116" s="176" customFormat="1" ht="18.75" customHeight="1" x14ac:dyDescent="0.3">
      <c r="A33" s="177" t="s">
        <v>233</v>
      </c>
      <c r="B33" s="178">
        <v>0</v>
      </c>
      <c r="C33" s="161">
        <v>0</v>
      </c>
      <c r="D33" s="162">
        <v>0</v>
      </c>
      <c r="E33" s="172">
        <f>SUM(C33*D33)</f>
        <v>0</v>
      </c>
      <c r="F33" s="179">
        <f>SUM(C33+E33)</f>
        <v>0</v>
      </c>
      <c r="G33" s="165">
        <v>0</v>
      </c>
      <c r="H33" s="180">
        <v>0</v>
      </c>
      <c r="I33" s="181">
        <f>H33*G33</f>
        <v>0</v>
      </c>
      <c r="J33" s="182">
        <f t="shared" si="1"/>
        <v>0</v>
      </c>
      <c r="K33" s="180">
        <v>0</v>
      </c>
      <c r="L33" s="183">
        <f>K33*G33</f>
        <v>0</v>
      </c>
      <c r="M33" s="182">
        <f t="shared" si="3"/>
        <v>0</v>
      </c>
      <c r="N33" s="184">
        <f>P33*$G33</f>
        <v>0</v>
      </c>
      <c r="O33" s="185">
        <v>0</v>
      </c>
      <c r="P33" s="171">
        <f t="shared" si="5"/>
        <v>0</v>
      </c>
      <c r="Q33" s="172">
        <f t="shared" si="6"/>
        <v>0</v>
      </c>
      <c r="R33" s="184">
        <f>T33*$G33</f>
        <v>0</v>
      </c>
      <c r="S33" s="185">
        <v>0</v>
      </c>
      <c r="T33" s="171">
        <f t="shared" si="8"/>
        <v>0</v>
      </c>
      <c r="U33" s="172">
        <f>T33*$F33</f>
        <v>0</v>
      </c>
      <c r="V33" s="184">
        <f>X33*$G33</f>
        <v>0</v>
      </c>
      <c r="W33" s="185">
        <v>0</v>
      </c>
      <c r="X33" s="171">
        <f t="shared" si="11"/>
        <v>0</v>
      </c>
      <c r="Y33" s="172">
        <f>X33*$F33</f>
        <v>0</v>
      </c>
      <c r="Z33" s="184">
        <f>AB33*$G33</f>
        <v>0</v>
      </c>
      <c r="AA33" s="185">
        <v>0</v>
      </c>
      <c r="AB33" s="171">
        <f t="shared" si="14"/>
        <v>0</v>
      </c>
      <c r="AC33" s="172">
        <f>AB33*$F33</f>
        <v>0</v>
      </c>
      <c r="AD33" s="184">
        <f>AF33*$G33</f>
        <v>0</v>
      </c>
      <c r="AE33" s="185">
        <v>0</v>
      </c>
      <c r="AF33" s="171">
        <f t="shared" si="17"/>
        <v>0</v>
      </c>
      <c r="AG33" s="172">
        <f>AF33*$F33</f>
        <v>0</v>
      </c>
      <c r="AH33" s="184">
        <f>AJ33*$G33</f>
        <v>0</v>
      </c>
      <c r="AI33" s="185">
        <v>0</v>
      </c>
      <c r="AJ33" s="171">
        <f t="shared" ref="AJ33:AJ42" si="84">IF($G33=0,0,($AM$47*$AM33)/$G33)</f>
        <v>0</v>
      </c>
      <c r="AK33" s="172">
        <f>AJ33*$F33</f>
        <v>0</v>
      </c>
      <c r="AL33" s="184">
        <f>AN33*$G33</f>
        <v>0</v>
      </c>
      <c r="AM33" s="185">
        <v>0</v>
      </c>
      <c r="AN33" s="171">
        <f t="shared" ref="AN33:AN42" si="85">IF($G33=0,0,($AM$47*$AM33)/$G33)</f>
        <v>0</v>
      </c>
      <c r="AO33" s="172">
        <f>AN33*$F33</f>
        <v>0</v>
      </c>
      <c r="AP33" s="184">
        <f>AR33*$G33</f>
        <v>0</v>
      </c>
      <c r="AQ33" s="185">
        <v>0</v>
      </c>
      <c r="AR33" s="171">
        <f t="shared" ref="AR33:AR42" si="86">IF($G33=0,0,($AQ$47*$AQ33)/$G33)</f>
        <v>0</v>
      </c>
      <c r="AS33" s="172">
        <f>AR33*$F33</f>
        <v>0</v>
      </c>
      <c r="AT33" s="184">
        <f>AV33*$G33</f>
        <v>0</v>
      </c>
      <c r="AU33" s="185">
        <v>0</v>
      </c>
      <c r="AV33" s="171">
        <f t="shared" ref="AV33:AV42" si="87">IF($G33=0,0,($AU$47*$AU33)/$G33)</f>
        <v>0</v>
      </c>
      <c r="AW33" s="172">
        <f>AV33*$F33</f>
        <v>0</v>
      </c>
      <c r="AX33" s="184">
        <f>AZ33*$G33</f>
        <v>0</v>
      </c>
      <c r="AY33" s="185">
        <v>0</v>
      </c>
      <c r="AZ33" s="171">
        <f t="shared" ref="AZ33:AZ42" si="88">IF($G33=0,0,($AY$47*$AY33)/$G33)</f>
        <v>0</v>
      </c>
      <c r="BA33" s="172">
        <f>AZ33*$F33</f>
        <v>0</v>
      </c>
      <c r="BB33" s="184">
        <f>BD33*$G33</f>
        <v>0</v>
      </c>
      <c r="BC33" s="185">
        <v>0</v>
      </c>
      <c r="BD33" s="171">
        <f t="shared" si="35"/>
        <v>0</v>
      </c>
      <c r="BE33" s="172">
        <f>BD33*$F33</f>
        <v>0</v>
      </c>
      <c r="BF33" s="184">
        <f>BH33*$G33</f>
        <v>0</v>
      </c>
      <c r="BG33" s="185">
        <v>0</v>
      </c>
      <c r="BH33" s="171">
        <f t="shared" si="38"/>
        <v>0</v>
      </c>
      <c r="BI33" s="172">
        <f>BH33*$F33</f>
        <v>0</v>
      </c>
      <c r="BJ33" s="184">
        <f>BL33*$G33</f>
        <v>0</v>
      </c>
      <c r="BK33" s="185">
        <v>0</v>
      </c>
      <c r="BL33" s="171">
        <f t="shared" ref="BL33:BL42" si="89">IF($G33=0,0,($BK$47*$BK33)/$G33)</f>
        <v>0</v>
      </c>
      <c r="BM33" s="172">
        <f>BL33*$F33</f>
        <v>0</v>
      </c>
      <c r="BN33" s="184">
        <f>BP33*$G33</f>
        <v>0</v>
      </c>
      <c r="BO33" s="185">
        <v>0</v>
      </c>
      <c r="BP33" s="171">
        <f t="shared" si="44"/>
        <v>0</v>
      </c>
      <c r="BQ33" s="172">
        <f>BP33*$F33</f>
        <v>0</v>
      </c>
      <c r="BR33" s="184">
        <f>BT33*$G33</f>
        <v>0</v>
      </c>
      <c r="BS33" s="185">
        <v>0</v>
      </c>
      <c r="BT33" s="171">
        <f t="shared" ref="BT33:BT42" si="90">IF($G33=0,0,($BS$47*$BS33)/$G33)</f>
        <v>0</v>
      </c>
      <c r="BU33" s="172">
        <f>BT33*$F33</f>
        <v>0</v>
      </c>
      <c r="BV33" s="184">
        <f>BX33*$G33</f>
        <v>0</v>
      </c>
      <c r="BW33" s="185">
        <v>0</v>
      </c>
      <c r="BX33" s="171">
        <f t="shared" ref="BX33:BX42" si="91">IF($G33=0,0,($BW$47*$BW33)/$G33)</f>
        <v>0</v>
      </c>
      <c r="BY33" s="172">
        <f>BX33*$F33</f>
        <v>0</v>
      </c>
      <c r="BZ33" s="184">
        <f>CB33*$G33</f>
        <v>0</v>
      </c>
      <c r="CA33" s="185">
        <v>0</v>
      </c>
      <c r="CB33" s="171">
        <f t="shared" ref="CB33:CB42" si="92">IF($G33=0,0,($CA$47*$CA33)/$G33)</f>
        <v>0</v>
      </c>
      <c r="CC33" s="172">
        <f>CB33*$F33</f>
        <v>0</v>
      </c>
      <c r="CD33" s="184">
        <f>CF33*$G33</f>
        <v>0</v>
      </c>
      <c r="CE33" s="185">
        <v>0</v>
      </c>
      <c r="CF33" s="171">
        <f t="shared" ref="CF33:CF42" si="93">IF($G33=0,0,($CE$47*$CE33)/$G33)</f>
        <v>0</v>
      </c>
      <c r="CG33" s="172">
        <f>CF33*$F33</f>
        <v>0</v>
      </c>
      <c r="CH33" s="184">
        <f>CJ33*$G33</f>
        <v>0</v>
      </c>
      <c r="CI33" s="185">
        <v>0</v>
      </c>
      <c r="CJ33" s="171">
        <f t="shared" ref="CJ33:CJ42" si="94">IF($G33=0,0,($CI$47*$CI33)/$G33)</f>
        <v>0</v>
      </c>
      <c r="CK33" s="172">
        <f>CJ33*$F33</f>
        <v>0</v>
      </c>
      <c r="CL33" s="184">
        <f>CN33*$G33</f>
        <v>0</v>
      </c>
      <c r="CM33" s="185">
        <v>0</v>
      </c>
      <c r="CN33" s="171">
        <f t="shared" ref="CN33:CN42" si="95">IF($G33=0,0,($CM$47*$CM33)/$G33)</f>
        <v>0</v>
      </c>
      <c r="CO33" s="172">
        <f>CN33*$F33</f>
        <v>0</v>
      </c>
      <c r="CP33" s="184">
        <f>CR33*$G33</f>
        <v>0</v>
      </c>
      <c r="CQ33" s="185">
        <v>0</v>
      </c>
      <c r="CR33" s="171">
        <f t="shared" ref="CR33:CR42" si="96">IF($G33=0,0,($CQ$47*$CQ33)/$G33)</f>
        <v>0</v>
      </c>
      <c r="CS33" s="172">
        <f>CR33*$F33</f>
        <v>0</v>
      </c>
      <c r="CT33" s="184">
        <f>CV33*$G33</f>
        <v>0</v>
      </c>
      <c r="CU33" s="185">
        <v>0</v>
      </c>
      <c r="CV33" s="171">
        <f t="shared" ref="CV33:CV42" si="97">IF($G33=0,0,($CU$47*$CU33)/$G33)</f>
        <v>0</v>
      </c>
      <c r="CW33" s="172">
        <f>CV33*$F33</f>
        <v>0</v>
      </c>
      <c r="CX33" s="184">
        <f>CZ33*$G33</f>
        <v>0</v>
      </c>
      <c r="CY33" s="185">
        <v>0</v>
      </c>
      <c r="CZ33" s="171">
        <f t="shared" ref="CZ33:CZ42" si="98">IF($G33=0,0,($CY$47*$CY33)/$G33)</f>
        <v>0</v>
      </c>
      <c r="DA33" s="172">
        <f>CZ33*$F33</f>
        <v>0</v>
      </c>
      <c r="DB33" s="184">
        <f>DD33*$G33</f>
        <v>0</v>
      </c>
      <c r="DC33" s="185">
        <v>0</v>
      </c>
      <c r="DD33" s="171">
        <f t="shared" ref="DD33:DD42" si="99">IF($G33=0,0,($DC$47*$DC33)/$G33)</f>
        <v>0</v>
      </c>
      <c r="DE33" s="172">
        <f>DD33*$F33</f>
        <v>0</v>
      </c>
      <c r="DF33" s="184">
        <f>DH33*$G33</f>
        <v>0</v>
      </c>
      <c r="DG33" s="185">
        <v>0</v>
      </c>
      <c r="DH33" s="171">
        <f t="shared" ref="DH33:DH42" si="100">IF($G33=0,0,($DG$47*$DG33)/$G33)</f>
        <v>0</v>
      </c>
      <c r="DI33" s="172">
        <f>DH33*$F33</f>
        <v>0</v>
      </c>
      <c r="DJ33" s="158">
        <f t="shared" ref="DJ33:DJ42" si="101">1-(+H33+K33+P33+T33+X33+AB33+AF33+AJ33+AN33+AR33+AV33+AZ33+BD33+BH33+BL33+BP33+BT33+BX33+CB33+CF33+CJ33+CN33+CR33+CV33+CZ33+DD33+DH33)</f>
        <v>1</v>
      </c>
      <c r="DK33" s="172">
        <f t="shared" ref="DK33:DK42" si="102">DJ33*F33</f>
        <v>0</v>
      </c>
      <c r="DL33" s="175"/>
    </row>
    <row r="34" spans="1:116" s="176" customFormat="1" ht="18.75" customHeight="1" x14ac:dyDescent="0.3">
      <c r="A34" s="177" t="s">
        <v>233</v>
      </c>
      <c r="B34" s="178">
        <v>0</v>
      </c>
      <c r="C34" s="161">
        <v>0</v>
      </c>
      <c r="D34" s="162">
        <v>0</v>
      </c>
      <c r="E34" s="172">
        <f t="shared" ref="E34:E42" si="103">SUM(C34*D34)</f>
        <v>0</v>
      </c>
      <c r="F34" s="179">
        <f t="shared" ref="F34:F42" si="104">SUM(C34+E34)</f>
        <v>0</v>
      </c>
      <c r="G34" s="165">
        <v>0</v>
      </c>
      <c r="H34" s="180">
        <v>0</v>
      </c>
      <c r="I34" s="181">
        <f t="shared" ref="I34:I42" si="105">H34*G34</f>
        <v>0</v>
      </c>
      <c r="J34" s="182">
        <f t="shared" si="1"/>
        <v>0</v>
      </c>
      <c r="K34" s="180">
        <v>0</v>
      </c>
      <c r="L34" s="183">
        <f t="shared" ref="L34:L42" si="106">K34*G34</f>
        <v>0</v>
      </c>
      <c r="M34" s="182">
        <f t="shared" si="3"/>
        <v>0</v>
      </c>
      <c r="N34" s="184">
        <f t="shared" ref="N34:N42" si="107">P34*$G34</f>
        <v>0</v>
      </c>
      <c r="O34" s="185">
        <v>0</v>
      </c>
      <c r="P34" s="171">
        <f t="shared" si="5"/>
        <v>0</v>
      </c>
      <c r="Q34" s="172">
        <f t="shared" si="6"/>
        <v>0</v>
      </c>
      <c r="R34" s="184">
        <f t="shared" ref="R34:R42" si="108">T34*$G34</f>
        <v>0</v>
      </c>
      <c r="S34" s="185">
        <v>0</v>
      </c>
      <c r="T34" s="171">
        <f t="shared" si="8"/>
        <v>0</v>
      </c>
      <c r="U34" s="172">
        <f t="shared" ref="U34:U42" si="109">T34*$F34</f>
        <v>0</v>
      </c>
      <c r="V34" s="184">
        <f t="shared" ref="V34:V42" si="110">X34*$G34</f>
        <v>0</v>
      </c>
      <c r="W34" s="185">
        <v>0</v>
      </c>
      <c r="X34" s="171">
        <f t="shared" si="11"/>
        <v>0</v>
      </c>
      <c r="Y34" s="172">
        <f t="shared" ref="Y34:Y42" si="111">X34*$F34</f>
        <v>0</v>
      </c>
      <c r="Z34" s="184">
        <f t="shared" ref="Z34:Z42" si="112">AB34*$G34</f>
        <v>0</v>
      </c>
      <c r="AA34" s="185">
        <v>0</v>
      </c>
      <c r="AB34" s="171">
        <f t="shared" si="14"/>
        <v>0</v>
      </c>
      <c r="AC34" s="172">
        <f t="shared" ref="AC34:AC42" si="113">AB34*$F34</f>
        <v>0</v>
      </c>
      <c r="AD34" s="184">
        <f t="shared" ref="AD34:AD42" si="114">AF34*$G34</f>
        <v>0</v>
      </c>
      <c r="AE34" s="185">
        <v>0</v>
      </c>
      <c r="AF34" s="171">
        <f t="shared" si="17"/>
        <v>0</v>
      </c>
      <c r="AG34" s="172">
        <f t="shared" ref="AG34:AG42" si="115">AF34*$F34</f>
        <v>0</v>
      </c>
      <c r="AH34" s="184">
        <f t="shared" ref="AH34:AH42" si="116">AJ34*$G34</f>
        <v>0</v>
      </c>
      <c r="AI34" s="185">
        <v>0</v>
      </c>
      <c r="AJ34" s="171">
        <f t="shared" si="84"/>
        <v>0</v>
      </c>
      <c r="AK34" s="172">
        <f t="shared" ref="AK34:AK42" si="117">AJ34*$F34</f>
        <v>0</v>
      </c>
      <c r="AL34" s="184">
        <f t="shared" ref="AL34:AL42" si="118">AN34*$G34</f>
        <v>0</v>
      </c>
      <c r="AM34" s="185">
        <v>0</v>
      </c>
      <c r="AN34" s="171">
        <f t="shared" si="85"/>
        <v>0</v>
      </c>
      <c r="AO34" s="172">
        <f t="shared" ref="AO34:AO42" si="119">AN34*$F34</f>
        <v>0</v>
      </c>
      <c r="AP34" s="184">
        <f t="shared" ref="AP34:AP42" si="120">AR34*$G34</f>
        <v>0</v>
      </c>
      <c r="AQ34" s="185">
        <v>0</v>
      </c>
      <c r="AR34" s="171">
        <f t="shared" si="86"/>
        <v>0</v>
      </c>
      <c r="AS34" s="172">
        <f t="shared" ref="AS34:AS42" si="121">AR34*$F34</f>
        <v>0</v>
      </c>
      <c r="AT34" s="184">
        <f t="shared" ref="AT34:AT42" si="122">AV34*$G34</f>
        <v>0</v>
      </c>
      <c r="AU34" s="185">
        <v>0</v>
      </c>
      <c r="AV34" s="171">
        <f t="shared" si="87"/>
        <v>0</v>
      </c>
      <c r="AW34" s="172">
        <f t="shared" ref="AW34:AW42" si="123">AV34*$F34</f>
        <v>0</v>
      </c>
      <c r="AX34" s="184">
        <f t="shared" ref="AX34:AX42" si="124">AZ34*$G34</f>
        <v>0</v>
      </c>
      <c r="AY34" s="185">
        <v>0</v>
      </c>
      <c r="AZ34" s="171">
        <f t="shared" si="88"/>
        <v>0</v>
      </c>
      <c r="BA34" s="172">
        <f t="shared" ref="BA34:BA42" si="125">AZ34*$F34</f>
        <v>0</v>
      </c>
      <c r="BB34" s="184">
        <f t="shared" ref="BB34:BB42" si="126">BD34*$G34</f>
        <v>0</v>
      </c>
      <c r="BC34" s="185">
        <v>0</v>
      </c>
      <c r="BD34" s="171">
        <f t="shared" si="35"/>
        <v>0</v>
      </c>
      <c r="BE34" s="172">
        <f t="shared" ref="BE34:BE42" si="127">BD34*$F34</f>
        <v>0</v>
      </c>
      <c r="BF34" s="184">
        <f t="shared" ref="BF34:BF42" si="128">BH34*$G34</f>
        <v>0</v>
      </c>
      <c r="BG34" s="185">
        <v>0</v>
      </c>
      <c r="BH34" s="171">
        <f t="shared" si="38"/>
        <v>0</v>
      </c>
      <c r="BI34" s="172">
        <f t="shared" ref="BI34:BI42" si="129">BH34*$F34</f>
        <v>0</v>
      </c>
      <c r="BJ34" s="184">
        <f t="shared" ref="BJ34:BJ42" si="130">BL34*$G34</f>
        <v>0</v>
      </c>
      <c r="BK34" s="185">
        <v>0</v>
      </c>
      <c r="BL34" s="171">
        <f t="shared" si="89"/>
        <v>0</v>
      </c>
      <c r="BM34" s="172">
        <f t="shared" ref="BM34:BM42" si="131">BL34*$F34</f>
        <v>0</v>
      </c>
      <c r="BN34" s="184">
        <f t="shared" ref="BN34:BN42" si="132">BP34*$G34</f>
        <v>0</v>
      </c>
      <c r="BO34" s="185">
        <v>0</v>
      </c>
      <c r="BP34" s="171">
        <f t="shared" si="44"/>
        <v>0</v>
      </c>
      <c r="BQ34" s="172">
        <f t="shared" ref="BQ34:BQ42" si="133">BP34*$F34</f>
        <v>0</v>
      </c>
      <c r="BR34" s="184">
        <f t="shared" ref="BR34:BR42" si="134">BT34*$G34</f>
        <v>0</v>
      </c>
      <c r="BS34" s="185">
        <v>0</v>
      </c>
      <c r="BT34" s="171">
        <f t="shared" si="90"/>
        <v>0</v>
      </c>
      <c r="BU34" s="172">
        <f t="shared" ref="BU34:BU42" si="135">BT34*$F34</f>
        <v>0</v>
      </c>
      <c r="BV34" s="184">
        <f t="shared" ref="BV34:BV42" si="136">BX34*$G34</f>
        <v>0</v>
      </c>
      <c r="BW34" s="185">
        <v>0</v>
      </c>
      <c r="BX34" s="171">
        <f t="shared" si="91"/>
        <v>0</v>
      </c>
      <c r="BY34" s="172">
        <f t="shared" ref="BY34:BY42" si="137">BX34*$F34</f>
        <v>0</v>
      </c>
      <c r="BZ34" s="184">
        <f t="shared" ref="BZ34:BZ42" si="138">CB34*$G34</f>
        <v>0</v>
      </c>
      <c r="CA34" s="185">
        <v>0</v>
      </c>
      <c r="CB34" s="171">
        <f t="shared" si="92"/>
        <v>0</v>
      </c>
      <c r="CC34" s="172">
        <f t="shared" ref="CC34:CC42" si="139">CB34*$F34</f>
        <v>0</v>
      </c>
      <c r="CD34" s="184">
        <f t="shared" ref="CD34:CD42" si="140">CF34*$G34</f>
        <v>0</v>
      </c>
      <c r="CE34" s="185">
        <v>0</v>
      </c>
      <c r="CF34" s="171">
        <f t="shared" si="93"/>
        <v>0</v>
      </c>
      <c r="CG34" s="172">
        <f t="shared" ref="CG34:CG42" si="141">CF34*$F34</f>
        <v>0</v>
      </c>
      <c r="CH34" s="184">
        <f t="shared" ref="CH34:CH42" si="142">CJ34*$G34</f>
        <v>0</v>
      </c>
      <c r="CI34" s="185">
        <v>0</v>
      </c>
      <c r="CJ34" s="171">
        <f t="shared" si="94"/>
        <v>0</v>
      </c>
      <c r="CK34" s="172">
        <f t="shared" ref="CK34:CK42" si="143">CJ34*$F34</f>
        <v>0</v>
      </c>
      <c r="CL34" s="184">
        <f t="shared" ref="CL34:CL42" si="144">CN34*$G34</f>
        <v>0</v>
      </c>
      <c r="CM34" s="185">
        <v>0</v>
      </c>
      <c r="CN34" s="171">
        <f t="shared" si="95"/>
        <v>0</v>
      </c>
      <c r="CO34" s="172">
        <f t="shared" ref="CO34:CO42" si="145">CN34*$F34</f>
        <v>0</v>
      </c>
      <c r="CP34" s="184">
        <f t="shared" ref="CP34:CP42" si="146">CR34*$G34</f>
        <v>0</v>
      </c>
      <c r="CQ34" s="185">
        <v>0</v>
      </c>
      <c r="CR34" s="171">
        <f t="shared" si="96"/>
        <v>0</v>
      </c>
      <c r="CS34" s="172">
        <f t="shared" ref="CS34:CS42" si="147">CR34*$F34</f>
        <v>0</v>
      </c>
      <c r="CT34" s="184">
        <f t="shared" ref="CT34:CT42" si="148">CV34*$G34</f>
        <v>0</v>
      </c>
      <c r="CU34" s="185">
        <v>0</v>
      </c>
      <c r="CV34" s="171">
        <f t="shared" si="97"/>
        <v>0</v>
      </c>
      <c r="CW34" s="172">
        <f t="shared" ref="CW34:CW42" si="149">CV34*$F34</f>
        <v>0</v>
      </c>
      <c r="CX34" s="184">
        <f t="shared" ref="CX34:CX42" si="150">CZ34*$G34</f>
        <v>0</v>
      </c>
      <c r="CY34" s="185">
        <v>0</v>
      </c>
      <c r="CZ34" s="171">
        <f t="shared" si="98"/>
        <v>0</v>
      </c>
      <c r="DA34" s="172">
        <f t="shared" ref="DA34:DA42" si="151">CZ34*$F34</f>
        <v>0</v>
      </c>
      <c r="DB34" s="184">
        <f t="shared" ref="DB34:DB42" si="152">DD34*$G34</f>
        <v>0</v>
      </c>
      <c r="DC34" s="185">
        <v>0</v>
      </c>
      <c r="DD34" s="171">
        <f t="shared" si="99"/>
        <v>0</v>
      </c>
      <c r="DE34" s="172">
        <f t="shared" ref="DE34:DE42" si="153">DD34*$F34</f>
        <v>0</v>
      </c>
      <c r="DF34" s="184">
        <f t="shared" ref="DF34:DF42" si="154">DH34*$G34</f>
        <v>0</v>
      </c>
      <c r="DG34" s="185">
        <v>0</v>
      </c>
      <c r="DH34" s="171">
        <f t="shared" si="100"/>
        <v>0</v>
      </c>
      <c r="DI34" s="172">
        <f t="shared" ref="DI34:DI42" si="155">DH34*$F34</f>
        <v>0</v>
      </c>
      <c r="DJ34" s="158">
        <f t="shared" si="101"/>
        <v>1</v>
      </c>
      <c r="DK34" s="172">
        <f t="shared" si="102"/>
        <v>0</v>
      </c>
      <c r="DL34" s="175"/>
    </row>
    <row r="35" spans="1:116" s="176" customFormat="1" ht="18.75" customHeight="1" x14ac:dyDescent="0.3">
      <c r="A35" s="177" t="s">
        <v>233</v>
      </c>
      <c r="B35" s="178">
        <v>0</v>
      </c>
      <c r="C35" s="161">
        <v>0</v>
      </c>
      <c r="D35" s="162">
        <v>0</v>
      </c>
      <c r="E35" s="172">
        <f t="shared" si="103"/>
        <v>0</v>
      </c>
      <c r="F35" s="179">
        <f t="shared" si="104"/>
        <v>0</v>
      </c>
      <c r="G35" s="165">
        <v>0</v>
      </c>
      <c r="H35" s="180">
        <v>0</v>
      </c>
      <c r="I35" s="181">
        <f t="shared" si="105"/>
        <v>0</v>
      </c>
      <c r="J35" s="182">
        <f t="shared" si="1"/>
        <v>0</v>
      </c>
      <c r="K35" s="180">
        <v>0</v>
      </c>
      <c r="L35" s="183">
        <f t="shared" si="106"/>
        <v>0</v>
      </c>
      <c r="M35" s="182">
        <f t="shared" si="3"/>
        <v>0</v>
      </c>
      <c r="N35" s="184">
        <f t="shared" si="107"/>
        <v>0</v>
      </c>
      <c r="O35" s="185">
        <v>0</v>
      </c>
      <c r="P35" s="171">
        <f t="shared" si="5"/>
        <v>0</v>
      </c>
      <c r="Q35" s="172">
        <f t="shared" si="6"/>
        <v>0</v>
      </c>
      <c r="R35" s="184">
        <f t="shared" si="108"/>
        <v>0</v>
      </c>
      <c r="S35" s="185">
        <v>0</v>
      </c>
      <c r="T35" s="171">
        <f t="shared" si="8"/>
        <v>0</v>
      </c>
      <c r="U35" s="172">
        <f t="shared" si="109"/>
        <v>0</v>
      </c>
      <c r="V35" s="184">
        <f t="shared" si="110"/>
        <v>0</v>
      </c>
      <c r="W35" s="185">
        <v>0</v>
      </c>
      <c r="X35" s="171">
        <f t="shared" si="11"/>
        <v>0</v>
      </c>
      <c r="Y35" s="172">
        <f t="shared" si="111"/>
        <v>0</v>
      </c>
      <c r="Z35" s="184">
        <f t="shared" si="112"/>
        <v>0</v>
      </c>
      <c r="AA35" s="185">
        <v>0</v>
      </c>
      <c r="AB35" s="171">
        <f t="shared" si="14"/>
        <v>0</v>
      </c>
      <c r="AC35" s="172">
        <f t="shared" si="113"/>
        <v>0</v>
      </c>
      <c r="AD35" s="184">
        <f t="shared" si="114"/>
        <v>0</v>
      </c>
      <c r="AE35" s="185">
        <v>0</v>
      </c>
      <c r="AF35" s="171">
        <f t="shared" si="17"/>
        <v>0</v>
      </c>
      <c r="AG35" s="172">
        <f t="shared" si="115"/>
        <v>0</v>
      </c>
      <c r="AH35" s="184">
        <f t="shared" si="116"/>
        <v>0</v>
      </c>
      <c r="AI35" s="185">
        <v>0</v>
      </c>
      <c r="AJ35" s="171">
        <f t="shared" si="84"/>
        <v>0</v>
      </c>
      <c r="AK35" s="172">
        <f t="shared" si="117"/>
        <v>0</v>
      </c>
      <c r="AL35" s="184">
        <f t="shared" si="118"/>
        <v>0</v>
      </c>
      <c r="AM35" s="185">
        <v>0</v>
      </c>
      <c r="AN35" s="171">
        <f t="shared" si="85"/>
        <v>0</v>
      </c>
      <c r="AO35" s="172">
        <f t="shared" si="119"/>
        <v>0</v>
      </c>
      <c r="AP35" s="184">
        <f t="shared" si="120"/>
        <v>0</v>
      </c>
      <c r="AQ35" s="185">
        <v>0</v>
      </c>
      <c r="AR35" s="171">
        <f t="shared" si="86"/>
        <v>0</v>
      </c>
      <c r="AS35" s="172">
        <f t="shared" si="121"/>
        <v>0</v>
      </c>
      <c r="AT35" s="184">
        <f t="shared" si="122"/>
        <v>0</v>
      </c>
      <c r="AU35" s="185">
        <v>0</v>
      </c>
      <c r="AV35" s="171">
        <f t="shared" si="87"/>
        <v>0</v>
      </c>
      <c r="AW35" s="172">
        <f t="shared" si="123"/>
        <v>0</v>
      </c>
      <c r="AX35" s="184">
        <f t="shared" si="124"/>
        <v>0</v>
      </c>
      <c r="AY35" s="185">
        <v>0</v>
      </c>
      <c r="AZ35" s="171">
        <f t="shared" si="88"/>
        <v>0</v>
      </c>
      <c r="BA35" s="172">
        <f t="shared" si="125"/>
        <v>0</v>
      </c>
      <c r="BB35" s="184">
        <f t="shared" si="126"/>
        <v>0</v>
      </c>
      <c r="BC35" s="185">
        <v>0</v>
      </c>
      <c r="BD35" s="171">
        <f t="shared" si="35"/>
        <v>0</v>
      </c>
      <c r="BE35" s="172">
        <f t="shared" si="127"/>
        <v>0</v>
      </c>
      <c r="BF35" s="184">
        <f t="shared" si="128"/>
        <v>0</v>
      </c>
      <c r="BG35" s="185">
        <v>0</v>
      </c>
      <c r="BH35" s="171">
        <f t="shared" si="38"/>
        <v>0</v>
      </c>
      <c r="BI35" s="172">
        <f t="shared" si="129"/>
        <v>0</v>
      </c>
      <c r="BJ35" s="184">
        <f t="shared" si="130"/>
        <v>0</v>
      </c>
      <c r="BK35" s="185">
        <v>0</v>
      </c>
      <c r="BL35" s="171">
        <f t="shared" si="89"/>
        <v>0</v>
      </c>
      <c r="BM35" s="172">
        <f t="shared" si="131"/>
        <v>0</v>
      </c>
      <c r="BN35" s="184">
        <f t="shared" si="132"/>
        <v>0</v>
      </c>
      <c r="BO35" s="185">
        <v>0</v>
      </c>
      <c r="BP35" s="171">
        <f t="shared" si="44"/>
        <v>0</v>
      </c>
      <c r="BQ35" s="172">
        <f t="shared" si="133"/>
        <v>0</v>
      </c>
      <c r="BR35" s="184">
        <f t="shared" si="134"/>
        <v>0</v>
      </c>
      <c r="BS35" s="185">
        <v>0</v>
      </c>
      <c r="BT35" s="171">
        <f t="shared" si="90"/>
        <v>0</v>
      </c>
      <c r="BU35" s="172">
        <f t="shared" si="135"/>
        <v>0</v>
      </c>
      <c r="BV35" s="184">
        <f t="shared" si="136"/>
        <v>0</v>
      </c>
      <c r="BW35" s="185">
        <v>0</v>
      </c>
      <c r="BX35" s="171">
        <f t="shared" si="91"/>
        <v>0</v>
      </c>
      <c r="BY35" s="172">
        <f t="shared" si="137"/>
        <v>0</v>
      </c>
      <c r="BZ35" s="184">
        <f t="shared" si="138"/>
        <v>0</v>
      </c>
      <c r="CA35" s="185">
        <v>0</v>
      </c>
      <c r="CB35" s="171">
        <f t="shared" si="92"/>
        <v>0</v>
      </c>
      <c r="CC35" s="172">
        <f t="shared" si="139"/>
        <v>0</v>
      </c>
      <c r="CD35" s="184">
        <f t="shared" si="140"/>
        <v>0</v>
      </c>
      <c r="CE35" s="185">
        <v>0</v>
      </c>
      <c r="CF35" s="171">
        <f t="shared" si="93"/>
        <v>0</v>
      </c>
      <c r="CG35" s="172">
        <f t="shared" si="141"/>
        <v>0</v>
      </c>
      <c r="CH35" s="184">
        <f t="shared" si="142"/>
        <v>0</v>
      </c>
      <c r="CI35" s="185">
        <v>0</v>
      </c>
      <c r="CJ35" s="171">
        <f t="shared" si="94"/>
        <v>0</v>
      </c>
      <c r="CK35" s="172">
        <f t="shared" si="143"/>
        <v>0</v>
      </c>
      <c r="CL35" s="184">
        <f t="shared" si="144"/>
        <v>0</v>
      </c>
      <c r="CM35" s="185">
        <v>0</v>
      </c>
      <c r="CN35" s="171">
        <f t="shared" si="95"/>
        <v>0</v>
      </c>
      <c r="CO35" s="172">
        <f t="shared" si="145"/>
        <v>0</v>
      </c>
      <c r="CP35" s="184">
        <f t="shared" si="146"/>
        <v>0</v>
      </c>
      <c r="CQ35" s="185">
        <v>0</v>
      </c>
      <c r="CR35" s="171">
        <f t="shared" si="96"/>
        <v>0</v>
      </c>
      <c r="CS35" s="172">
        <f t="shared" si="147"/>
        <v>0</v>
      </c>
      <c r="CT35" s="184">
        <f t="shared" si="148"/>
        <v>0</v>
      </c>
      <c r="CU35" s="185">
        <v>0</v>
      </c>
      <c r="CV35" s="171">
        <f t="shared" si="97"/>
        <v>0</v>
      </c>
      <c r="CW35" s="172">
        <f t="shared" si="149"/>
        <v>0</v>
      </c>
      <c r="CX35" s="184">
        <f t="shared" si="150"/>
        <v>0</v>
      </c>
      <c r="CY35" s="185">
        <v>0</v>
      </c>
      <c r="CZ35" s="171">
        <f t="shared" si="98"/>
        <v>0</v>
      </c>
      <c r="DA35" s="172">
        <f t="shared" si="151"/>
        <v>0</v>
      </c>
      <c r="DB35" s="184">
        <f t="shared" si="152"/>
        <v>0</v>
      </c>
      <c r="DC35" s="185">
        <v>0</v>
      </c>
      <c r="DD35" s="171">
        <f t="shared" si="99"/>
        <v>0</v>
      </c>
      <c r="DE35" s="172">
        <f t="shared" si="153"/>
        <v>0</v>
      </c>
      <c r="DF35" s="184">
        <f t="shared" si="154"/>
        <v>0</v>
      </c>
      <c r="DG35" s="185">
        <v>0</v>
      </c>
      <c r="DH35" s="171">
        <f t="shared" si="100"/>
        <v>0</v>
      </c>
      <c r="DI35" s="172">
        <f t="shared" si="155"/>
        <v>0</v>
      </c>
      <c r="DJ35" s="158">
        <f t="shared" si="101"/>
        <v>1</v>
      </c>
      <c r="DK35" s="172">
        <f t="shared" si="102"/>
        <v>0</v>
      </c>
      <c r="DL35" s="175"/>
    </row>
    <row r="36" spans="1:116" s="176" customFormat="1" ht="18.75" customHeight="1" x14ac:dyDescent="0.3">
      <c r="A36" s="177" t="s">
        <v>233</v>
      </c>
      <c r="B36" s="178">
        <v>0</v>
      </c>
      <c r="C36" s="161">
        <v>0</v>
      </c>
      <c r="D36" s="162">
        <v>0</v>
      </c>
      <c r="E36" s="172">
        <f t="shared" si="103"/>
        <v>0</v>
      </c>
      <c r="F36" s="179">
        <f t="shared" si="104"/>
        <v>0</v>
      </c>
      <c r="G36" s="165">
        <v>0</v>
      </c>
      <c r="H36" s="180">
        <v>0</v>
      </c>
      <c r="I36" s="181">
        <f t="shared" si="105"/>
        <v>0</v>
      </c>
      <c r="J36" s="182">
        <f t="shared" si="1"/>
        <v>0</v>
      </c>
      <c r="K36" s="180">
        <v>0</v>
      </c>
      <c r="L36" s="183">
        <f t="shared" si="106"/>
        <v>0</v>
      </c>
      <c r="M36" s="182">
        <f t="shared" si="3"/>
        <v>0</v>
      </c>
      <c r="N36" s="184">
        <f t="shared" si="107"/>
        <v>0</v>
      </c>
      <c r="O36" s="185">
        <v>0</v>
      </c>
      <c r="P36" s="171">
        <f t="shared" si="5"/>
        <v>0</v>
      </c>
      <c r="Q36" s="172">
        <f t="shared" si="6"/>
        <v>0</v>
      </c>
      <c r="R36" s="184">
        <f t="shared" si="108"/>
        <v>0</v>
      </c>
      <c r="S36" s="185">
        <v>0</v>
      </c>
      <c r="T36" s="171">
        <f t="shared" si="8"/>
        <v>0</v>
      </c>
      <c r="U36" s="172">
        <f t="shared" si="109"/>
        <v>0</v>
      </c>
      <c r="V36" s="184">
        <f t="shared" si="110"/>
        <v>0</v>
      </c>
      <c r="W36" s="185">
        <v>0</v>
      </c>
      <c r="X36" s="171">
        <f t="shared" si="11"/>
        <v>0</v>
      </c>
      <c r="Y36" s="172">
        <f t="shared" si="111"/>
        <v>0</v>
      </c>
      <c r="Z36" s="184">
        <f t="shared" si="112"/>
        <v>0</v>
      </c>
      <c r="AA36" s="185">
        <v>0</v>
      </c>
      <c r="AB36" s="171">
        <f t="shared" si="14"/>
        <v>0</v>
      </c>
      <c r="AC36" s="172">
        <f t="shared" si="113"/>
        <v>0</v>
      </c>
      <c r="AD36" s="184">
        <f t="shared" si="114"/>
        <v>0</v>
      </c>
      <c r="AE36" s="185">
        <v>0</v>
      </c>
      <c r="AF36" s="171">
        <f t="shared" si="17"/>
        <v>0</v>
      </c>
      <c r="AG36" s="172">
        <f t="shared" si="115"/>
        <v>0</v>
      </c>
      <c r="AH36" s="184">
        <f t="shared" si="116"/>
        <v>0</v>
      </c>
      <c r="AI36" s="185">
        <v>0</v>
      </c>
      <c r="AJ36" s="171">
        <f t="shared" si="84"/>
        <v>0</v>
      </c>
      <c r="AK36" s="172">
        <f t="shared" si="117"/>
        <v>0</v>
      </c>
      <c r="AL36" s="184">
        <f t="shared" si="118"/>
        <v>0</v>
      </c>
      <c r="AM36" s="185">
        <v>0</v>
      </c>
      <c r="AN36" s="171">
        <f t="shared" si="85"/>
        <v>0</v>
      </c>
      <c r="AO36" s="172">
        <f t="shared" si="119"/>
        <v>0</v>
      </c>
      <c r="AP36" s="184">
        <f t="shared" si="120"/>
        <v>0</v>
      </c>
      <c r="AQ36" s="185">
        <v>0</v>
      </c>
      <c r="AR36" s="171">
        <f t="shared" si="86"/>
        <v>0</v>
      </c>
      <c r="AS36" s="172">
        <f t="shared" si="121"/>
        <v>0</v>
      </c>
      <c r="AT36" s="184">
        <f t="shared" si="122"/>
        <v>0</v>
      </c>
      <c r="AU36" s="185">
        <v>0</v>
      </c>
      <c r="AV36" s="171">
        <f t="shared" si="87"/>
        <v>0</v>
      </c>
      <c r="AW36" s="172">
        <f t="shared" si="123"/>
        <v>0</v>
      </c>
      <c r="AX36" s="184">
        <f t="shared" si="124"/>
        <v>0</v>
      </c>
      <c r="AY36" s="185">
        <v>0</v>
      </c>
      <c r="AZ36" s="171">
        <f t="shared" si="88"/>
        <v>0</v>
      </c>
      <c r="BA36" s="172">
        <f t="shared" si="125"/>
        <v>0</v>
      </c>
      <c r="BB36" s="184">
        <f t="shared" si="126"/>
        <v>0</v>
      </c>
      <c r="BC36" s="185">
        <v>0</v>
      </c>
      <c r="BD36" s="171">
        <f t="shared" si="35"/>
        <v>0</v>
      </c>
      <c r="BE36" s="172">
        <f t="shared" si="127"/>
        <v>0</v>
      </c>
      <c r="BF36" s="184">
        <f t="shared" si="128"/>
        <v>0</v>
      </c>
      <c r="BG36" s="185">
        <v>0</v>
      </c>
      <c r="BH36" s="171">
        <f t="shared" si="38"/>
        <v>0</v>
      </c>
      <c r="BI36" s="172">
        <f t="shared" si="129"/>
        <v>0</v>
      </c>
      <c r="BJ36" s="184">
        <f t="shared" si="130"/>
        <v>0</v>
      </c>
      <c r="BK36" s="185">
        <v>0</v>
      </c>
      <c r="BL36" s="171">
        <f t="shared" si="89"/>
        <v>0</v>
      </c>
      <c r="BM36" s="172">
        <f t="shared" si="131"/>
        <v>0</v>
      </c>
      <c r="BN36" s="184">
        <f t="shared" si="132"/>
        <v>0</v>
      </c>
      <c r="BO36" s="185">
        <v>0</v>
      </c>
      <c r="BP36" s="171">
        <f t="shared" si="44"/>
        <v>0</v>
      </c>
      <c r="BQ36" s="172">
        <f t="shared" si="133"/>
        <v>0</v>
      </c>
      <c r="BR36" s="184">
        <f t="shared" si="134"/>
        <v>0</v>
      </c>
      <c r="BS36" s="185">
        <v>0</v>
      </c>
      <c r="BT36" s="171">
        <f t="shared" si="90"/>
        <v>0</v>
      </c>
      <c r="BU36" s="172">
        <f t="shared" si="135"/>
        <v>0</v>
      </c>
      <c r="BV36" s="184">
        <f t="shared" si="136"/>
        <v>0</v>
      </c>
      <c r="BW36" s="185">
        <v>0</v>
      </c>
      <c r="BX36" s="171">
        <f t="shared" si="91"/>
        <v>0</v>
      </c>
      <c r="BY36" s="172">
        <f t="shared" si="137"/>
        <v>0</v>
      </c>
      <c r="BZ36" s="184">
        <f t="shared" si="138"/>
        <v>0</v>
      </c>
      <c r="CA36" s="185">
        <v>0</v>
      </c>
      <c r="CB36" s="171">
        <f t="shared" si="92"/>
        <v>0</v>
      </c>
      <c r="CC36" s="172">
        <f t="shared" si="139"/>
        <v>0</v>
      </c>
      <c r="CD36" s="184">
        <f t="shared" si="140"/>
        <v>0</v>
      </c>
      <c r="CE36" s="185">
        <v>0</v>
      </c>
      <c r="CF36" s="171">
        <f t="shared" si="93"/>
        <v>0</v>
      </c>
      <c r="CG36" s="172">
        <f t="shared" si="141"/>
        <v>0</v>
      </c>
      <c r="CH36" s="184">
        <f t="shared" si="142"/>
        <v>0</v>
      </c>
      <c r="CI36" s="185">
        <v>0</v>
      </c>
      <c r="CJ36" s="171">
        <f t="shared" si="94"/>
        <v>0</v>
      </c>
      <c r="CK36" s="172">
        <f t="shared" si="143"/>
        <v>0</v>
      </c>
      <c r="CL36" s="184">
        <f t="shared" si="144"/>
        <v>0</v>
      </c>
      <c r="CM36" s="185">
        <v>0</v>
      </c>
      <c r="CN36" s="171">
        <f t="shared" si="95"/>
        <v>0</v>
      </c>
      <c r="CO36" s="172">
        <f t="shared" si="145"/>
        <v>0</v>
      </c>
      <c r="CP36" s="184">
        <f t="shared" si="146"/>
        <v>0</v>
      </c>
      <c r="CQ36" s="185">
        <v>0</v>
      </c>
      <c r="CR36" s="171">
        <f t="shared" si="96"/>
        <v>0</v>
      </c>
      <c r="CS36" s="172">
        <f t="shared" si="147"/>
        <v>0</v>
      </c>
      <c r="CT36" s="184">
        <f t="shared" si="148"/>
        <v>0</v>
      </c>
      <c r="CU36" s="185">
        <v>0</v>
      </c>
      <c r="CV36" s="171">
        <f t="shared" si="97"/>
        <v>0</v>
      </c>
      <c r="CW36" s="172">
        <f t="shared" si="149"/>
        <v>0</v>
      </c>
      <c r="CX36" s="184">
        <f t="shared" si="150"/>
        <v>0</v>
      </c>
      <c r="CY36" s="185">
        <v>0</v>
      </c>
      <c r="CZ36" s="171">
        <f t="shared" si="98"/>
        <v>0</v>
      </c>
      <c r="DA36" s="172">
        <f t="shared" si="151"/>
        <v>0</v>
      </c>
      <c r="DB36" s="184">
        <f t="shared" si="152"/>
        <v>0</v>
      </c>
      <c r="DC36" s="185">
        <v>0</v>
      </c>
      <c r="DD36" s="171">
        <f t="shared" si="99"/>
        <v>0</v>
      </c>
      <c r="DE36" s="172">
        <f t="shared" si="153"/>
        <v>0</v>
      </c>
      <c r="DF36" s="184">
        <f t="shared" si="154"/>
        <v>0</v>
      </c>
      <c r="DG36" s="185">
        <v>0</v>
      </c>
      <c r="DH36" s="171">
        <f t="shared" si="100"/>
        <v>0</v>
      </c>
      <c r="DI36" s="172">
        <f t="shared" si="155"/>
        <v>0</v>
      </c>
      <c r="DJ36" s="158">
        <f t="shared" si="101"/>
        <v>1</v>
      </c>
      <c r="DK36" s="172">
        <f t="shared" si="102"/>
        <v>0</v>
      </c>
      <c r="DL36" s="175"/>
    </row>
    <row r="37" spans="1:116" s="176" customFormat="1" ht="18.75" customHeight="1" x14ac:dyDescent="0.3">
      <c r="A37" s="177" t="s">
        <v>233</v>
      </c>
      <c r="B37" s="178">
        <v>0</v>
      </c>
      <c r="C37" s="161">
        <v>0</v>
      </c>
      <c r="D37" s="162">
        <v>0</v>
      </c>
      <c r="E37" s="172">
        <f t="shared" si="103"/>
        <v>0</v>
      </c>
      <c r="F37" s="179">
        <f t="shared" si="104"/>
        <v>0</v>
      </c>
      <c r="G37" s="165">
        <v>0</v>
      </c>
      <c r="H37" s="180">
        <v>0</v>
      </c>
      <c r="I37" s="181">
        <f t="shared" si="105"/>
        <v>0</v>
      </c>
      <c r="J37" s="182">
        <f t="shared" si="1"/>
        <v>0</v>
      </c>
      <c r="K37" s="180">
        <v>0</v>
      </c>
      <c r="L37" s="183">
        <f t="shared" si="106"/>
        <v>0</v>
      </c>
      <c r="M37" s="182">
        <f t="shared" si="3"/>
        <v>0</v>
      </c>
      <c r="N37" s="184">
        <f t="shared" si="107"/>
        <v>0</v>
      </c>
      <c r="O37" s="185">
        <v>0</v>
      </c>
      <c r="P37" s="171">
        <f t="shared" si="5"/>
        <v>0</v>
      </c>
      <c r="Q37" s="172">
        <f t="shared" si="6"/>
        <v>0</v>
      </c>
      <c r="R37" s="184">
        <f t="shared" si="108"/>
        <v>0</v>
      </c>
      <c r="S37" s="185">
        <v>0</v>
      </c>
      <c r="T37" s="171">
        <f t="shared" si="8"/>
        <v>0</v>
      </c>
      <c r="U37" s="172">
        <f t="shared" si="109"/>
        <v>0</v>
      </c>
      <c r="V37" s="184">
        <f t="shared" si="110"/>
        <v>0</v>
      </c>
      <c r="W37" s="185">
        <v>0</v>
      </c>
      <c r="X37" s="171">
        <f t="shared" si="11"/>
        <v>0</v>
      </c>
      <c r="Y37" s="172">
        <f t="shared" si="111"/>
        <v>0</v>
      </c>
      <c r="Z37" s="184">
        <f t="shared" si="112"/>
        <v>0</v>
      </c>
      <c r="AA37" s="185">
        <v>0</v>
      </c>
      <c r="AB37" s="171">
        <f t="shared" si="14"/>
        <v>0</v>
      </c>
      <c r="AC37" s="172">
        <f t="shared" si="113"/>
        <v>0</v>
      </c>
      <c r="AD37" s="184">
        <f t="shared" si="114"/>
        <v>0</v>
      </c>
      <c r="AE37" s="185">
        <v>0</v>
      </c>
      <c r="AF37" s="171">
        <f t="shared" si="17"/>
        <v>0</v>
      </c>
      <c r="AG37" s="172">
        <f t="shared" si="115"/>
        <v>0</v>
      </c>
      <c r="AH37" s="184">
        <f t="shared" si="116"/>
        <v>0</v>
      </c>
      <c r="AI37" s="185">
        <v>0</v>
      </c>
      <c r="AJ37" s="171">
        <f t="shared" si="84"/>
        <v>0</v>
      </c>
      <c r="AK37" s="172">
        <f t="shared" si="117"/>
        <v>0</v>
      </c>
      <c r="AL37" s="184">
        <f t="shared" si="118"/>
        <v>0</v>
      </c>
      <c r="AM37" s="185">
        <v>0</v>
      </c>
      <c r="AN37" s="171">
        <f t="shared" si="85"/>
        <v>0</v>
      </c>
      <c r="AO37" s="172">
        <f t="shared" si="119"/>
        <v>0</v>
      </c>
      <c r="AP37" s="184">
        <f t="shared" si="120"/>
        <v>0</v>
      </c>
      <c r="AQ37" s="185">
        <v>0</v>
      </c>
      <c r="AR37" s="171">
        <f t="shared" si="86"/>
        <v>0</v>
      </c>
      <c r="AS37" s="172">
        <f t="shared" si="121"/>
        <v>0</v>
      </c>
      <c r="AT37" s="184">
        <f t="shared" si="122"/>
        <v>0</v>
      </c>
      <c r="AU37" s="185">
        <v>0</v>
      </c>
      <c r="AV37" s="171">
        <f t="shared" si="87"/>
        <v>0</v>
      </c>
      <c r="AW37" s="172">
        <f t="shared" si="123"/>
        <v>0</v>
      </c>
      <c r="AX37" s="184">
        <f t="shared" si="124"/>
        <v>0</v>
      </c>
      <c r="AY37" s="185">
        <v>0</v>
      </c>
      <c r="AZ37" s="171">
        <f t="shared" si="88"/>
        <v>0</v>
      </c>
      <c r="BA37" s="172">
        <f t="shared" si="125"/>
        <v>0</v>
      </c>
      <c r="BB37" s="184">
        <f t="shared" si="126"/>
        <v>0</v>
      </c>
      <c r="BC37" s="185">
        <v>0</v>
      </c>
      <c r="BD37" s="171">
        <f t="shared" si="35"/>
        <v>0</v>
      </c>
      <c r="BE37" s="172">
        <f t="shared" si="127"/>
        <v>0</v>
      </c>
      <c r="BF37" s="184">
        <f t="shared" si="128"/>
        <v>0</v>
      </c>
      <c r="BG37" s="185">
        <v>0</v>
      </c>
      <c r="BH37" s="171">
        <f t="shared" si="38"/>
        <v>0</v>
      </c>
      <c r="BI37" s="172">
        <f t="shared" si="129"/>
        <v>0</v>
      </c>
      <c r="BJ37" s="184">
        <f t="shared" si="130"/>
        <v>0</v>
      </c>
      <c r="BK37" s="185">
        <v>0</v>
      </c>
      <c r="BL37" s="171">
        <f t="shared" si="89"/>
        <v>0</v>
      </c>
      <c r="BM37" s="172">
        <f t="shared" si="131"/>
        <v>0</v>
      </c>
      <c r="BN37" s="184">
        <f t="shared" si="132"/>
        <v>0</v>
      </c>
      <c r="BO37" s="185">
        <v>0</v>
      </c>
      <c r="BP37" s="171">
        <f t="shared" si="44"/>
        <v>0</v>
      </c>
      <c r="BQ37" s="172">
        <f t="shared" si="133"/>
        <v>0</v>
      </c>
      <c r="BR37" s="184">
        <f t="shared" si="134"/>
        <v>0</v>
      </c>
      <c r="BS37" s="185">
        <v>0</v>
      </c>
      <c r="BT37" s="171">
        <f t="shared" si="90"/>
        <v>0</v>
      </c>
      <c r="BU37" s="172">
        <f t="shared" si="135"/>
        <v>0</v>
      </c>
      <c r="BV37" s="184">
        <f t="shared" si="136"/>
        <v>0</v>
      </c>
      <c r="BW37" s="185">
        <v>0</v>
      </c>
      <c r="BX37" s="171">
        <f t="shared" si="91"/>
        <v>0</v>
      </c>
      <c r="BY37" s="172">
        <f t="shared" si="137"/>
        <v>0</v>
      </c>
      <c r="BZ37" s="184">
        <f t="shared" si="138"/>
        <v>0</v>
      </c>
      <c r="CA37" s="185">
        <v>0</v>
      </c>
      <c r="CB37" s="171">
        <f t="shared" si="92"/>
        <v>0</v>
      </c>
      <c r="CC37" s="172">
        <f t="shared" si="139"/>
        <v>0</v>
      </c>
      <c r="CD37" s="184">
        <f t="shared" si="140"/>
        <v>0</v>
      </c>
      <c r="CE37" s="185">
        <v>0</v>
      </c>
      <c r="CF37" s="171">
        <f t="shared" si="93"/>
        <v>0</v>
      </c>
      <c r="CG37" s="172">
        <f t="shared" si="141"/>
        <v>0</v>
      </c>
      <c r="CH37" s="184">
        <f t="shared" si="142"/>
        <v>0</v>
      </c>
      <c r="CI37" s="185">
        <v>0</v>
      </c>
      <c r="CJ37" s="171">
        <f t="shared" si="94"/>
        <v>0</v>
      </c>
      <c r="CK37" s="172">
        <f t="shared" si="143"/>
        <v>0</v>
      </c>
      <c r="CL37" s="184">
        <f t="shared" si="144"/>
        <v>0</v>
      </c>
      <c r="CM37" s="185">
        <v>0</v>
      </c>
      <c r="CN37" s="171">
        <f t="shared" si="95"/>
        <v>0</v>
      </c>
      <c r="CO37" s="172">
        <f t="shared" si="145"/>
        <v>0</v>
      </c>
      <c r="CP37" s="184">
        <f t="shared" si="146"/>
        <v>0</v>
      </c>
      <c r="CQ37" s="185">
        <v>0</v>
      </c>
      <c r="CR37" s="171">
        <f t="shared" si="96"/>
        <v>0</v>
      </c>
      <c r="CS37" s="172">
        <f t="shared" si="147"/>
        <v>0</v>
      </c>
      <c r="CT37" s="184">
        <f t="shared" si="148"/>
        <v>0</v>
      </c>
      <c r="CU37" s="185">
        <v>0</v>
      </c>
      <c r="CV37" s="171">
        <f t="shared" si="97"/>
        <v>0</v>
      </c>
      <c r="CW37" s="172">
        <f t="shared" si="149"/>
        <v>0</v>
      </c>
      <c r="CX37" s="184">
        <f t="shared" si="150"/>
        <v>0</v>
      </c>
      <c r="CY37" s="185">
        <v>0</v>
      </c>
      <c r="CZ37" s="171">
        <f t="shared" si="98"/>
        <v>0</v>
      </c>
      <c r="DA37" s="172">
        <f t="shared" si="151"/>
        <v>0</v>
      </c>
      <c r="DB37" s="184">
        <f t="shared" si="152"/>
        <v>0</v>
      </c>
      <c r="DC37" s="185">
        <v>0</v>
      </c>
      <c r="DD37" s="171">
        <f t="shared" si="99"/>
        <v>0</v>
      </c>
      <c r="DE37" s="172">
        <f t="shared" si="153"/>
        <v>0</v>
      </c>
      <c r="DF37" s="184">
        <f t="shared" si="154"/>
        <v>0</v>
      </c>
      <c r="DG37" s="185">
        <v>0</v>
      </c>
      <c r="DH37" s="171">
        <f t="shared" si="100"/>
        <v>0</v>
      </c>
      <c r="DI37" s="172">
        <f t="shared" si="155"/>
        <v>0</v>
      </c>
      <c r="DJ37" s="158">
        <f t="shared" si="101"/>
        <v>1</v>
      </c>
      <c r="DK37" s="172">
        <f t="shared" si="102"/>
        <v>0</v>
      </c>
      <c r="DL37" s="175"/>
    </row>
    <row r="38" spans="1:116" s="176" customFormat="1" ht="18.75" customHeight="1" x14ac:dyDescent="0.3">
      <c r="A38" s="177" t="s">
        <v>233</v>
      </c>
      <c r="B38" s="178">
        <v>0</v>
      </c>
      <c r="C38" s="161">
        <v>0</v>
      </c>
      <c r="D38" s="162">
        <v>0</v>
      </c>
      <c r="E38" s="172">
        <f t="shared" si="103"/>
        <v>0</v>
      </c>
      <c r="F38" s="179">
        <f t="shared" si="104"/>
        <v>0</v>
      </c>
      <c r="G38" s="165">
        <v>0</v>
      </c>
      <c r="H38" s="180">
        <v>0</v>
      </c>
      <c r="I38" s="181">
        <f t="shared" si="105"/>
        <v>0</v>
      </c>
      <c r="J38" s="182">
        <f t="shared" si="1"/>
        <v>0</v>
      </c>
      <c r="K38" s="180">
        <v>0</v>
      </c>
      <c r="L38" s="183">
        <f t="shared" si="106"/>
        <v>0</v>
      </c>
      <c r="M38" s="182">
        <f t="shared" si="3"/>
        <v>0</v>
      </c>
      <c r="N38" s="184">
        <f t="shared" si="107"/>
        <v>0</v>
      </c>
      <c r="O38" s="185">
        <v>0</v>
      </c>
      <c r="P38" s="171">
        <f t="shared" si="5"/>
        <v>0</v>
      </c>
      <c r="Q38" s="172">
        <f t="shared" si="6"/>
        <v>0</v>
      </c>
      <c r="R38" s="184">
        <f t="shared" si="108"/>
        <v>0</v>
      </c>
      <c r="S38" s="185">
        <v>0</v>
      </c>
      <c r="T38" s="171">
        <f t="shared" si="8"/>
        <v>0</v>
      </c>
      <c r="U38" s="172">
        <f t="shared" si="109"/>
        <v>0</v>
      </c>
      <c r="V38" s="184">
        <f t="shared" si="110"/>
        <v>0</v>
      </c>
      <c r="W38" s="185">
        <v>0</v>
      </c>
      <c r="X38" s="171">
        <f t="shared" si="11"/>
        <v>0</v>
      </c>
      <c r="Y38" s="172">
        <f t="shared" si="111"/>
        <v>0</v>
      </c>
      <c r="Z38" s="184">
        <f t="shared" si="112"/>
        <v>0</v>
      </c>
      <c r="AA38" s="185">
        <v>0</v>
      </c>
      <c r="AB38" s="171">
        <f t="shared" si="14"/>
        <v>0</v>
      </c>
      <c r="AC38" s="172">
        <f t="shared" si="113"/>
        <v>0</v>
      </c>
      <c r="AD38" s="184">
        <f t="shared" si="114"/>
        <v>0</v>
      </c>
      <c r="AE38" s="185">
        <v>0</v>
      </c>
      <c r="AF38" s="171">
        <f t="shared" si="17"/>
        <v>0</v>
      </c>
      <c r="AG38" s="172">
        <f t="shared" si="115"/>
        <v>0</v>
      </c>
      <c r="AH38" s="184">
        <f t="shared" si="116"/>
        <v>0</v>
      </c>
      <c r="AI38" s="185">
        <v>0</v>
      </c>
      <c r="AJ38" s="171">
        <f t="shared" si="84"/>
        <v>0</v>
      </c>
      <c r="AK38" s="172">
        <f t="shared" si="117"/>
        <v>0</v>
      </c>
      <c r="AL38" s="184">
        <f t="shared" si="118"/>
        <v>0</v>
      </c>
      <c r="AM38" s="185">
        <v>0</v>
      </c>
      <c r="AN38" s="171">
        <f t="shared" si="85"/>
        <v>0</v>
      </c>
      <c r="AO38" s="172">
        <f t="shared" si="119"/>
        <v>0</v>
      </c>
      <c r="AP38" s="184">
        <f t="shared" si="120"/>
        <v>0</v>
      </c>
      <c r="AQ38" s="185">
        <v>0</v>
      </c>
      <c r="AR38" s="171">
        <f t="shared" si="86"/>
        <v>0</v>
      </c>
      <c r="AS38" s="172">
        <f t="shared" si="121"/>
        <v>0</v>
      </c>
      <c r="AT38" s="184">
        <f t="shared" si="122"/>
        <v>0</v>
      </c>
      <c r="AU38" s="185">
        <v>0</v>
      </c>
      <c r="AV38" s="171">
        <f t="shared" si="87"/>
        <v>0</v>
      </c>
      <c r="AW38" s="172">
        <f t="shared" si="123"/>
        <v>0</v>
      </c>
      <c r="AX38" s="184">
        <f t="shared" si="124"/>
        <v>0</v>
      </c>
      <c r="AY38" s="185">
        <v>0</v>
      </c>
      <c r="AZ38" s="171">
        <f t="shared" si="88"/>
        <v>0</v>
      </c>
      <c r="BA38" s="172">
        <f t="shared" si="125"/>
        <v>0</v>
      </c>
      <c r="BB38" s="184">
        <f t="shared" si="126"/>
        <v>0</v>
      </c>
      <c r="BC38" s="185">
        <v>0</v>
      </c>
      <c r="BD38" s="171">
        <f t="shared" si="35"/>
        <v>0</v>
      </c>
      <c r="BE38" s="172">
        <f t="shared" si="127"/>
        <v>0</v>
      </c>
      <c r="BF38" s="184">
        <f t="shared" si="128"/>
        <v>0</v>
      </c>
      <c r="BG38" s="185">
        <v>0</v>
      </c>
      <c r="BH38" s="171">
        <f t="shared" si="38"/>
        <v>0</v>
      </c>
      <c r="BI38" s="172">
        <f t="shared" si="129"/>
        <v>0</v>
      </c>
      <c r="BJ38" s="184">
        <f t="shared" si="130"/>
        <v>0</v>
      </c>
      <c r="BK38" s="185">
        <v>0</v>
      </c>
      <c r="BL38" s="171">
        <f t="shared" si="89"/>
        <v>0</v>
      </c>
      <c r="BM38" s="172">
        <f t="shared" si="131"/>
        <v>0</v>
      </c>
      <c r="BN38" s="184">
        <f t="shared" si="132"/>
        <v>0</v>
      </c>
      <c r="BO38" s="185">
        <v>0</v>
      </c>
      <c r="BP38" s="171">
        <f t="shared" si="44"/>
        <v>0</v>
      </c>
      <c r="BQ38" s="172">
        <f t="shared" si="133"/>
        <v>0</v>
      </c>
      <c r="BR38" s="184">
        <f t="shared" si="134"/>
        <v>0</v>
      </c>
      <c r="BS38" s="185">
        <v>0</v>
      </c>
      <c r="BT38" s="171">
        <f t="shared" si="90"/>
        <v>0</v>
      </c>
      <c r="BU38" s="172">
        <f t="shared" si="135"/>
        <v>0</v>
      </c>
      <c r="BV38" s="184">
        <f t="shared" si="136"/>
        <v>0</v>
      </c>
      <c r="BW38" s="185">
        <v>0</v>
      </c>
      <c r="BX38" s="171">
        <f t="shared" si="91"/>
        <v>0</v>
      </c>
      <c r="BY38" s="172">
        <f t="shared" si="137"/>
        <v>0</v>
      </c>
      <c r="BZ38" s="184">
        <f t="shared" si="138"/>
        <v>0</v>
      </c>
      <c r="CA38" s="185">
        <v>0</v>
      </c>
      <c r="CB38" s="171">
        <f t="shared" si="92"/>
        <v>0</v>
      </c>
      <c r="CC38" s="172">
        <f t="shared" si="139"/>
        <v>0</v>
      </c>
      <c r="CD38" s="184">
        <f t="shared" si="140"/>
        <v>0</v>
      </c>
      <c r="CE38" s="185">
        <v>0</v>
      </c>
      <c r="CF38" s="171">
        <f t="shared" si="93"/>
        <v>0</v>
      </c>
      <c r="CG38" s="172">
        <f t="shared" si="141"/>
        <v>0</v>
      </c>
      <c r="CH38" s="184">
        <f t="shared" si="142"/>
        <v>0</v>
      </c>
      <c r="CI38" s="185">
        <v>0</v>
      </c>
      <c r="CJ38" s="171">
        <f t="shared" si="94"/>
        <v>0</v>
      </c>
      <c r="CK38" s="172">
        <f t="shared" si="143"/>
        <v>0</v>
      </c>
      <c r="CL38" s="184">
        <f t="shared" si="144"/>
        <v>0</v>
      </c>
      <c r="CM38" s="185">
        <v>0</v>
      </c>
      <c r="CN38" s="171">
        <f t="shared" si="95"/>
        <v>0</v>
      </c>
      <c r="CO38" s="172">
        <f t="shared" si="145"/>
        <v>0</v>
      </c>
      <c r="CP38" s="184">
        <f t="shared" si="146"/>
        <v>0</v>
      </c>
      <c r="CQ38" s="185">
        <v>0</v>
      </c>
      <c r="CR38" s="171">
        <f t="shared" si="96"/>
        <v>0</v>
      </c>
      <c r="CS38" s="172">
        <f t="shared" si="147"/>
        <v>0</v>
      </c>
      <c r="CT38" s="184">
        <f t="shared" si="148"/>
        <v>0</v>
      </c>
      <c r="CU38" s="185">
        <v>0</v>
      </c>
      <c r="CV38" s="171">
        <f t="shared" si="97"/>
        <v>0</v>
      </c>
      <c r="CW38" s="172">
        <f t="shared" si="149"/>
        <v>0</v>
      </c>
      <c r="CX38" s="184">
        <f t="shared" si="150"/>
        <v>0</v>
      </c>
      <c r="CY38" s="185">
        <v>0</v>
      </c>
      <c r="CZ38" s="171">
        <f t="shared" si="98"/>
        <v>0</v>
      </c>
      <c r="DA38" s="172">
        <f t="shared" si="151"/>
        <v>0</v>
      </c>
      <c r="DB38" s="184">
        <f t="shared" si="152"/>
        <v>0</v>
      </c>
      <c r="DC38" s="185">
        <v>0</v>
      </c>
      <c r="DD38" s="171">
        <f t="shared" si="99"/>
        <v>0</v>
      </c>
      <c r="DE38" s="172">
        <f t="shared" si="153"/>
        <v>0</v>
      </c>
      <c r="DF38" s="184">
        <f t="shared" si="154"/>
        <v>0</v>
      </c>
      <c r="DG38" s="185">
        <v>0</v>
      </c>
      <c r="DH38" s="171">
        <f t="shared" si="100"/>
        <v>0</v>
      </c>
      <c r="DI38" s="172">
        <f t="shared" si="155"/>
        <v>0</v>
      </c>
      <c r="DJ38" s="158">
        <f t="shared" si="101"/>
        <v>1</v>
      </c>
      <c r="DK38" s="172">
        <f t="shared" si="102"/>
        <v>0</v>
      </c>
      <c r="DL38" s="175"/>
    </row>
    <row r="39" spans="1:116" s="176" customFormat="1" ht="18.75" customHeight="1" x14ac:dyDescent="0.3">
      <c r="A39" s="177" t="s">
        <v>233</v>
      </c>
      <c r="B39" s="178">
        <v>0</v>
      </c>
      <c r="C39" s="161">
        <v>0</v>
      </c>
      <c r="D39" s="162">
        <v>0</v>
      </c>
      <c r="E39" s="172">
        <f t="shared" si="103"/>
        <v>0</v>
      </c>
      <c r="F39" s="179">
        <f t="shared" si="104"/>
        <v>0</v>
      </c>
      <c r="G39" s="165">
        <v>0</v>
      </c>
      <c r="H39" s="180">
        <v>0</v>
      </c>
      <c r="I39" s="181">
        <f t="shared" si="105"/>
        <v>0</v>
      </c>
      <c r="J39" s="182">
        <f t="shared" si="1"/>
        <v>0</v>
      </c>
      <c r="K39" s="180">
        <v>0</v>
      </c>
      <c r="L39" s="183">
        <f t="shared" si="106"/>
        <v>0</v>
      </c>
      <c r="M39" s="182">
        <f t="shared" si="3"/>
        <v>0</v>
      </c>
      <c r="N39" s="184">
        <f t="shared" si="107"/>
        <v>0</v>
      </c>
      <c r="O39" s="185">
        <v>0</v>
      </c>
      <c r="P39" s="171">
        <f t="shared" si="5"/>
        <v>0</v>
      </c>
      <c r="Q39" s="172">
        <f t="shared" si="6"/>
        <v>0</v>
      </c>
      <c r="R39" s="184">
        <f t="shared" si="108"/>
        <v>0</v>
      </c>
      <c r="S39" s="185">
        <v>0</v>
      </c>
      <c r="T39" s="171">
        <f t="shared" si="8"/>
        <v>0</v>
      </c>
      <c r="U39" s="172">
        <f t="shared" si="109"/>
        <v>0</v>
      </c>
      <c r="V39" s="184">
        <f t="shared" si="110"/>
        <v>0</v>
      </c>
      <c r="W39" s="185">
        <v>0</v>
      </c>
      <c r="X39" s="171">
        <f t="shared" si="11"/>
        <v>0</v>
      </c>
      <c r="Y39" s="172">
        <f t="shared" si="111"/>
        <v>0</v>
      </c>
      <c r="Z39" s="184">
        <f t="shared" si="112"/>
        <v>0</v>
      </c>
      <c r="AA39" s="185">
        <v>0</v>
      </c>
      <c r="AB39" s="171">
        <f t="shared" si="14"/>
        <v>0</v>
      </c>
      <c r="AC39" s="172">
        <f t="shared" si="113"/>
        <v>0</v>
      </c>
      <c r="AD39" s="184">
        <f t="shared" si="114"/>
        <v>0</v>
      </c>
      <c r="AE39" s="185">
        <v>0</v>
      </c>
      <c r="AF39" s="171">
        <f t="shared" si="17"/>
        <v>0</v>
      </c>
      <c r="AG39" s="172">
        <f t="shared" si="115"/>
        <v>0</v>
      </c>
      <c r="AH39" s="184">
        <f t="shared" si="116"/>
        <v>0</v>
      </c>
      <c r="AI39" s="185">
        <v>0</v>
      </c>
      <c r="AJ39" s="171">
        <f t="shared" si="84"/>
        <v>0</v>
      </c>
      <c r="AK39" s="172">
        <f t="shared" si="117"/>
        <v>0</v>
      </c>
      <c r="AL39" s="184">
        <f t="shared" si="118"/>
        <v>0</v>
      </c>
      <c r="AM39" s="185">
        <v>0</v>
      </c>
      <c r="AN39" s="171">
        <f t="shared" si="85"/>
        <v>0</v>
      </c>
      <c r="AO39" s="172">
        <f t="shared" si="119"/>
        <v>0</v>
      </c>
      <c r="AP39" s="184">
        <f t="shared" si="120"/>
        <v>0</v>
      </c>
      <c r="AQ39" s="185">
        <v>0</v>
      </c>
      <c r="AR39" s="171">
        <f t="shared" si="86"/>
        <v>0</v>
      </c>
      <c r="AS39" s="172">
        <f t="shared" si="121"/>
        <v>0</v>
      </c>
      <c r="AT39" s="184">
        <f t="shared" si="122"/>
        <v>0</v>
      </c>
      <c r="AU39" s="185">
        <v>0</v>
      </c>
      <c r="AV39" s="171">
        <f t="shared" si="87"/>
        <v>0</v>
      </c>
      <c r="AW39" s="172">
        <f t="shared" si="123"/>
        <v>0</v>
      </c>
      <c r="AX39" s="184">
        <f t="shared" si="124"/>
        <v>0</v>
      </c>
      <c r="AY39" s="185">
        <v>0</v>
      </c>
      <c r="AZ39" s="171">
        <f t="shared" si="88"/>
        <v>0</v>
      </c>
      <c r="BA39" s="172">
        <f t="shared" si="125"/>
        <v>0</v>
      </c>
      <c r="BB39" s="184">
        <f t="shared" si="126"/>
        <v>0</v>
      </c>
      <c r="BC39" s="185">
        <v>0</v>
      </c>
      <c r="BD39" s="171">
        <f t="shared" si="35"/>
        <v>0</v>
      </c>
      <c r="BE39" s="172">
        <f t="shared" si="127"/>
        <v>0</v>
      </c>
      <c r="BF39" s="184">
        <f t="shared" si="128"/>
        <v>0</v>
      </c>
      <c r="BG39" s="185">
        <v>0</v>
      </c>
      <c r="BH39" s="171">
        <f t="shared" si="38"/>
        <v>0</v>
      </c>
      <c r="BI39" s="172">
        <f t="shared" si="129"/>
        <v>0</v>
      </c>
      <c r="BJ39" s="184">
        <f t="shared" si="130"/>
        <v>0</v>
      </c>
      <c r="BK39" s="185">
        <v>0</v>
      </c>
      <c r="BL39" s="171">
        <f t="shared" si="89"/>
        <v>0</v>
      </c>
      <c r="BM39" s="172">
        <f t="shared" si="131"/>
        <v>0</v>
      </c>
      <c r="BN39" s="184">
        <f t="shared" si="132"/>
        <v>0</v>
      </c>
      <c r="BO39" s="185">
        <v>0</v>
      </c>
      <c r="BP39" s="171">
        <f t="shared" si="44"/>
        <v>0</v>
      </c>
      <c r="BQ39" s="172">
        <f t="shared" si="133"/>
        <v>0</v>
      </c>
      <c r="BR39" s="184">
        <f t="shared" si="134"/>
        <v>0</v>
      </c>
      <c r="BS39" s="185">
        <v>0</v>
      </c>
      <c r="BT39" s="171">
        <f t="shared" si="90"/>
        <v>0</v>
      </c>
      <c r="BU39" s="172">
        <f t="shared" si="135"/>
        <v>0</v>
      </c>
      <c r="BV39" s="184">
        <f t="shared" si="136"/>
        <v>0</v>
      </c>
      <c r="BW39" s="185">
        <v>0</v>
      </c>
      <c r="BX39" s="171">
        <f t="shared" si="91"/>
        <v>0</v>
      </c>
      <c r="BY39" s="172">
        <f t="shared" si="137"/>
        <v>0</v>
      </c>
      <c r="BZ39" s="184">
        <f t="shared" si="138"/>
        <v>0</v>
      </c>
      <c r="CA39" s="185">
        <v>0</v>
      </c>
      <c r="CB39" s="171">
        <f t="shared" si="92"/>
        <v>0</v>
      </c>
      <c r="CC39" s="172">
        <f t="shared" si="139"/>
        <v>0</v>
      </c>
      <c r="CD39" s="184">
        <f t="shared" si="140"/>
        <v>0</v>
      </c>
      <c r="CE39" s="185">
        <v>0</v>
      </c>
      <c r="CF39" s="171">
        <f t="shared" si="93"/>
        <v>0</v>
      </c>
      <c r="CG39" s="172">
        <f t="shared" si="141"/>
        <v>0</v>
      </c>
      <c r="CH39" s="184">
        <f t="shared" si="142"/>
        <v>0</v>
      </c>
      <c r="CI39" s="185">
        <v>0</v>
      </c>
      <c r="CJ39" s="171">
        <f t="shared" si="94"/>
        <v>0</v>
      </c>
      <c r="CK39" s="172">
        <f t="shared" si="143"/>
        <v>0</v>
      </c>
      <c r="CL39" s="184">
        <f t="shared" si="144"/>
        <v>0</v>
      </c>
      <c r="CM39" s="185">
        <v>0</v>
      </c>
      <c r="CN39" s="171">
        <f t="shared" si="95"/>
        <v>0</v>
      </c>
      <c r="CO39" s="172">
        <f t="shared" si="145"/>
        <v>0</v>
      </c>
      <c r="CP39" s="184">
        <f t="shared" si="146"/>
        <v>0</v>
      </c>
      <c r="CQ39" s="185">
        <v>0</v>
      </c>
      <c r="CR39" s="171">
        <f t="shared" si="96"/>
        <v>0</v>
      </c>
      <c r="CS39" s="172">
        <f t="shared" si="147"/>
        <v>0</v>
      </c>
      <c r="CT39" s="184">
        <f t="shared" si="148"/>
        <v>0</v>
      </c>
      <c r="CU39" s="185">
        <v>0</v>
      </c>
      <c r="CV39" s="171">
        <f t="shared" si="97"/>
        <v>0</v>
      </c>
      <c r="CW39" s="172">
        <f t="shared" si="149"/>
        <v>0</v>
      </c>
      <c r="CX39" s="184">
        <f t="shared" si="150"/>
        <v>0</v>
      </c>
      <c r="CY39" s="185">
        <v>0</v>
      </c>
      <c r="CZ39" s="171">
        <f t="shared" si="98"/>
        <v>0</v>
      </c>
      <c r="DA39" s="172">
        <f t="shared" si="151"/>
        <v>0</v>
      </c>
      <c r="DB39" s="184">
        <f t="shared" si="152"/>
        <v>0</v>
      </c>
      <c r="DC39" s="185">
        <v>0</v>
      </c>
      <c r="DD39" s="171">
        <f t="shared" si="99"/>
        <v>0</v>
      </c>
      <c r="DE39" s="172">
        <f t="shared" si="153"/>
        <v>0</v>
      </c>
      <c r="DF39" s="184">
        <f t="shared" si="154"/>
        <v>0</v>
      </c>
      <c r="DG39" s="185">
        <v>0</v>
      </c>
      <c r="DH39" s="171">
        <f t="shared" si="100"/>
        <v>0</v>
      </c>
      <c r="DI39" s="172">
        <f t="shared" si="155"/>
        <v>0</v>
      </c>
      <c r="DJ39" s="158">
        <f t="shared" si="101"/>
        <v>1</v>
      </c>
      <c r="DK39" s="172">
        <f t="shared" si="102"/>
        <v>0</v>
      </c>
      <c r="DL39" s="175"/>
    </row>
    <row r="40" spans="1:116" s="176" customFormat="1" ht="18.75" customHeight="1" x14ac:dyDescent="0.3">
      <c r="A40" s="177" t="s">
        <v>233</v>
      </c>
      <c r="B40" s="178">
        <v>0</v>
      </c>
      <c r="C40" s="161">
        <v>0</v>
      </c>
      <c r="D40" s="162">
        <v>0</v>
      </c>
      <c r="E40" s="172">
        <f t="shared" si="103"/>
        <v>0</v>
      </c>
      <c r="F40" s="179">
        <f t="shared" si="104"/>
        <v>0</v>
      </c>
      <c r="G40" s="165">
        <v>0</v>
      </c>
      <c r="H40" s="180">
        <v>0</v>
      </c>
      <c r="I40" s="181">
        <f t="shared" si="105"/>
        <v>0</v>
      </c>
      <c r="J40" s="182">
        <f t="shared" si="1"/>
        <v>0</v>
      </c>
      <c r="K40" s="180">
        <v>0</v>
      </c>
      <c r="L40" s="183">
        <f t="shared" si="106"/>
        <v>0</v>
      </c>
      <c r="M40" s="182">
        <f t="shared" si="3"/>
        <v>0</v>
      </c>
      <c r="N40" s="184">
        <f t="shared" si="107"/>
        <v>0</v>
      </c>
      <c r="O40" s="185">
        <v>0</v>
      </c>
      <c r="P40" s="171">
        <f t="shared" si="5"/>
        <v>0</v>
      </c>
      <c r="Q40" s="172">
        <f t="shared" si="6"/>
        <v>0</v>
      </c>
      <c r="R40" s="184">
        <f t="shared" si="108"/>
        <v>0</v>
      </c>
      <c r="S40" s="185">
        <v>0</v>
      </c>
      <c r="T40" s="171">
        <f t="shared" si="8"/>
        <v>0</v>
      </c>
      <c r="U40" s="172">
        <f t="shared" si="109"/>
        <v>0</v>
      </c>
      <c r="V40" s="184">
        <f t="shared" si="110"/>
        <v>0</v>
      </c>
      <c r="W40" s="185">
        <v>0</v>
      </c>
      <c r="X40" s="171">
        <f t="shared" si="11"/>
        <v>0</v>
      </c>
      <c r="Y40" s="172">
        <f t="shared" si="111"/>
        <v>0</v>
      </c>
      <c r="Z40" s="184">
        <f t="shared" si="112"/>
        <v>0</v>
      </c>
      <c r="AA40" s="185">
        <v>0</v>
      </c>
      <c r="AB40" s="171">
        <f t="shared" si="14"/>
        <v>0</v>
      </c>
      <c r="AC40" s="172">
        <f t="shared" si="113"/>
        <v>0</v>
      </c>
      <c r="AD40" s="184">
        <f t="shared" si="114"/>
        <v>0</v>
      </c>
      <c r="AE40" s="185">
        <v>0</v>
      </c>
      <c r="AF40" s="171">
        <f t="shared" si="17"/>
        <v>0</v>
      </c>
      <c r="AG40" s="172">
        <f t="shared" si="115"/>
        <v>0</v>
      </c>
      <c r="AH40" s="184">
        <f t="shared" si="116"/>
        <v>0</v>
      </c>
      <c r="AI40" s="185">
        <v>0</v>
      </c>
      <c r="AJ40" s="171">
        <f t="shared" si="84"/>
        <v>0</v>
      </c>
      <c r="AK40" s="172">
        <f t="shared" si="117"/>
        <v>0</v>
      </c>
      <c r="AL40" s="184">
        <f t="shared" si="118"/>
        <v>0</v>
      </c>
      <c r="AM40" s="185">
        <v>0</v>
      </c>
      <c r="AN40" s="171">
        <f t="shared" si="85"/>
        <v>0</v>
      </c>
      <c r="AO40" s="172">
        <f t="shared" si="119"/>
        <v>0</v>
      </c>
      <c r="AP40" s="184">
        <f t="shared" si="120"/>
        <v>0</v>
      </c>
      <c r="AQ40" s="185">
        <v>0</v>
      </c>
      <c r="AR40" s="171">
        <f t="shared" si="86"/>
        <v>0</v>
      </c>
      <c r="AS40" s="172">
        <f t="shared" si="121"/>
        <v>0</v>
      </c>
      <c r="AT40" s="184">
        <f t="shared" si="122"/>
        <v>0</v>
      </c>
      <c r="AU40" s="185">
        <v>0</v>
      </c>
      <c r="AV40" s="171">
        <f t="shared" si="87"/>
        <v>0</v>
      </c>
      <c r="AW40" s="172">
        <f t="shared" si="123"/>
        <v>0</v>
      </c>
      <c r="AX40" s="184">
        <f t="shared" si="124"/>
        <v>0</v>
      </c>
      <c r="AY40" s="185">
        <v>0</v>
      </c>
      <c r="AZ40" s="171">
        <f t="shared" si="88"/>
        <v>0</v>
      </c>
      <c r="BA40" s="172">
        <f t="shared" si="125"/>
        <v>0</v>
      </c>
      <c r="BB40" s="184">
        <f t="shared" si="126"/>
        <v>0</v>
      </c>
      <c r="BC40" s="185">
        <v>0</v>
      </c>
      <c r="BD40" s="171">
        <f t="shared" si="35"/>
        <v>0</v>
      </c>
      <c r="BE40" s="172">
        <f t="shared" si="127"/>
        <v>0</v>
      </c>
      <c r="BF40" s="184">
        <f t="shared" si="128"/>
        <v>0</v>
      </c>
      <c r="BG40" s="185">
        <v>0</v>
      </c>
      <c r="BH40" s="171">
        <f t="shared" si="38"/>
        <v>0</v>
      </c>
      <c r="BI40" s="172">
        <f t="shared" si="129"/>
        <v>0</v>
      </c>
      <c r="BJ40" s="184">
        <f t="shared" si="130"/>
        <v>0</v>
      </c>
      <c r="BK40" s="185">
        <v>0</v>
      </c>
      <c r="BL40" s="171">
        <f t="shared" si="89"/>
        <v>0</v>
      </c>
      <c r="BM40" s="172">
        <f t="shared" si="131"/>
        <v>0</v>
      </c>
      <c r="BN40" s="184">
        <f t="shared" si="132"/>
        <v>0</v>
      </c>
      <c r="BO40" s="185">
        <v>0</v>
      </c>
      <c r="BP40" s="171">
        <f t="shared" si="44"/>
        <v>0</v>
      </c>
      <c r="BQ40" s="172">
        <f t="shared" si="133"/>
        <v>0</v>
      </c>
      <c r="BR40" s="184">
        <f t="shared" si="134"/>
        <v>0</v>
      </c>
      <c r="BS40" s="185">
        <v>0</v>
      </c>
      <c r="BT40" s="171">
        <f t="shared" si="90"/>
        <v>0</v>
      </c>
      <c r="BU40" s="172">
        <f t="shared" si="135"/>
        <v>0</v>
      </c>
      <c r="BV40" s="184">
        <f t="shared" si="136"/>
        <v>0</v>
      </c>
      <c r="BW40" s="185">
        <v>0</v>
      </c>
      <c r="BX40" s="171">
        <f t="shared" si="91"/>
        <v>0</v>
      </c>
      <c r="BY40" s="172">
        <f t="shared" si="137"/>
        <v>0</v>
      </c>
      <c r="BZ40" s="184">
        <f t="shared" si="138"/>
        <v>0</v>
      </c>
      <c r="CA40" s="185">
        <v>0</v>
      </c>
      <c r="CB40" s="171">
        <f t="shared" si="92"/>
        <v>0</v>
      </c>
      <c r="CC40" s="172">
        <f t="shared" si="139"/>
        <v>0</v>
      </c>
      <c r="CD40" s="184">
        <f t="shared" si="140"/>
        <v>0</v>
      </c>
      <c r="CE40" s="185">
        <v>0</v>
      </c>
      <c r="CF40" s="171">
        <f t="shared" si="93"/>
        <v>0</v>
      </c>
      <c r="CG40" s="172">
        <f t="shared" si="141"/>
        <v>0</v>
      </c>
      <c r="CH40" s="184">
        <f t="shared" si="142"/>
        <v>0</v>
      </c>
      <c r="CI40" s="185">
        <v>0</v>
      </c>
      <c r="CJ40" s="171">
        <f t="shared" si="94"/>
        <v>0</v>
      </c>
      <c r="CK40" s="172">
        <f t="shared" si="143"/>
        <v>0</v>
      </c>
      <c r="CL40" s="184">
        <f t="shared" si="144"/>
        <v>0</v>
      </c>
      <c r="CM40" s="185">
        <v>0</v>
      </c>
      <c r="CN40" s="171">
        <f t="shared" si="95"/>
        <v>0</v>
      </c>
      <c r="CO40" s="172">
        <f t="shared" si="145"/>
        <v>0</v>
      </c>
      <c r="CP40" s="184">
        <f t="shared" si="146"/>
        <v>0</v>
      </c>
      <c r="CQ40" s="185">
        <v>0</v>
      </c>
      <c r="CR40" s="171">
        <f t="shared" si="96"/>
        <v>0</v>
      </c>
      <c r="CS40" s="172">
        <f t="shared" si="147"/>
        <v>0</v>
      </c>
      <c r="CT40" s="184">
        <f t="shared" si="148"/>
        <v>0</v>
      </c>
      <c r="CU40" s="185">
        <v>0</v>
      </c>
      <c r="CV40" s="171">
        <f t="shared" si="97"/>
        <v>0</v>
      </c>
      <c r="CW40" s="172">
        <f t="shared" si="149"/>
        <v>0</v>
      </c>
      <c r="CX40" s="184">
        <f t="shared" si="150"/>
        <v>0</v>
      </c>
      <c r="CY40" s="185">
        <v>0</v>
      </c>
      <c r="CZ40" s="171">
        <f t="shared" si="98"/>
        <v>0</v>
      </c>
      <c r="DA40" s="172">
        <f t="shared" si="151"/>
        <v>0</v>
      </c>
      <c r="DB40" s="184">
        <f t="shared" si="152"/>
        <v>0</v>
      </c>
      <c r="DC40" s="185">
        <v>0</v>
      </c>
      <c r="DD40" s="171">
        <f t="shared" si="99"/>
        <v>0</v>
      </c>
      <c r="DE40" s="172">
        <f t="shared" si="153"/>
        <v>0</v>
      </c>
      <c r="DF40" s="184">
        <f t="shared" si="154"/>
        <v>0</v>
      </c>
      <c r="DG40" s="185">
        <v>0</v>
      </c>
      <c r="DH40" s="171">
        <f t="shared" si="100"/>
        <v>0</v>
      </c>
      <c r="DI40" s="172">
        <f t="shared" si="155"/>
        <v>0</v>
      </c>
      <c r="DJ40" s="158">
        <f t="shared" si="101"/>
        <v>1</v>
      </c>
      <c r="DK40" s="172">
        <f t="shared" si="102"/>
        <v>0</v>
      </c>
      <c r="DL40" s="175"/>
    </row>
    <row r="41" spans="1:116" s="176" customFormat="1" ht="18.75" customHeight="1" x14ac:dyDescent="0.3">
      <c r="A41" s="177" t="s">
        <v>233</v>
      </c>
      <c r="B41" s="178">
        <v>0</v>
      </c>
      <c r="C41" s="161">
        <v>0</v>
      </c>
      <c r="D41" s="162">
        <v>0</v>
      </c>
      <c r="E41" s="172">
        <f t="shared" si="103"/>
        <v>0</v>
      </c>
      <c r="F41" s="179">
        <f t="shared" si="104"/>
        <v>0</v>
      </c>
      <c r="G41" s="165">
        <v>0</v>
      </c>
      <c r="H41" s="180">
        <v>0</v>
      </c>
      <c r="I41" s="181">
        <f t="shared" si="105"/>
        <v>0</v>
      </c>
      <c r="J41" s="182">
        <f t="shared" si="1"/>
        <v>0</v>
      </c>
      <c r="K41" s="180">
        <v>0</v>
      </c>
      <c r="L41" s="183">
        <f t="shared" si="106"/>
        <v>0</v>
      </c>
      <c r="M41" s="182">
        <f t="shared" si="3"/>
        <v>0</v>
      </c>
      <c r="N41" s="184">
        <f t="shared" si="107"/>
        <v>0</v>
      </c>
      <c r="O41" s="185">
        <v>0</v>
      </c>
      <c r="P41" s="171">
        <f t="shared" si="5"/>
        <v>0</v>
      </c>
      <c r="Q41" s="172">
        <f t="shared" si="6"/>
        <v>0</v>
      </c>
      <c r="R41" s="184">
        <f t="shared" si="108"/>
        <v>0</v>
      </c>
      <c r="S41" s="185">
        <v>0</v>
      </c>
      <c r="T41" s="171">
        <f t="shared" si="8"/>
        <v>0</v>
      </c>
      <c r="U41" s="172">
        <f t="shared" si="109"/>
        <v>0</v>
      </c>
      <c r="V41" s="184">
        <f t="shared" si="110"/>
        <v>0</v>
      </c>
      <c r="W41" s="185">
        <v>0</v>
      </c>
      <c r="X41" s="171">
        <f t="shared" si="11"/>
        <v>0</v>
      </c>
      <c r="Y41" s="172">
        <f t="shared" si="111"/>
        <v>0</v>
      </c>
      <c r="Z41" s="184">
        <f t="shared" si="112"/>
        <v>0</v>
      </c>
      <c r="AA41" s="185">
        <v>0</v>
      </c>
      <c r="AB41" s="171">
        <f t="shared" si="14"/>
        <v>0</v>
      </c>
      <c r="AC41" s="172">
        <f t="shared" si="113"/>
        <v>0</v>
      </c>
      <c r="AD41" s="184">
        <f t="shared" si="114"/>
        <v>0</v>
      </c>
      <c r="AE41" s="185">
        <v>0</v>
      </c>
      <c r="AF41" s="171">
        <f t="shared" si="17"/>
        <v>0</v>
      </c>
      <c r="AG41" s="172">
        <f t="shared" si="115"/>
        <v>0</v>
      </c>
      <c r="AH41" s="184">
        <f t="shared" si="116"/>
        <v>0</v>
      </c>
      <c r="AI41" s="185">
        <v>0</v>
      </c>
      <c r="AJ41" s="171">
        <f t="shared" si="84"/>
        <v>0</v>
      </c>
      <c r="AK41" s="172">
        <f t="shared" si="117"/>
        <v>0</v>
      </c>
      <c r="AL41" s="184">
        <f t="shared" si="118"/>
        <v>0</v>
      </c>
      <c r="AM41" s="185">
        <v>0</v>
      </c>
      <c r="AN41" s="171">
        <f t="shared" si="85"/>
        <v>0</v>
      </c>
      <c r="AO41" s="172">
        <f t="shared" si="119"/>
        <v>0</v>
      </c>
      <c r="AP41" s="184">
        <f t="shared" si="120"/>
        <v>0</v>
      </c>
      <c r="AQ41" s="185">
        <v>0</v>
      </c>
      <c r="AR41" s="171">
        <f t="shared" si="86"/>
        <v>0</v>
      </c>
      <c r="AS41" s="172">
        <f t="shared" si="121"/>
        <v>0</v>
      </c>
      <c r="AT41" s="184">
        <f t="shared" si="122"/>
        <v>0</v>
      </c>
      <c r="AU41" s="185">
        <v>0</v>
      </c>
      <c r="AV41" s="171">
        <f t="shared" si="87"/>
        <v>0</v>
      </c>
      <c r="AW41" s="172">
        <f t="shared" si="123"/>
        <v>0</v>
      </c>
      <c r="AX41" s="184">
        <f t="shared" si="124"/>
        <v>0</v>
      </c>
      <c r="AY41" s="185">
        <v>0</v>
      </c>
      <c r="AZ41" s="171">
        <f t="shared" si="88"/>
        <v>0</v>
      </c>
      <c r="BA41" s="172">
        <f t="shared" si="125"/>
        <v>0</v>
      </c>
      <c r="BB41" s="184">
        <f t="shared" si="126"/>
        <v>0</v>
      </c>
      <c r="BC41" s="185">
        <v>0</v>
      </c>
      <c r="BD41" s="171">
        <f t="shared" si="35"/>
        <v>0</v>
      </c>
      <c r="BE41" s="172">
        <f t="shared" si="127"/>
        <v>0</v>
      </c>
      <c r="BF41" s="184">
        <f t="shared" si="128"/>
        <v>0</v>
      </c>
      <c r="BG41" s="185">
        <v>0</v>
      </c>
      <c r="BH41" s="171">
        <f t="shared" si="38"/>
        <v>0</v>
      </c>
      <c r="BI41" s="172">
        <f t="shared" si="129"/>
        <v>0</v>
      </c>
      <c r="BJ41" s="184">
        <f t="shared" si="130"/>
        <v>0</v>
      </c>
      <c r="BK41" s="185">
        <v>0</v>
      </c>
      <c r="BL41" s="171">
        <f t="shared" si="89"/>
        <v>0</v>
      </c>
      <c r="BM41" s="172">
        <f t="shared" si="131"/>
        <v>0</v>
      </c>
      <c r="BN41" s="184">
        <f t="shared" si="132"/>
        <v>0</v>
      </c>
      <c r="BO41" s="185">
        <v>0</v>
      </c>
      <c r="BP41" s="171">
        <f t="shared" si="44"/>
        <v>0</v>
      </c>
      <c r="BQ41" s="172">
        <f t="shared" si="133"/>
        <v>0</v>
      </c>
      <c r="BR41" s="184">
        <f t="shared" si="134"/>
        <v>0</v>
      </c>
      <c r="BS41" s="185">
        <v>0</v>
      </c>
      <c r="BT41" s="171">
        <f t="shared" si="90"/>
        <v>0</v>
      </c>
      <c r="BU41" s="172">
        <f t="shared" si="135"/>
        <v>0</v>
      </c>
      <c r="BV41" s="184">
        <f t="shared" si="136"/>
        <v>0</v>
      </c>
      <c r="BW41" s="185">
        <v>0</v>
      </c>
      <c r="BX41" s="171">
        <f t="shared" si="91"/>
        <v>0</v>
      </c>
      <c r="BY41" s="172">
        <f t="shared" si="137"/>
        <v>0</v>
      </c>
      <c r="BZ41" s="184">
        <f t="shared" si="138"/>
        <v>0</v>
      </c>
      <c r="CA41" s="185">
        <v>0</v>
      </c>
      <c r="CB41" s="171">
        <f t="shared" si="92"/>
        <v>0</v>
      </c>
      <c r="CC41" s="172">
        <f t="shared" si="139"/>
        <v>0</v>
      </c>
      <c r="CD41" s="184">
        <f t="shared" si="140"/>
        <v>0</v>
      </c>
      <c r="CE41" s="185">
        <v>0</v>
      </c>
      <c r="CF41" s="171">
        <f t="shared" si="93"/>
        <v>0</v>
      </c>
      <c r="CG41" s="172">
        <f t="shared" si="141"/>
        <v>0</v>
      </c>
      <c r="CH41" s="184">
        <f t="shared" si="142"/>
        <v>0</v>
      </c>
      <c r="CI41" s="185">
        <v>0</v>
      </c>
      <c r="CJ41" s="171">
        <f t="shared" si="94"/>
        <v>0</v>
      </c>
      <c r="CK41" s="172">
        <f t="shared" si="143"/>
        <v>0</v>
      </c>
      <c r="CL41" s="184">
        <f t="shared" si="144"/>
        <v>0</v>
      </c>
      <c r="CM41" s="185">
        <v>0</v>
      </c>
      <c r="CN41" s="171">
        <f t="shared" si="95"/>
        <v>0</v>
      </c>
      <c r="CO41" s="172">
        <f t="shared" si="145"/>
        <v>0</v>
      </c>
      <c r="CP41" s="184">
        <f t="shared" si="146"/>
        <v>0</v>
      </c>
      <c r="CQ41" s="185">
        <v>0</v>
      </c>
      <c r="CR41" s="171">
        <f t="shared" si="96"/>
        <v>0</v>
      </c>
      <c r="CS41" s="172">
        <f t="shared" si="147"/>
        <v>0</v>
      </c>
      <c r="CT41" s="184">
        <f t="shared" si="148"/>
        <v>0</v>
      </c>
      <c r="CU41" s="185">
        <v>0</v>
      </c>
      <c r="CV41" s="171">
        <f t="shared" si="97"/>
        <v>0</v>
      </c>
      <c r="CW41" s="172">
        <f t="shared" si="149"/>
        <v>0</v>
      </c>
      <c r="CX41" s="184">
        <f t="shared" si="150"/>
        <v>0</v>
      </c>
      <c r="CY41" s="185">
        <v>0</v>
      </c>
      <c r="CZ41" s="171">
        <f t="shared" si="98"/>
        <v>0</v>
      </c>
      <c r="DA41" s="172">
        <f t="shared" si="151"/>
        <v>0</v>
      </c>
      <c r="DB41" s="184">
        <f t="shared" si="152"/>
        <v>0</v>
      </c>
      <c r="DC41" s="185">
        <v>0</v>
      </c>
      <c r="DD41" s="171">
        <f t="shared" si="99"/>
        <v>0</v>
      </c>
      <c r="DE41" s="172">
        <f t="shared" si="153"/>
        <v>0</v>
      </c>
      <c r="DF41" s="184">
        <f t="shared" si="154"/>
        <v>0</v>
      </c>
      <c r="DG41" s="185">
        <v>0</v>
      </c>
      <c r="DH41" s="171">
        <f t="shared" si="100"/>
        <v>0</v>
      </c>
      <c r="DI41" s="172">
        <f t="shared" si="155"/>
        <v>0</v>
      </c>
      <c r="DJ41" s="158">
        <f t="shared" si="101"/>
        <v>1</v>
      </c>
      <c r="DK41" s="172">
        <f t="shared" si="102"/>
        <v>0</v>
      </c>
      <c r="DL41" s="175"/>
    </row>
    <row r="42" spans="1:116" ht="17.399999999999999" x14ac:dyDescent="0.3">
      <c r="A42" s="177" t="s">
        <v>233</v>
      </c>
      <c r="B42" s="178">
        <v>0</v>
      </c>
      <c r="C42" s="161">
        <v>0</v>
      </c>
      <c r="D42" s="162">
        <v>0</v>
      </c>
      <c r="E42" s="172">
        <f t="shared" si="103"/>
        <v>0</v>
      </c>
      <c r="F42" s="179">
        <f t="shared" si="104"/>
        <v>0</v>
      </c>
      <c r="G42" s="165">
        <v>0</v>
      </c>
      <c r="H42" s="180">
        <v>0</v>
      </c>
      <c r="I42" s="181">
        <f t="shared" si="105"/>
        <v>0</v>
      </c>
      <c r="J42" s="182">
        <f t="shared" si="1"/>
        <v>0</v>
      </c>
      <c r="K42" s="180">
        <v>0</v>
      </c>
      <c r="L42" s="183">
        <f t="shared" si="106"/>
        <v>0</v>
      </c>
      <c r="M42" s="182">
        <f t="shared" si="3"/>
        <v>0</v>
      </c>
      <c r="N42" s="184">
        <f t="shared" si="107"/>
        <v>0</v>
      </c>
      <c r="O42" s="185">
        <v>0</v>
      </c>
      <c r="P42" s="171">
        <f t="shared" si="5"/>
        <v>0</v>
      </c>
      <c r="Q42" s="172">
        <f t="shared" si="6"/>
        <v>0</v>
      </c>
      <c r="R42" s="184">
        <f t="shared" si="108"/>
        <v>0</v>
      </c>
      <c r="S42" s="185">
        <v>0</v>
      </c>
      <c r="T42" s="171">
        <f t="shared" si="8"/>
        <v>0</v>
      </c>
      <c r="U42" s="172">
        <f t="shared" si="109"/>
        <v>0</v>
      </c>
      <c r="V42" s="184">
        <f t="shared" si="110"/>
        <v>0</v>
      </c>
      <c r="W42" s="185">
        <v>0</v>
      </c>
      <c r="X42" s="171">
        <f t="shared" si="11"/>
        <v>0</v>
      </c>
      <c r="Y42" s="172">
        <f t="shared" si="111"/>
        <v>0</v>
      </c>
      <c r="Z42" s="184">
        <f t="shared" si="112"/>
        <v>0</v>
      </c>
      <c r="AA42" s="185">
        <v>0</v>
      </c>
      <c r="AB42" s="171">
        <f t="shared" si="14"/>
        <v>0</v>
      </c>
      <c r="AC42" s="172">
        <f t="shared" si="113"/>
        <v>0</v>
      </c>
      <c r="AD42" s="184">
        <f t="shared" si="114"/>
        <v>0</v>
      </c>
      <c r="AE42" s="185">
        <v>0</v>
      </c>
      <c r="AF42" s="171">
        <f t="shared" si="17"/>
        <v>0</v>
      </c>
      <c r="AG42" s="172">
        <f t="shared" si="115"/>
        <v>0</v>
      </c>
      <c r="AH42" s="184">
        <f t="shared" si="116"/>
        <v>0</v>
      </c>
      <c r="AI42" s="185">
        <v>0</v>
      </c>
      <c r="AJ42" s="171">
        <f t="shared" si="84"/>
        <v>0</v>
      </c>
      <c r="AK42" s="172">
        <f t="shared" si="117"/>
        <v>0</v>
      </c>
      <c r="AL42" s="184">
        <f t="shared" si="118"/>
        <v>0</v>
      </c>
      <c r="AM42" s="185">
        <v>0</v>
      </c>
      <c r="AN42" s="171">
        <f t="shared" si="85"/>
        <v>0</v>
      </c>
      <c r="AO42" s="172">
        <f t="shared" si="119"/>
        <v>0</v>
      </c>
      <c r="AP42" s="184">
        <f t="shared" si="120"/>
        <v>0</v>
      </c>
      <c r="AQ42" s="185">
        <v>0</v>
      </c>
      <c r="AR42" s="171">
        <f t="shared" si="86"/>
        <v>0</v>
      </c>
      <c r="AS42" s="172">
        <f t="shared" si="121"/>
        <v>0</v>
      </c>
      <c r="AT42" s="184">
        <f t="shared" si="122"/>
        <v>0</v>
      </c>
      <c r="AU42" s="185">
        <v>0</v>
      </c>
      <c r="AV42" s="171">
        <f t="shared" si="87"/>
        <v>0</v>
      </c>
      <c r="AW42" s="172">
        <f t="shared" si="123"/>
        <v>0</v>
      </c>
      <c r="AX42" s="184">
        <f t="shared" si="124"/>
        <v>0</v>
      </c>
      <c r="AY42" s="185">
        <v>0</v>
      </c>
      <c r="AZ42" s="171">
        <f t="shared" si="88"/>
        <v>0</v>
      </c>
      <c r="BA42" s="172">
        <f t="shared" si="125"/>
        <v>0</v>
      </c>
      <c r="BB42" s="184">
        <f t="shared" si="126"/>
        <v>0</v>
      </c>
      <c r="BC42" s="185">
        <v>0</v>
      </c>
      <c r="BD42" s="171">
        <f t="shared" si="35"/>
        <v>0</v>
      </c>
      <c r="BE42" s="172">
        <f t="shared" si="127"/>
        <v>0</v>
      </c>
      <c r="BF42" s="184">
        <f t="shared" si="128"/>
        <v>0</v>
      </c>
      <c r="BG42" s="185">
        <v>0</v>
      </c>
      <c r="BH42" s="171">
        <f t="shared" si="38"/>
        <v>0</v>
      </c>
      <c r="BI42" s="172">
        <f t="shared" si="129"/>
        <v>0</v>
      </c>
      <c r="BJ42" s="184">
        <f t="shared" si="130"/>
        <v>0</v>
      </c>
      <c r="BK42" s="185">
        <v>0</v>
      </c>
      <c r="BL42" s="171">
        <f t="shared" si="89"/>
        <v>0</v>
      </c>
      <c r="BM42" s="172">
        <f t="shared" si="131"/>
        <v>0</v>
      </c>
      <c r="BN42" s="184">
        <f t="shared" si="132"/>
        <v>0</v>
      </c>
      <c r="BO42" s="185">
        <v>0</v>
      </c>
      <c r="BP42" s="171">
        <f t="shared" si="44"/>
        <v>0</v>
      </c>
      <c r="BQ42" s="172">
        <f t="shared" si="133"/>
        <v>0</v>
      </c>
      <c r="BR42" s="184">
        <f t="shared" si="134"/>
        <v>0</v>
      </c>
      <c r="BS42" s="185">
        <v>0</v>
      </c>
      <c r="BT42" s="171">
        <f t="shared" si="90"/>
        <v>0</v>
      </c>
      <c r="BU42" s="172">
        <f t="shared" si="135"/>
        <v>0</v>
      </c>
      <c r="BV42" s="184">
        <f t="shared" si="136"/>
        <v>0</v>
      </c>
      <c r="BW42" s="185">
        <v>0</v>
      </c>
      <c r="BX42" s="171">
        <f t="shared" si="91"/>
        <v>0</v>
      </c>
      <c r="BY42" s="172">
        <f t="shared" si="137"/>
        <v>0</v>
      </c>
      <c r="BZ42" s="184">
        <f t="shared" si="138"/>
        <v>0</v>
      </c>
      <c r="CA42" s="185">
        <v>0</v>
      </c>
      <c r="CB42" s="171">
        <f t="shared" si="92"/>
        <v>0</v>
      </c>
      <c r="CC42" s="172">
        <f t="shared" si="139"/>
        <v>0</v>
      </c>
      <c r="CD42" s="184">
        <f t="shared" si="140"/>
        <v>0</v>
      </c>
      <c r="CE42" s="185">
        <v>0</v>
      </c>
      <c r="CF42" s="171">
        <f t="shared" si="93"/>
        <v>0</v>
      </c>
      <c r="CG42" s="172">
        <f t="shared" si="141"/>
        <v>0</v>
      </c>
      <c r="CH42" s="184">
        <f t="shared" si="142"/>
        <v>0</v>
      </c>
      <c r="CI42" s="185">
        <v>0</v>
      </c>
      <c r="CJ42" s="171">
        <f t="shared" si="94"/>
        <v>0</v>
      </c>
      <c r="CK42" s="172">
        <f t="shared" si="143"/>
        <v>0</v>
      </c>
      <c r="CL42" s="184">
        <f t="shared" si="144"/>
        <v>0</v>
      </c>
      <c r="CM42" s="185">
        <v>0</v>
      </c>
      <c r="CN42" s="171">
        <f t="shared" si="95"/>
        <v>0</v>
      </c>
      <c r="CO42" s="172">
        <f t="shared" si="145"/>
        <v>0</v>
      </c>
      <c r="CP42" s="184">
        <f t="shared" si="146"/>
        <v>0</v>
      </c>
      <c r="CQ42" s="185">
        <v>0</v>
      </c>
      <c r="CR42" s="171">
        <f t="shared" si="96"/>
        <v>0</v>
      </c>
      <c r="CS42" s="172">
        <f t="shared" si="147"/>
        <v>0</v>
      </c>
      <c r="CT42" s="184">
        <f t="shared" si="148"/>
        <v>0</v>
      </c>
      <c r="CU42" s="185">
        <v>0</v>
      </c>
      <c r="CV42" s="171">
        <f t="shared" si="97"/>
        <v>0</v>
      </c>
      <c r="CW42" s="172">
        <f t="shared" si="149"/>
        <v>0</v>
      </c>
      <c r="CX42" s="184">
        <f t="shared" si="150"/>
        <v>0</v>
      </c>
      <c r="CY42" s="185">
        <v>0</v>
      </c>
      <c r="CZ42" s="171">
        <f t="shared" si="98"/>
        <v>0</v>
      </c>
      <c r="DA42" s="172">
        <f t="shared" si="151"/>
        <v>0</v>
      </c>
      <c r="DB42" s="184">
        <f t="shared" si="152"/>
        <v>0</v>
      </c>
      <c r="DC42" s="185">
        <v>0</v>
      </c>
      <c r="DD42" s="171">
        <f t="shared" si="99"/>
        <v>0</v>
      </c>
      <c r="DE42" s="172">
        <f t="shared" si="153"/>
        <v>0</v>
      </c>
      <c r="DF42" s="184">
        <f t="shared" si="154"/>
        <v>0</v>
      </c>
      <c r="DG42" s="185">
        <v>0</v>
      </c>
      <c r="DH42" s="171">
        <f t="shared" si="100"/>
        <v>0</v>
      </c>
      <c r="DI42" s="172">
        <f t="shared" si="155"/>
        <v>0</v>
      </c>
      <c r="DJ42" s="158">
        <f t="shared" si="101"/>
        <v>1</v>
      </c>
      <c r="DK42" s="172">
        <f t="shared" si="102"/>
        <v>0</v>
      </c>
    </row>
    <row r="43" spans="1:116" ht="34.799999999999997" x14ac:dyDescent="0.3">
      <c r="A43" s="186" t="s">
        <v>234</v>
      </c>
      <c r="B43" s="187"/>
      <c r="C43" s="187"/>
      <c r="D43" s="187"/>
      <c r="E43" s="124"/>
      <c r="F43" s="124"/>
      <c r="G43" s="124" t="s">
        <v>90</v>
      </c>
      <c r="H43" s="124"/>
      <c r="I43" s="124"/>
      <c r="J43" s="124"/>
      <c r="K43" s="124"/>
      <c r="L43" s="15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88"/>
    </row>
    <row r="44" spans="1:116" ht="17.399999999999999" x14ac:dyDescent="0.3">
      <c r="A44" s="189" t="s">
        <v>235</v>
      </c>
      <c r="B44" s="190">
        <f>SUM(B6:B42)</f>
        <v>0</v>
      </c>
      <c r="C44" s="191">
        <f>SUM(C6:C42)</f>
        <v>0</v>
      </c>
      <c r="D44" s="191"/>
      <c r="E44" s="189"/>
      <c r="F44" s="191">
        <f>SUM(F6:F42)</f>
        <v>0</v>
      </c>
      <c r="G44" s="191"/>
      <c r="H44" s="191"/>
      <c r="I44" s="191"/>
      <c r="J44" s="191">
        <f>SUM(J6:J42)</f>
        <v>0</v>
      </c>
      <c r="K44" s="191"/>
      <c r="L44" s="190"/>
      <c r="M44" s="191">
        <f>SUM(M6:M42)</f>
        <v>0</v>
      </c>
      <c r="N44" s="191"/>
      <c r="O44" s="191"/>
      <c r="P44" s="191"/>
      <c r="Q44" s="191">
        <f>SUM(Q6:Q42)</f>
        <v>0</v>
      </c>
      <c r="R44" s="191"/>
      <c r="S44" s="191"/>
      <c r="T44" s="191"/>
      <c r="U44" s="191">
        <f>SUM(U6:U42)</f>
        <v>0</v>
      </c>
      <c r="V44" s="191"/>
      <c r="W44" s="191"/>
      <c r="X44" s="191"/>
      <c r="Y44" s="191">
        <f>SUM(Y6:Y42)</f>
        <v>0</v>
      </c>
      <c r="Z44" s="191"/>
      <c r="AA44" s="191"/>
      <c r="AB44" s="191"/>
      <c r="AC44" s="191">
        <f>SUM(AC6:AC42)</f>
        <v>0</v>
      </c>
      <c r="AD44" s="191"/>
      <c r="AE44" s="191"/>
      <c r="AF44" s="191"/>
      <c r="AG44" s="191">
        <f>SUM(AG6:AG42)</f>
        <v>0</v>
      </c>
      <c r="AH44" s="191"/>
      <c r="AI44" s="191"/>
      <c r="AJ44" s="191"/>
      <c r="AK44" s="191">
        <f>SUM(AK6:AK42)</f>
        <v>0</v>
      </c>
      <c r="AL44" s="191"/>
      <c r="AM44" s="191"/>
      <c r="AN44" s="191"/>
      <c r="AO44" s="191">
        <f>SUM(AO6:AO42)</f>
        <v>0</v>
      </c>
      <c r="AP44" s="191"/>
      <c r="AQ44" s="191"/>
      <c r="AR44" s="191"/>
      <c r="AS44" s="191">
        <f>SUM(AS6:AS42)</f>
        <v>0</v>
      </c>
      <c r="AT44" s="191"/>
      <c r="AU44" s="191"/>
      <c r="AV44" s="191"/>
      <c r="AW44" s="191">
        <f>SUM(AW6:AW42)</f>
        <v>0</v>
      </c>
      <c r="AX44" s="191"/>
      <c r="AY44" s="191"/>
      <c r="AZ44" s="191"/>
      <c r="BA44" s="191">
        <f>SUM(BA6:BA42)</f>
        <v>0</v>
      </c>
      <c r="BB44" s="191"/>
      <c r="BC44" s="191"/>
      <c r="BD44" s="191"/>
      <c r="BE44" s="191">
        <f>SUM(BE6:BE42)</f>
        <v>0</v>
      </c>
      <c r="BF44" s="191"/>
      <c r="BG44" s="191"/>
      <c r="BH44" s="191"/>
      <c r="BI44" s="191">
        <f>SUM(BI6:BI42)</f>
        <v>0</v>
      </c>
      <c r="BJ44" s="191"/>
      <c r="BK44" s="191"/>
      <c r="BL44" s="191"/>
      <c r="BM44" s="191">
        <f>SUM(BM6:BM42)</f>
        <v>0</v>
      </c>
      <c r="BN44" s="191"/>
      <c r="BO44" s="191"/>
      <c r="BP44" s="191"/>
      <c r="BQ44" s="191">
        <f>SUM(BQ6:BQ42)</f>
        <v>0</v>
      </c>
      <c r="BR44" s="191"/>
      <c r="BS44" s="191"/>
      <c r="BT44" s="191"/>
      <c r="BU44" s="191">
        <f>SUM(BU6:BU42)</f>
        <v>0</v>
      </c>
      <c r="BV44" s="191"/>
      <c r="BW44" s="191"/>
      <c r="BX44" s="191"/>
      <c r="BY44" s="191">
        <f>SUM(BY6:BY42)</f>
        <v>0</v>
      </c>
      <c r="BZ44" s="191"/>
      <c r="CA44" s="191"/>
      <c r="CB44" s="191"/>
      <c r="CC44" s="191">
        <f>SUM(CC6:CC42)</f>
        <v>0</v>
      </c>
      <c r="CD44" s="191"/>
      <c r="CE44" s="191"/>
      <c r="CF44" s="191"/>
      <c r="CG44" s="191">
        <f>SUM(CG6:CG42)</f>
        <v>0</v>
      </c>
      <c r="CH44" s="191"/>
      <c r="CI44" s="191"/>
      <c r="CJ44" s="191"/>
      <c r="CK44" s="191">
        <f>SUM(CK6:CK42)</f>
        <v>0</v>
      </c>
      <c r="CL44" s="191"/>
      <c r="CM44" s="191"/>
      <c r="CN44" s="191"/>
      <c r="CO44" s="191">
        <f>SUM(CO6:CO42)</f>
        <v>0</v>
      </c>
      <c r="CP44" s="191"/>
      <c r="CQ44" s="191"/>
      <c r="CR44" s="191"/>
      <c r="CS44" s="191">
        <f>SUM(CS6:CS42)</f>
        <v>0</v>
      </c>
      <c r="CT44" s="191"/>
      <c r="CU44" s="191"/>
      <c r="CV44" s="191"/>
      <c r="CW44" s="191">
        <f>SUM(CW6:CW42)</f>
        <v>0</v>
      </c>
      <c r="CX44" s="191"/>
      <c r="CY44" s="191"/>
      <c r="CZ44" s="191"/>
      <c r="DA44" s="191">
        <f>SUM(DA6:DA42)</f>
        <v>0</v>
      </c>
      <c r="DB44" s="191"/>
      <c r="DC44" s="191"/>
      <c r="DD44" s="191"/>
      <c r="DE44" s="191">
        <f>SUM(DE6:DE42)</f>
        <v>0</v>
      </c>
      <c r="DF44" s="191"/>
      <c r="DG44" s="191"/>
      <c r="DH44" s="191"/>
      <c r="DI44" s="191">
        <f>SUM(DI6:DI42)</f>
        <v>0</v>
      </c>
      <c r="DJ44" s="191"/>
      <c r="DK44" s="191">
        <f>SUM(DK6:DK42)</f>
        <v>0</v>
      </c>
      <c r="DL44" s="192"/>
    </row>
    <row r="45" spans="1:116" ht="17.399999999999999" x14ac:dyDescent="0.3">
      <c r="A45" s="189" t="s">
        <v>236</v>
      </c>
      <c r="B45" s="189"/>
      <c r="C45" s="189"/>
      <c r="D45" s="189"/>
      <c r="E45" s="189"/>
      <c r="F45" s="193">
        <f>SUM(H45:DK45)</f>
        <v>0</v>
      </c>
      <c r="G45" s="193"/>
      <c r="H45" s="193"/>
      <c r="I45" s="193"/>
      <c r="J45" s="193">
        <f>IF($F$44=0,0,J44/$F$44)</f>
        <v>0</v>
      </c>
      <c r="K45" s="193"/>
      <c r="L45" s="190"/>
      <c r="M45" s="193">
        <f>IF($F$44=0,0,M44/$F$44)</f>
        <v>0</v>
      </c>
      <c r="N45" s="193"/>
      <c r="O45" s="193"/>
      <c r="P45" s="193"/>
      <c r="Q45" s="193">
        <f>IF($F$44=0,0,Q44/$F$44)</f>
        <v>0</v>
      </c>
      <c r="R45" s="193"/>
      <c r="S45" s="193"/>
      <c r="T45" s="193"/>
      <c r="U45" s="193">
        <f>IF($F$44=0,0,U44/$F$44)</f>
        <v>0</v>
      </c>
      <c r="V45" s="193"/>
      <c r="W45" s="193"/>
      <c r="X45" s="193"/>
      <c r="Y45" s="193">
        <f>IF($F$44=0,0,Y44/$F$44)</f>
        <v>0</v>
      </c>
      <c r="Z45" s="193"/>
      <c r="AA45" s="193"/>
      <c r="AB45" s="193"/>
      <c r="AC45" s="193">
        <f>IF($F$44=0,0,AC44/$F$44)</f>
        <v>0</v>
      </c>
      <c r="AD45" s="193"/>
      <c r="AE45" s="193"/>
      <c r="AF45" s="193"/>
      <c r="AG45" s="193">
        <f>IF($F$44=0,0,AG44/$F$44)</f>
        <v>0</v>
      </c>
      <c r="AH45" s="193"/>
      <c r="AI45" s="193"/>
      <c r="AJ45" s="193"/>
      <c r="AK45" s="193">
        <f>IF($F$44=0,0,AK44/$F$44)</f>
        <v>0</v>
      </c>
      <c r="AL45" s="193"/>
      <c r="AM45" s="193"/>
      <c r="AN45" s="193"/>
      <c r="AO45" s="193">
        <f>IF($F$44=0,0,AO44/$F$44)</f>
        <v>0</v>
      </c>
      <c r="AP45" s="193"/>
      <c r="AQ45" s="193"/>
      <c r="AR45" s="193"/>
      <c r="AS45" s="193">
        <f>IF($F$44=0,0,AS44/$F$44)</f>
        <v>0</v>
      </c>
      <c r="AT45" s="193"/>
      <c r="AU45" s="193"/>
      <c r="AV45" s="193"/>
      <c r="AW45" s="193">
        <f>IF($F$44=0,0,AW44/$F$44)</f>
        <v>0</v>
      </c>
      <c r="AX45" s="193"/>
      <c r="AY45" s="193"/>
      <c r="AZ45" s="193"/>
      <c r="BA45" s="193">
        <f>IF($F$44=0,0,BA44/$F$44)</f>
        <v>0</v>
      </c>
      <c r="BB45" s="193"/>
      <c r="BC45" s="193"/>
      <c r="BD45" s="193"/>
      <c r="BE45" s="193">
        <f>IF($F$44=0,0,BE44/$F$44)</f>
        <v>0</v>
      </c>
      <c r="BF45" s="193"/>
      <c r="BG45" s="193"/>
      <c r="BH45" s="193"/>
      <c r="BI45" s="193">
        <f>IF($F$44=0,0,BI44/$F$44)</f>
        <v>0</v>
      </c>
      <c r="BJ45" s="193"/>
      <c r="BK45" s="193"/>
      <c r="BL45" s="193"/>
      <c r="BM45" s="193">
        <f>IF($F$44=0,0,BM44/$F$44)</f>
        <v>0</v>
      </c>
      <c r="BN45" s="193"/>
      <c r="BO45" s="193"/>
      <c r="BP45" s="193"/>
      <c r="BQ45" s="193">
        <f>IF($F$44=0,0,BQ44/$F$44)</f>
        <v>0</v>
      </c>
      <c r="BR45" s="193"/>
      <c r="BS45" s="193"/>
      <c r="BT45" s="193"/>
      <c r="BU45" s="193">
        <f>IF($F$44=0,0,BU44/$F$44)</f>
        <v>0</v>
      </c>
      <c r="BV45" s="193"/>
      <c r="BW45" s="193"/>
      <c r="BX45" s="193"/>
      <c r="BY45" s="193">
        <f>IF($F$44=0,0,BY44/$F$44)</f>
        <v>0</v>
      </c>
      <c r="BZ45" s="193"/>
      <c r="CA45" s="193"/>
      <c r="CB45" s="193"/>
      <c r="CC45" s="193">
        <f>IF($F$44=0,0,CC44/$F$44)</f>
        <v>0</v>
      </c>
      <c r="CD45" s="193"/>
      <c r="CE45" s="193"/>
      <c r="CF45" s="193"/>
      <c r="CG45" s="193">
        <f>IF($F$44=0,0,CG44/$F$44)</f>
        <v>0</v>
      </c>
      <c r="CH45" s="193"/>
      <c r="CI45" s="193"/>
      <c r="CJ45" s="193"/>
      <c r="CK45" s="193">
        <f>IF($F$44=0,0,CK44/$F$44)</f>
        <v>0</v>
      </c>
      <c r="CL45" s="193"/>
      <c r="CM45" s="193"/>
      <c r="CN45" s="193"/>
      <c r="CO45" s="193">
        <f>IF($F$44=0,0,CO44/$F$44)</f>
        <v>0</v>
      </c>
      <c r="CP45" s="193"/>
      <c r="CQ45" s="193"/>
      <c r="CR45" s="193"/>
      <c r="CS45" s="193">
        <f>IF($F$44=0,0,CS44/$F$44)</f>
        <v>0</v>
      </c>
      <c r="CT45" s="193"/>
      <c r="CU45" s="193"/>
      <c r="CV45" s="193"/>
      <c r="CW45" s="193">
        <f>IF($F$44=0,0,CW44/$F$44)</f>
        <v>0</v>
      </c>
      <c r="CX45" s="193"/>
      <c r="CY45" s="193"/>
      <c r="CZ45" s="193"/>
      <c r="DA45" s="193">
        <f>IF($F$44=0,0,DA44/$F$44)</f>
        <v>0</v>
      </c>
      <c r="DB45" s="193"/>
      <c r="DC45" s="193"/>
      <c r="DD45" s="193"/>
      <c r="DE45" s="193">
        <f>IF($F$44=0,0,DE44/$F$44)</f>
        <v>0</v>
      </c>
      <c r="DF45" s="193"/>
      <c r="DG45" s="193"/>
      <c r="DH45" s="193"/>
      <c r="DI45" s="193">
        <f>IF($F$44=0,0,DI44/$F$44)</f>
        <v>0</v>
      </c>
      <c r="DJ45" s="193"/>
      <c r="DK45" s="193">
        <f>IF($F$44=0,0,DK44/$F$44)</f>
        <v>0</v>
      </c>
    </row>
    <row r="46" spans="1:116" ht="17.399999999999999" x14ac:dyDescent="0.3">
      <c r="A46" s="189" t="s">
        <v>237</v>
      </c>
      <c r="B46" s="189"/>
      <c r="C46" s="189"/>
      <c r="D46" s="189"/>
      <c r="E46" s="189"/>
      <c r="F46" s="194"/>
      <c r="G46" s="190">
        <f>SUM(G6:G42)</f>
        <v>0</v>
      </c>
      <c r="H46" s="190"/>
      <c r="I46" s="190">
        <f>SUM(I6:I42)</f>
        <v>0</v>
      </c>
      <c r="J46" s="141"/>
      <c r="K46" s="190"/>
      <c r="L46" s="190">
        <f>SUM(L6:L42)</f>
        <v>0</v>
      </c>
      <c r="M46" s="141"/>
      <c r="N46" s="141"/>
      <c r="O46" s="190">
        <f>(SUM(N6:N42))</f>
        <v>0</v>
      </c>
      <c r="P46" s="190"/>
      <c r="Q46" s="51"/>
      <c r="R46" s="141"/>
      <c r="S46" s="190">
        <f>(SUM(R6:R42))</f>
        <v>0</v>
      </c>
      <c r="T46" s="190"/>
      <c r="U46" s="141"/>
      <c r="V46" s="141"/>
      <c r="W46" s="190">
        <f>(SUM(V6:V42))</f>
        <v>0</v>
      </c>
      <c r="X46" s="190"/>
      <c r="Y46" s="141"/>
      <c r="Z46" s="141"/>
      <c r="AA46" s="190">
        <f>(SUM(Z6:Z42))</f>
        <v>0</v>
      </c>
      <c r="AB46" s="190"/>
      <c r="AC46" s="141"/>
      <c r="AD46" s="141"/>
      <c r="AE46" s="190">
        <f>(SUM(AD6:AD42))</f>
        <v>0</v>
      </c>
      <c r="AF46" s="141"/>
      <c r="AG46" s="141"/>
      <c r="AH46" s="141"/>
      <c r="AI46" s="190">
        <f>(SUM(AH6:AH42))</f>
        <v>0</v>
      </c>
      <c r="AJ46" s="141"/>
      <c r="AK46" s="141"/>
      <c r="AL46" s="141"/>
      <c r="AM46" s="190">
        <f>(SUM(AL6:AL42))</f>
        <v>0</v>
      </c>
      <c r="AN46" s="141"/>
      <c r="AO46" s="141"/>
      <c r="AP46" s="141"/>
      <c r="AQ46" s="190">
        <f>(SUM(AP6:AP42))</f>
        <v>0</v>
      </c>
      <c r="AR46" s="141"/>
      <c r="AS46" s="141"/>
      <c r="AT46" s="141"/>
      <c r="AU46" s="190">
        <f>(SUM(AT6:AT42))</f>
        <v>0</v>
      </c>
      <c r="AV46" s="141"/>
      <c r="AW46" s="141"/>
      <c r="AX46" s="141"/>
      <c r="AY46" s="190">
        <f>(SUM(AX6:AX42))</f>
        <v>0</v>
      </c>
      <c r="AZ46" s="141"/>
      <c r="BA46" s="141"/>
      <c r="BB46" s="141"/>
      <c r="BC46" s="190">
        <f>(SUM(BB6:BB42))</f>
        <v>0</v>
      </c>
      <c r="BD46" s="141"/>
      <c r="BE46" s="141"/>
      <c r="BF46" s="141"/>
      <c r="BG46" s="190">
        <f>(SUM(BF6:BF42))</f>
        <v>0</v>
      </c>
      <c r="BH46" s="141"/>
      <c r="BI46" s="141"/>
      <c r="BJ46" s="141"/>
      <c r="BK46" s="190">
        <f>(SUM(BJ6:BJ42))</f>
        <v>0</v>
      </c>
      <c r="BL46" s="141"/>
      <c r="BM46" s="141"/>
      <c r="BN46" s="141"/>
      <c r="BO46" s="190">
        <f>(SUM(BN6:BN42))</f>
        <v>0</v>
      </c>
      <c r="BP46" s="141"/>
      <c r="BQ46" s="141"/>
      <c r="BR46" s="141"/>
      <c r="BS46" s="190">
        <f>(SUM(BR6:BR42))</f>
        <v>0</v>
      </c>
      <c r="BT46" s="141"/>
      <c r="BU46" s="141"/>
      <c r="BV46" s="141"/>
      <c r="BW46" s="190">
        <f>(SUM(BV6:BV42))</f>
        <v>0</v>
      </c>
      <c r="BX46" s="141"/>
      <c r="BY46" s="141"/>
      <c r="BZ46" s="141"/>
      <c r="CA46" s="190">
        <f>(SUM(BZ6:BZ42))</f>
        <v>0</v>
      </c>
      <c r="CB46" s="141"/>
      <c r="CC46" s="141"/>
      <c r="CD46" s="141"/>
      <c r="CE46" s="190">
        <f>(SUM(CD6:CD42))</f>
        <v>0</v>
      </c>
      <c r="CF46" s="141"/>
      <c r="CG46" s="141"/>
      <c r="CH46" s="141"/>
      <c r="CI46" s="190">
        <f>(SUM(CH6:CH42))</f>
        <v>0</v>
      </c>
      <c r="CJ46" s="141"/>
      <c r="CK46" s="141"/>
      <c r="CL46" s="141"/>
      <c r="CM46" s="190">
        <f>(SUM(CL6:CL42))</f>
        <v>0</v>
      </c>
      <c r="CN46" s="141"/>
      <c r="CO46" s="141"/>
      <c r="CP46" s="141"/>
      <c r="CQ46" s="190">
        <f>(SUM(CP6:CP42))</f>
        <v>0</v>
      </c>
      <c r="CR46" s="141"/>
      <c r="CS46" s="141"/>
      <c r="CT46" s="141"/>
      <c r="CU46" s="190">
        <f>(SUM(CT6:CT42))</f>
        <v>0</v>
      </c>
      <c r="CV46" s="141"/>
      <c r="CW46" s="141"/>
      <c r="CX46" s="141"/>
      <c r="CY46" s="190">
        <f>(SUM(CX6:CX42))</f>
        <v>0</v>
      </c>
      <c r="CZ46" s="141"/>
      <c r="DA46" s="141"/>
      <c r="DB46" s="141"/>
      <c r="DC46" s="190">
        <f>(SUM(DB6:DB42))</f>
        <v>0</v>
      </c>
      <c r="DD46" s="141"/>
      <c r="DE46" s="141"/>
      <c r="DF46" s="141"/>
      <c r="DG46" s="190">
        <f>(SUM(DF6:DF42))</f>
        <v>0</v>
      </c>
      <c r="DH46" s="141"/>
      <c r="DI46" s="141"/>
      <c r="DJ46" s="195"/>
      <c r="DK46" s="141"/>
      <c r="DL46" s="196"/>
    </row>
    <row r="47" spans="1:116" ht="2.25" customHeight="1" x14ac:dyDescent="0.3">
      <c r="A47" s="189" t="s">
        <v>238</v>
      </c>
      <c r="B47" s="189"/>
      <c r="C47" s="189"/>
      <c r="D47" s="189"/>
      <c r="E47" s="189"/>
      <c r="F47" s="193"/>
      <c r="G47" s="197"/>
      <c r="H47" s="197"/>
      <c r="I47" s="197"/>
      <c r="J47" s="197"/>
      <c r="K47" s="197"/>
      <c r="L47" s="197"/>
      <c r="M47" s="197"/>
      <c r="N47" s="197"/>
      <c r="O47" s="197">
        <v>1</v>
      </c>
      <c r="P47" s="197"/>
      <c r="Q47" s="197"/>
      <c r="R47" s="197"/>
      <c r="S47" s="197">
        <v>1</v>
      </c>
      <c r="T47" s="197"/>
      <c r="U47" s="197"/>
      <c r="V47" s="197"/>
      <c r="W47" s="197">
        <v>1</v>
      </c>
      <c r="X47" s="197"/>
      <c r="Y47" s="197"/>
      <c r="Z47" s="197"/>
      <c r="AA47" s="197">
        <v>1</v>
      </c>
      <c r="AB47" s="197"/>
      <c r="AC47" s="197"/>
      <c r="AD47" s="197"/>
      <c r="AE47" s="197">
        <v>1</v>
      </c>
      <c r="AF47" s="197"/>
      <c r="AG47" s="197"/>
      <c r="AH47" s="197"/>
      <c r="AI47" s="197">
        <v>1</v>
      </c>
      <c r="AJ47" s="197"/>
      <c r="AK47" s="197"/>
      <c r="AL47" s="197"/>
      <c r="AM47" s="197">
        <v>1</v>
      </c>
      <c r="AN47" s="197"/>
      <c r="AO47" s="197"/>
      <c r="AP47" s="197"/>
      <c r="AQ47" s="197">
        <v>1</v>
      </c>
      <c r="AR47" s="197"/>
      <c r="AS47" s="197"/>
      <c r="AT47" s="197"/>
      <c r="AU47" s="197">
        <v>1</v>
      </c>
      <c r="AV47" s="197"/>
      <c r="AW47" s="197"/>
      <c r="AX47" s="197"/>
      <c r="AY47" s="197">
        <v>1</v>
      </c>
      <c r="AZ47" s="197"/>
      <c r="BA47" s="197"/>
      <c r="BB47" s="197"/>
      <c r="BC47" s="197">
        <v>1</v>
      </c>
      <c r="BD47" s="197"/>
      <c r="BE47" s="197"/>
      <c r="BF47" s="197"/>
      <c r="BG47" s="197">
        <v>1</v>
      </c>
      <c r="BH47" s="197"/>
      <c r="BI47" s="197"/>
      <c r="BJ47" s="197"/>
      <c r="BK47" s="197">
        <v>1</v>
      </c>
      <c r="BL47" s="197"/>
      <c r="BM47" s="197"/>
      <c r="BN47" s="197"/>
      <c r="BO47" s="197">
        <v>1</v>
      </c>
      <c r="BP47" s="197"/>
      <c r="BQ47" s="197"/>
      <c r="BR47" s="197"/>
      <c r="BS47" s="197">
        <v>1</v>
      </c>
      <c r="BT47" s="197"/>
      <c r="BU47" s="197"/>
      <c r="BV47" s="197"/>
      <c r="BW47" s="197">
        <v>1</v>
      </c>
      <c r="BX47" s="197"/>
      <c r="BY47" s="197"/>
      <c r="BZ47" s="197"/>
      <c r="CA47" s="197">
        <v>1</v>
      </c>
      <c r="CB47" s="197"/>
      <c r="CC47" s="197"/>
      <c r="CD47" s="197"/>
      <c r="CE47" s="197">
        <v>1</v>
      </c>
      <c r="CF47" s="197"/>
      <c r="CG47" s="197"/>
      <c r="CH47" s="197"/>
      <c r="CI47" s="197">
        <v>1</v>
      </c>
      <c r="CJ47" s="197"/>
      <c r="CK47" s="197"/>
      <c r="CL47" s="197"/>
      <c r="CM47" s="197">
        <v>1</v>
      </c>
      <c r="CN47" s="197"/>
      <c r="CO47" s="197"/>
      <c r="CP47" s="197"/>
      <c r="CQ47" s="197">
        <v>1</v>
      </c>
      <c r="CR47" s="197"/>
      <c r="CS47" s="197"/>
      <c r="CT47" s="197"/>
      <c r="CU47" s="197">
        <v>1</v>
      </c>
      <c r="CV47" s="197"/>
      <c r="CW47" s="197"/>
      <c r="CX47" s="197"/>
      <c r="CY47" s="197">
        <v>1</v>
      </c>
      <c r="CZ47" s="197"/>
      <c r="DA47" s="197"/>
      <c r="DB47" s="197"/>
      <c r="DC47" s="197">
        <v>1</v>
      </c>
      <c r="DD47" s="197"/>
      <c r="DE47" s="197"/>
      <c r="DF47" s="197"/>
      <c r="DG47" s="197">
        <v>1</v>
      </c>
      <c r="DH47" s="197"/>
      <c r="DI47" s="197"/>
      <c r="DJ47" s="197"/>
      <c r="DK47" s="197"/>
      <c r="DL47" s="198"/>
    </row>
    <row r="48" spans="1:116" ht="17.399999999999999" x14ac:dyDescent="0.3">
      <c r="A48" s="189"/>
      <c r="B48" s="189"/>
      <c r="C48" s="189"/>
      <c r="D48" s="189"/>
      <c r="E48" s="189"/>
      <c r="F48" s="197"/>
      <c r="G48" s="197"/>
      <c r="H48" s="197"/>
      <c r="I48" s="199"/>
      <c r="J48" s="197"/>
      <c r="K48" s="197"/>
      <c r="L48" s="199"/>
      <c r="M48" s="197"/>
      <c r="N48" s="197"/>
      <c r="O48" s="200"/>
      <c r="P48" s="201"/>
      <c r="Q48" s="201"/>
      <c r="R48" s="197"/>
      <c r="S48" s="200"/>
      <c r="T48" s="201"/>
      <c r="U48" s="201"/>
      <c r="V48" s="201"/>
      <c r="W48" s="200"/>
      <c r="X48" s="201"/>
      <c r="Y48" s="201"/>
      <c r="Z48" s="201"/>
      <c r="AA48" s="200"/>
      <c r="AB48" s="201"/>
      <c r="AC48" s="201"/>
      <c r="AD48" s="201"/>
      <c r="AE48" s="200"/>
      <c r="AF48" s="201"/>
      <c r="AG48" s="201"/>
      <c r="AH48" s="201"/>
      <c r="AI48" s="200"/>
      <c r="AJ48" s="201"/>
      <c r="AK48" s="201"/>
      <c r="AL48" s="201"/>
      <c r="AM48" s="200"/>
      <c r="AN48" s="201"/>
      <c r="AO48" s="201"/>
      <c r="AP48" s="201"/>
      <c r="AQ48" s="200"/>
      <c r="AR48" s="201"/>
      <c r="AS48" s="201"/>
      <c r="AT48" s="201"/>
      <c r="AU48" s="200"/>
      <c r="AV48" s="201"/>
      <c r="AW48" s="201"/>
      <c r="AX48" s="201"/>
      <c r="AY48" s="200"/>
      <c r="AZ48" s="201"/>
      <c r="BA48" s="201"/>
      <c r="BB48" s="201"/>
      <c r="BC48" s="200"/>
      <c r="BD48" s="201"/>
      <c r="BE48" s="201"/>
      <c r="BF48" s="201"/>
      <c r="BG48" s="200"/>
      <c r="BH48" s="201"/>
      <c r="BI48" s="201"/>
      <c r="BJ48" s="201"/>
      <c r="BK48" s="200"/>
      <c r="BL48" s="201"/>
      <c r="BM48" s="201"/>
      <c r="BN48" s="201"/>
      <c r="BO48" s="200"/>
      <c r="BP48" s="201"/>
      <c r="BQ48" s="201"/>
      <c r="BR48" s="201"/>
      <c r="BS48" s="200"/>
      <c r="BT48" s="201"/>
      <c r="BU48" s="201"/>
      <c r="BV48" s="201"/>
      <c r="BW48" s="200"/>
      <c r="BX48" s="201"/>
      <c r="BY48" s="201"/>
      <c r="BZ48" s="201"/>
      <c r="CA48" s="200"/>
      <c r="CB48" s="201"/>
      <c r="CC48" s="201"/>
      <c r="CD48" s="201"/>
      <c r="CE48" s="200"/>
      <c r="CF48" s="201"/>
      <c r="CG48" s="201"/>
      <c r="CH48" s="201"/>
      <c r="CI48" s="200"/>
      <c r="CJ48" s="201"/>
      <c r="CK48" s="201"/>
      <c r="CL48" s="201"/>
      <c r="CM48" s="200"/>
      <c r="CN48" s="201"/>
      <c r="CO48" s="201"/>
      <c r="CP48" s="201"/>
      <c r="CQ48" s="200"/>
      <c r="CR48" s="201"/>
      <c r="CS48" s="201"/>
      <c r="CT48" s="201"/>
      <c r="CU48" s="200"/>
      <c r="CV48" s="201"/>
      <c r="CW48" s="201"/>
      <c r="CX48" s="201"/>
      <c r="CY48" s="200"/>
      <c r="CZ48" s="201"/>
      <c r="DA48" s="201"/>
      <c r="DB48" s="201"/>
      <c r="DC48" s="200"/>
      <c r="DD48" s="201"/>
      <c r="DE48" s="201"/>
      <c r="DF48" s="201"/>
      <c r="DG48" s="200"/>
      <c r="DH48" s="201"/>
      <c r="DI48" s="201"/>
      <c r="DJ48" s="201"/>
      <c r="DK48" s="201"/>
    </row>
    <row r="49" spans="1:116" ht="17.399999999999999" x14ac:dyDescent="0.3">
      <c r="A49" s="189" t="s">
        <v>239</v>
      </c>
      <c r="B49" s="189"/>
      <c r="C49" s="189"/>
      <c r="D49" s="189"/>
      <c r="E49" s="189"/>
      <c r="G49" s="193">
        <f>SUM(H49:DK49)</f>
        <v>1</v>
      </c>
      <c r="H49" s="141"/>
      <c r="I49" s="193">
        <f>IF($G$46=0,0,I46/$G$46)</f>
        <v>0</v>
      </c>
      <c r="J49" s="141"/>
      <c r="K49" s="141"/>
      <c r="L49" s="193">
        <f>IF($G$46=0,0,L46/$G$46)</f>
        <v>0</v>
      </c>
      <c r="M49" s="141"/>
      <c r="N49" s="141"/>
      <c r="O49" s="193">
        <f>IF($G$46=0,0,O46/$G$46)</f>
        <v>0</v>
      </c>
      <c r="P49" s="141"/>
      <c r="Q49" s="141"/>
      <c r="R49" s="141"/>
      <c r="S49" s="193">
        <f>IF($G$46=0,0,S46/$G$46)</f>
        <v>0</v>
      </c>
      <c r="T49" s="141"/>
      <c r="U49" s="141"/>
      <c r="V49" s="141"/>
      <c r="W49" s="193">
        <f>IF($G$46=0,0,W46/$G$46)</f>
        <v>0</v>
      </c>
      <c r="X49" s="141"/>
      <c r="Y49" s="141"/>
      <c r="Z49" s="141"/>
      <c r="AA49" s="193">
        <f>IF($G$46=0,0,AA46/$G$46)</f>
        <v>0</v>
      </c>
      <c r="AB49" s="141"/>
      <c r="AC49" s="141"/>
      <c r="AD49" s="141"/>
      <c r="AE49" s="193">
        <f>IF($G$46=0,0,AE46/$G$46)</f>
        <v>0</v>
      </c>
      <c r="AF49" s="141"/>
      <c r="AG49" s="141"/>
      <c r="AH49" s="141"/>
      <c r="AI49" s="193">
        <f>IF($G$46=0,0,AI46/$G$46)</f>
        <v>0</v>
      </c>
      <c r="AJ49" s="141"/>
      <c r="AK49" s="141"/>
      <c r="AL49" s="141"/>
      <c r="AM49" s="193">
        <f>IF($G$46=0,0,AM46/$G$46)</f>
        <v>0</v>
      </c>
      <c r="AN49" s="141"/>
      <c r="AO49" s="141"/>
      <c r="AP49" s="141"/>
      <c r="AQ49" s="193">
        <f>IF($G$46=0,0,AQ46/$G$46)</f>
        <v>0</v>
      </c>
      <c r="AR49" s="141"/>
      <c r="AS49" s="141"/>
      <c r="AT49" s="141"/>
      <c r="AU49" s="193">
        <f>IF($G$46=0,0,AU46/$G$46)</f>
        <v>0</v>
      </c>
      <c r="AV49" s="141"/>
      <c r="AW49" s="141"/>
      <c r="AX49" s="141"/>
      <c r="AY49" s="193">
        <f>IF($G$46=0,0,AY46/$G$46)</f>
        <v>0</v>
      </c>
      <c r="AZ49" s="141"/>
      <c r="BA49" s="141"/>
      <c r="BB49" s="141"/>
      <c r="BC49" s="193">
        <f>IF($G$46=0,0,BC46/$G$46)</f>
        <v>0</v>
      </c>
      <c r="BD49" s="141"/>
      <c r="BE49" s="141"/>
      <c r="BF49" s="141"/>
      <c r="BG49" s="193">
        <f>IF($G$46=0,0,BG46/$G$46)</f>
        <v>0</v>
      </c>
      <c r="BH49" s="141"/>
      <c r="BI49" s="141"/>
      <c r="BJ49" s="141"/>
      <c r="BK49" s="193">
        <f>IF($G$46=0,0,BK46/$G$46)</f>
        <v>0</v>
      </c>
      <c r="BL49" s="141"/>
      <c r="BM49" s="141"/>
      <c r="BN49" s="141"/>
      <c r="BO49" s="193">
        <f>IF($G$46=0,0,BO46/$G$46)</f>
        <v>0</v>
      </c>
      <c r="BP49" s="141"/>
      <c r="BQ49" s="141"/>
      <c r="BR49" s="141"/>
      <c r="BS49" s="193">
        <f>IF($G$46=0,0,BS46/$G$46)</f>
        <v>0</v>
      </c>
      <c r="BT49" s="141"/>
      <c r="BU49" s="141"/>
      <c r="BV49" s="141"/>
      <c r="BW49" s="193">
        <f>IF($G$46=0,0,BW46/$G$46)</f>
        <v>0</v>
      </c>
      <c r="BX49" s="141"/>
      <c r="BY49" s="141"/>
      <c r="BZ49" s="141"/>
      <c r="CA49" s="193">
        <f>IF($G$46=0,0,CA46/$G$46)</f>
        <v>0</v>
      </c>
      <c r="CB49" s="141"/>
      <c r="CC49" s="141"/>
      <c r="CD49" s="141"/>
      <c r="CE49" s="193">
        <f>IF($G$46=0,0,CE46/$G$46)</f>
        <v>0</v>
      </c>
      <c r="CF49" s="141"/>
      <c r="CG49" s="141"/>
      <c r="CH49" s="141"/>
      <c r="CI49" s="193">
        <f>IF($G$46=0,0,CI46/$G$46)</f>
        <v>0</v>
      </c>
      <c r="CJ49" s="141"/>
      <c r="CK49" s="141"/>
      <c r="CL49" s="141"/>
      <c r="CM49" s="193">
        <f>IF($G$46=0,0,CM46/$G$46)</f>
        <v>0</v>
      </c>
      <c r="CN49" s="141"/>
      <c r="CO49" s="141"/>
      <c r="CP49" s="141"/>
      <c r="CQ49" s="193">
        <f>IF($G$46=0,0,CQ46/$G$46)</f>
        <v>0</v>
      </c>
      <c r="CR49" s="141"/>
      <c r="CS49" s="141"/>
      <c r="CT49" s="141"/>
      <c r="CU49" s="193">
        <f>IF($G$46=0,0,CU46/$G$46)</f>
        <v>0</v>
      </c>
      <c r="CV49" s="141"/>
      <c r="CW49" s="141"/>
      <c r="CX49" s="141"/>
      <c r="CY49" s="193">
        <f>IF($G$46=0,0,CY46/$G$46)</f>
        <v>0</v>
      </c>
      <c r="CZ49" s="141"/>
      <c r="DA49" s="141"/>
      <c r="DB49" s="141"/>
      <c r="DC49" s="193">
        <f>IF($G$46=0,0,DC46/$G$46)</f>
        <v>0</v>
      </c>
      <c r="DD49" s="141"/>
      <c r="DE49" s="141"/>
      <c r="DF49" s="141"/>
      <c r="DG49" s="193">
        <f>IF($G$46=0,0,DG46/$G$46)</f>
        <v>0</v>
      </c>
      <c r="DH49" s="141"/>
      <c r="DI49" s="141"/>
      <c r="DJ49" s="193">
        <f>1-SUM(H49:DI49)</f>
        <v>1</v>
      </c>
      <c r="DK49" s="141"/>
    </row>
    <row r="50" spans="1:116" ht="17.399999999999999" x14ac:dyDescent="0.3">
      <c r="A50" s="189"/>
      <c r="B50" s="189"/>
      <c r="C50" s="189"/>
      <c r="D50" s="189"/>
      <c r="E50" s="189"/>
      <c r="F50" s="141"/>
      <c r="G50" s="141"/>
      <c r="H50" s="141"/>
      <c r="I50" s="193"/>
      <c r="J50" s="141"/>
      <c r="K50" s="141"/>
      <c r="L50" s="193"/>
      <c r="M50" s="141"/>
      <c r="N50" s="141"/>
      <c r="O50" s="193"/>
      <c r="P50" s="141"/>
      <c r="Q50" s="141"/>
      <c r="R50" s="141"/>
      <c r="S50" s="193"/>
      <c r="T50" s="141"/>
      <c r="U50" s="141"/>
      <c r="V50" s="141"/>
      <c r="W50" s="193"/>
      <c r="X50" s="141"/>
      <c r="Y50" s="141"/>
      <c r="Z50" s="141"/>
      <c r="AA50" s="193"/>
      <c r="AB50" s="141"/>
      <c r="AC50" s="141"/>
      <c r="AD50" s="141"/>
      <c r="AE50" s="193"/>
      <c r="AF50" s="141"/>
      <c r="AG50" s="141"/>
      <c r="AH50" s="141"/>
      <c r="AI50" s="193"/>
      <c r="AJ50" s="141"/>
      <c r="AK50" s="141"/>
      <c r="AL50" s="141"/>
      <c r="AM50" s="193"/>
      <c r="AN50" s="141"/>
      <c r="AO50" s="141"/>
      <c r="AP50" s="141"/>
      <c r="AQ50" s="193"/>
      <c r="AR50" s="141"/>
      <c r="AS50" s="141"/>
      <c r="AT50" s="141"/>
      <c r="AU50" s="193"/>
      <c r="AV50" s="141"/>
      <c r="AW50" s="141"/>
      <c r="AX50" s="141"/>
      <c r="AY50" s="193"/>
      <c r="AZ50" s="141"/>
      <c r="BA50" s="141"/>
      <c r="BB50" s="141"/>
      <c r="BC50" s="193"/>
      <c r="BD50" s="141"/>
      <c r="BE50" s="141"/>
      <c r="BF50" s="141"/>
      <c r="BG50" s="193"/>
      <c r="BH50" s="141"/>
      <c r="BI50" s="141"/>
      <c r="BJ50" s="141"/>
      <c r="BK50" s="193"/>
      <c r="BL50" s="141"/>
      <c r="BM50" s="141"/>
      <c r="BN50" s="141"/>
      <c r="BO50" s="193"/>
      <c r="BP50" s="141"/>
      <c r="BQ50" s="141"/>
      <c r="BR50" s="141"/>
      <c r="BS50" s="193"/>
      <c r="BT50" s="141"/>
      <c r="BU50" s="141"/>
      <c r="BV50" s="141"/>
      <c r="BW50" s="193"/>
      <c r="BX50" s="141"/>
      <c r="BY50" s="141"/>
      <c r="BZ50" s="141"/>
      <c r="CA50" s="193"/>
      <c r="CB50" s="141"/>
      <c r="CC50" s="141"/>
      <c r="CD50" s="141"/>
      <c r="CE50" s="193"/>
      <c r="CF50" s="141"/>
      <c r="CG50" s="141"/>
      <c r="CH50" s="141"/>
      <c r="CI50" s="193"/>
      <c r="CJ50" s="141"/>
      <c r="CK50" s="141"/>
      <c r="CL50" s="141"/>
      <c r="CM50" s="193"/>
      <c r="CN50" s="141"/>
      <c r="CO50" s="141"/>
      <c r="CP50" s="141"/>
      <c r="CQ50" s="193"/>
      <c r="CR50" s="141"/>
      <c r="CS50" s="141"/>
      <c r="CT50" s="141"/>
      <c r="CU50" s="193"/>
      <c r="CV50" s="141"/>
      <c r="CW50" s="141"/>
      <c r="CX50" s="141"/>
      <c r="CY50" s="193"/>
      <c r="CZ50" s="141"/>
      <c r="DA50" s="141"/>
      <c r="DB50" s="141"/>
      <c r="DC50" s="193"/>
      <c r="DD50" s="141"/>
      <c r="DE50" s="141"/>
      <c r="DF50" s="141"/>
      <c r="DG50" s="193"/>
      <c r="DH50" s="141"/>
      <c r="DI50" s="141"/>
      <c r="DJ50" s="193"/>
      <c r="DK50" s="141"/>
    </row>
    <row r="51" spans="1:116" s="131" customFormat="1" ht="18" customHeight="1" x14ac:dyDescent="0.3">
      <c r="A51" s="189"/>
      <c r="B51" s="189"/>
      <c r="C51" s="189"/>
      <c r="E51" s="189"/>
      <c r="F51" s="189"/>
      <c r="G51" s="141"/>
      <c r="H51" s="141"/>
      <c r="I51" s="193"/>
      <c r="J51" s="141"/>
      <c r="K51" s="141"/>
      <c r="L51" s="193"/>
      <c r="M51" s="141"/>
      <c r="N51" s="141"/>
      <c r="O51" s="193"/>
      <c r="P51" s="141"/>
      <c r="Q51" s="141"/>
      <c r="R51" s="141"/>
      <c r="S51" s="193"/>
      <c r="T51" s="141"/>
      <c r="U51" s="141"/>
      <c r="V51" s="141"/>
      <c r="W51" s="193"/>
      <c r="X51" s="141"/>
      <c r="Y51" s="141"/>
      <c r="Z51" s="141"/>
      <c r="AA51" s="193"/>
      <c r="AB51" s="141"/>
      <c r="AC51" s="141"/>
      <c r="AD51" s="141"/>
      <c r="AE51" s="193"/>
      <c r="AF51" s="141"/>
      <c r="AG51" s="141"/>
      <c r="AH51" s="141"/>
      <c r="AI51" s="193"/>
      <c r="AJ51" s="141"/>
      <c r="AK51" s="141"/>
      <c r="AL51" s="141"/>
      <c r="AM51" s="193"/>
      <c r="AN51" s="141"/>
      <c r="AO51" s="141"/>
      <c r="AP51" s="141"/>
      <c r="AQ51" s="193"/>
      <c r="AR51" s="141"/>
      <c r="AS51" s="141"/>
      <c r="AT51" s="141"/>
      <c r="AU51" s="193"/>
      <c r="AV51" s="141"/>
      <c r="AW51" s="141"/>
      <c r="AX51" s="141"/>
      <c r="AY51" s="193"/>
      <c r="AZ51" s="141"/>
      <c r="BA51" s="141"/>
      <c r="BB51" s="141"/>
      <c r="BC51" s="193"/>
      <c r="BD51" s="141"/>
      <c r="BE51" s="141"/>
      <c r="BF51" s="141"/>
      <c r="BG51" s="193"/>
      <c r="BH51" s="141"/>
      <c r="BI51" s="141"/>
      <c r="BJ51" s="141"/>
      <c r="BK51" s="193"/>
      <c r="BL51" s="141"/>
      <c r="BM51" s="141"/>
      <c r="BN51" s="141"/>
      <c r="BO51" s="193"/>
      <c r="BP51" s="141"/>
      <c r="BQ51" s="141"/>
      <c r="BR51" s="141"/>
      <c r="BS51" s="193"/>
      <c r="BT51" s="141"/>
      <c r="BU51" s="141"/>
      <c r="BV51" s="141"/>
      <c r="BW51" s="193"/>
      <c r="BX51" s="141"/>
      <c r="BY51" s="141"/>
      <c r="BZ51" s="141"/>
      <c r="CA51" s="193"/>
      <c r="CB51" s="141"/>
      <c r="CC51" s="141"/>
      <c r="CD51" s="141"/>
      <c r="CE51" s="193"/>
      <c r="CF51" s="141"/>
      <c r="CG51" s="141"/>
      <c r="CH51" s="141"/>
      <c r="CI51" s="193"/>
      <c r="CJ51" s="141"/>
      <c r="CK51" s="141"/>
      <c r="CL51" s="141"/>
      <c r="CM51" s="193"/>
      <c r="CN51" s="141"/>
      <c r="CO51" s="141"/>
      <c r="CP51" s="141"/>
      <c r="CQ51" s="193"/>
      <c r="CR51" s="141"/>
      <c r="CS51" s="141"/>
      <c r="CT51" s="141"/>
      <c r="CU51" s="193"/>
      <c r="CV51" s="141"/>
      <c r="CW51" s="141"/>
      <c r="CX51" s="141"/>
      <c r="CY51" s="193"/>
      <c r="CZ51" s="141"/>
      <c r="DA51" s="141"/>
      <c r="DB51" s="141"/>
      <c r="DC51" s="193"/>
      <c r="DD51" s="141"/>
      <c r="DE51" s="141"/>
      <c r="DF51" s="141"/>
      <c r="DG51" s="193"/>
      <c r="DH51" s="141"/>
      <c r="DI51" s="141"/>
      <c r="DJ51" s="193"/>
      <c r="DK51" s="141"/>
      <c r="DL51" s="124"/>
    </row>
    <row r="52" spans="1:116" ht="17.399999999999999" x14ac:dyDescent="0.3">
      <c r="A52" s="189"/>
      <c r="B52" s="141"/>
      <c r="C52" s="189"/>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row>
    <row r="53" spans="1:116" ht="17.399999999999999" x14ac:dyDescent="0.3">
      <c r="A53" s="189"/>
      <c r="B53" s="189"/>
      <c r="C53" s="189"/>
      <c r="D53" s="189"/>
      <c r="E53" s="189"/>
      <c r="F53" s="141"/>
      <c r="G53" s="141"/>
      <c r="H53" s="141"/>
      <c r="I53" s="193"/>
      <c r="J53" s="141"/>
      <c r="K53" s="141"/>
      <c r="L53" s="193"/>
      <c r="M53" s="141"/>
      <c r="N53" s="141"/>
      <c r="O53" s="193"/>
      <c r="P53" s="141"/>
      <c r="Q53" s="141"/>
      <c r="R53" s="141"/>
      <c r="S53" s="193"/>
      <c r="T53" s="141"/>
      <c r="U53" s="141"/>
      <c r="V53" s="141"/>
      <c r="W53" s="193"/>
      <c r="X53" s="141"/>
      <c r="Y53" s="141"/>
      <c r="Z53" s="141"/>
      <c r="AA53" s="193"/>
      <c r="AB53" s="141"/>
      <c r="AC53" s="141"/>
      <c r="AD53" s="141"/>
      <c r="AE53" s="193"/>
      <c r="AF53" s="141"/>
      <c r="AG53" s="141"/>
      <c r="AH53" s="141"/>
      <c r="AI53" s="193"/>
      <c r="AJ53" s="141"/>
      <c r="AK53" s="141"/>
      <c r="AL53" s="141"/>
      <c r="AM53" s="193"/>
      <c r="AN53" s="141"/>
      <c r="AO53" s="141"/>
      <c r="AP53" s="141"/>
      <c r="AQ53" s="193"/>
      <c r="AR53" s="141"/>
      <c r="AS53" s="141"/>
      <c r="AT53" s="141"/>
      <c r="AU53" s="193"/>
      <c r="AV53" s="141"/>
      <c r="AW53" s="141"/>
      <c r="AX53" s="141"/>
      <c r="AY53" s="193"/>
      <c r="AZ53" s="141"/>
      <c r="BA53" s="141"/>
      <c r="BB53" s="141"/>
      <c r="BC53" s="193"/>
      <c r="BD53" s="141"/>
      <c r="BE53" s="141"/>
      <c r="BF53" s="141"/>
      <c r="BG53" s="193"/>
      <c r="BH53" s="141"/>
      <c r="BI53" s="141"/>
      <c r="BJ53" s="141"/>
      <c r="BK53" s="193"/>
      <c r="BL53" s="141"/>
      <c r="BM53" s="141"/>
      <c r="BN53" s="141"/>
      <c r="BO53" s="193"/>
      <c r="BP53" s="141"/>
      <c r="BQ53" s="141"/>
      <c r="BR53" s="141"/>
      <c r="BS53" s="193"/>
      <c r="BT53" s="141"/>
      <c r="BU53" s="141"/>
      <c r="BV53" s="141"/>
      <c r="BW53" s="193"/>
      <c r="BX53" s="141"/>
      <c r="BY53" s="141"/>
      <c r="BZ53" s="141"/>
      <c r="CA53" s="193"/>
      <c r="CB53" s="141"/>
      <c r="CC53" s="141"/>
      <c r="CD53" s="141"/>
      <c r="CE53" s="193"/>
      <c r="CF53" s="141"/>
      <c r="CG53" s="141"/>
      <c r="CH53" s="141"/>
      <c r="CI53" s="193"/>
      <c r="CJ53" s="141"/>
      <c r="CK53" s="141"/>
      <c r="CL53" s="141"/>
      <c r="CM53" s="193"/>
      <c r="CN53" s="141"/>
      <c r="CO53" s="141"/>
      <c r="CP53" s="141"/>
      <c r="CQ53" s="193"/>
      <c r="CR53" s="141"/>
      <c r="CS53" s="141"/>
      <c r="CT53" s="141"/>
      <c r="CU53" s="193"/>
      <c r="CV53" s="141"/>
      <c r="CW53" s="141"/>
      <c r="CX53" s="141"/>
      <c r="CY53" s="193"/>
      <c r="CZ53" s="141"/>
      <c r="DA53" s="141"/>
      <c r="DB53" s="141"/>
      <c r="DC53" s="193"/>
      <c r="DD53" s="141"/>
      <c r="DE53" s="141"/>
      <c r="DF53" s="141"/>
      <c r="DG53" s="193"/>
      <c r="DH53" s="141"/>
      <c r="DI53" s="141"/>
      <c r="DJ53" s="193"/>
      <c r="DK53" s="141"/>
    </row>
    <row r="54" spans="1:116" ht="17.399999999999999" x14ac:dyDescent="0.3">
      <c r="A54" s="202"/>
      <c r="B54" s="202"/>
      <c r="C54" s="202"/>
      <c r="D54" s="202"/>
      <c r="E54" s="202"/>
      <c r="F54" s="141"/>
      <c r="G54" s="141"/>
      <c r="H54" s="191"/>
      <c r="I54" s="141"/>
      <c r="J54" s="141"/>
      <c r="K54" s="19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91"/>
      <c r="DK54" s="141"/>
    </row>
    <row r="55" spans="1:116" s="131" customFormat="1" ht="18" customHeight="1" x14ac:dyDescent="0.3">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4"/>
    </row>
    <row r="56" spans="1:116" s="131" customFormat="1" ht="18" customHeight="1" x14ac:dyDescent="0.3">
      <c r="A56" s="189"/>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row>
    <row r="57" spans="1:116" ht="17.399999999999999" x14ac:dyDescent="0.3">
      <c r="A57" s="18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row>
    <row r="58" spans="1:116" ht="17.399999999999999" x14ac:dyDescent="0.3">
      <c r="A58" s="189"/>
    </row>
    <row r="59" spans="1:116" ht="17.399999999999999" x14ac:dyDescent="0.3">
      <c r="A59" s="189"/>
    </row>
    <row r="60" spans="1:116" ht="17.399999999999999" x14ac:dyDescent="0.3">
      <c r="A60" s="189"/>
    </row>
    <row r="61" spans="1:116" ht="17.399999999999999" x14ac:dyDescent="0.3">
      <c r="A61" s="189"/>
    </row>
    <row r="62" spans="1:116" ht="17.399999999999999" x14ac:dyDescent="0.3">
      <c r="A62" s="189"/>
    </row>
    <row r="87" spans="1:1" ht="15.75" customHeight="1" x14ac:dyDescent="0.25"/>
    <row r="88" spans="1:1" ht="14.25" customHeight="1" x14ac:dyDescent="0.25"/>
    <row r="90" spans="1:1" hidden="1" x14ac:dyDescent="0.25"/>
    <row r="91" spans="1:1" ht="17.399999999999999" hidden="1" x14ac:dyDescent="0.3">
      <c r="A91" s="203" t="s">
        <v>240</v>
      </c>
    </row>
    <row r="92" spans="1:1" ht="17.399999999999999" hidden="1" x14ac:dyDescent="0.3">
      <c r="A92" s="204" t="s">
        <v>219</v>
      </c>
    </row>
    <row r="93" spans="1:1" ht="18.75" hidden="1" customHeight="1" x14ac:dyDescent="0.3">
      <c r="A93" s="204" t="s">
        <v>241</v>
      </c>
    </row>
    <row r="94" spans="1:1" ht="18" hidden="1" customHeight="1" x14ac:dyDescent="0.3">
      <c r="A94" s="204" t="s">
        <v>242</v>
      </c>
    </row>
    <row r="95" spans="1:1" ht="18" hidden="1" customHeight="1" x14ac:dyDescent="0.3">
      <c r="A95" s="204" t="s">
        <v>243</v>
      </c>
    </row>
    <row r="96" spans="1:1" ht="19.5" hidden="1" customHeight="1" x14ac:dyDescent="0.3">
      <c r="A96" s="205" t="s">
        <v>244</v>
      </c>
    </row>
    <row r="97" spans="1:1" ht="18" hidden="1" customHeight="1" x14ac:dyDescent="0.3">
      <c r="A97" s="205" t="s">
        <v>245</v>
      </c>
    </row>
    <row r="98" spans="1:1" ht="17.399999999999999" hidden="1" x14ac:dyDescent="0.3">
      <c r="A98" s="204" t="s">
        <v>246</v>
      </c>
    </row>
    <row r="99" spans="1:1" ht="17.399999999999999" hidden="1" x14ac:dyDescent="0.3">
      <c r="A99" s="204" t="s">
        <v>247</v>
      </c>
    </row>
    <row r="100" spans="1:1" ht="17.399999999999999" hidden="1" x14ac:dyDescent="0.3">
      <c r="A100" s="206" t="s">
        <v>248</v>
      </c>
    </row>
    <row r="101" spans="1:1" ht="15" hidden="1" customHeight="1" x14ac:dyDescent="0.3">
      <c r="A101" s="206" t="s">
        <v>249</v>
      </c>
    </row>
    <row r="102" spans="1:1" ht="17.399999999999999" hidden="1" x14ac:dyDescent="0.3">
      <c r="A102" s="206" t="s">
        <v>250</v>
      </c>
    </row>
    <row r="103" spans="1:1" ht="17.399999999999999" hidden="1" x14ac:dyDescent="0.3">
      <c r="A103" s="206" t="s">
        <v>251</v>
      </c>
    </row>
    <row r="104" spans="1:1" ht="17.399999999999999" hidden="1" x14ac:dyDescent="0.3">
      <c r="A104" s="206" t="s">
        <v>252</v>
      </c>
    </row>
    <row r="105" spans="1:1" ht="17.399999999999999" hidden="1" x14ac:dyDescent="0.3">
      <c r="A105" s="206" t="s">
        <v>253</v>
      </c>
    </row>
    <row r="106" spans="1:1" ht="17.25" hidden="1" customHeight="1" x14ac:dyDescent="0.3">
      <c r="A106" s="206" t="s">
        <v>254</v>
      </c>
    </row>
    <row r="107" spans="1:1" ht="22.5" hidden="1" customHeight="1" x14ac:dyDescent="0.3">
      <c r="A107" s="206" t="s">
        <v>255</v>
      </c>
    </row>
    <row r="108" spans="1:1" ht="17.25" hidden="1" customHeight="1" x14ac:dyDescent="0.3">
      <c r="A108" s="206" t="s">
        <v>256</v>
      </c>
    </row>
    <row r="109" spans="1:1" ht="17.25" hidden="1" customHeight="1" x14ac:dyDescent="0.3">
      <c r="A109" s="206" t="s">
        <v>257</v>
      </c>
    </row>
    <row r="110" spans="1:1" ht="17.25" hidden="1" customHeight="1" x14ac:dyDescent="0.3">
      <c r="A110" s="206" t="s">
        <v>258</v>
      </c>
    </row>
    <row r="111" spans="1:1" ht="17.25" hidden="1" customHeight="1" x14ac:dyDescent="0.3">
      <c r="A111" s="204" t="s">
        <v>259</v>
      </c>
    </row>
    <row r="112" spans="1:1" ht="17.399999999999999" hidden="1" x14ac:dyDescent="0.3">
      <c r="A112" s="206" t="s">
        <v>260</v>
      </c>
    </row>
    <row r="113" spans="1:1" ht="17.399999999999999" hidden="1" x14ac:dyDescent="0.3">
      <c r="A113" s="206" t="s">
        <v>261</v>
      </c>
    </row>
    <row r="114" spans="1:1" ht="17.399999999999999" hidden="1" x14ac:dyDescent="0.3">
      <c r="A114" s="207" t="s">
        <v>262</v>
      </c>
    </row>
    <row r="115" spans="1:1" ht="20.25" hidden="1" customHeight="1" x14ac:dyDescent="0.3">
      <c r="A115" s="207" t="s">
        <v>263</v>
      </c>
    </row>
    <row r="116" spans="1:1" ht="17.399999999999999" hidden="1" x14ac:dyDescent="0.3">
      <c r="A116" s="208" t="s">
        <v>264</v>
      </c>
    </row>
    <row r="117" spans="1:1" ht="17.399999999999999" hidden="1" x14ac:dyDescent="0.3">
      <c r="A117" s="208" t="s">
        <v>265</v>
      </c>
    </row>
    <row r="118" spans="1:1" ht="17.399999999999999" hidden="1" x14ac:dyDescent="0.3">
      <c r="A118" s="206" t="s">
        <v>266</v>
      </c>
    </row>
    <row r="119" spans="1:1" ht="17.399999999999999" hidden="1" x14ac:dyDescent="0.3">
      <c r="A119" s="206" t="s">
        <v>267</v>
      </c>
    </row>
    <row r="120" spans="1:1" ht="17.399999999999999" hidden="1" x14ac:dyDescent="0.3">
      <c r="A120" s="206" t="s">
        <v>268</v>
      </c>
    </row>
    <row r="121" spans="1:1" ht="17.399999999999999" hidden="1" x14ac:dyDescent="0.3">
      <c r="A121" s="206" t="s">
        <v>269</v>
      </c>
    </row>
    <row r="122" spans="1:1" ht="17.399999999999999" hidden="1" x14ac:dyDescent="0.3">
      <c r="A122" s="206" t="s">
        <v>270</v>
      </c>
    </row>
    <row r="123" spans="1:1" ht="17.399999999999999" hidden="1" x14ac:dyDescent="0.3">
      <c r="A123" s="206" t="s">
        <v>271</v>
      </c>
    </row>
    <row r="124" spans="1:1" ht="17.399999999999999" hidden="1" x14ac:dyDescent="0.3">
      <c r="A124" s="206" t="s">
        <v>272</v>
      </c>
    </row>
    <row r="125" spans="1:1" ht="17.399999999999999" hidden="1" x14ac:dyDescent="0.3">
      <c r="A125" s="206" t="s">
        <v>273</v>
      </c>
    </row>
    <row r="126" spans="1:1" ht="17.399999999999999" hidden="1" x14ac:dyDescent="0.3">
      <c r="A126" s="206" t="s">
        <v>274</v>
      </c>
    </row>
    <row r="127" spans="1:1" ht="20.25" hidden="1" customHeight="1" x14ac:dyDescent="0.3">
      <c r="A127" s="206" t="s">
        <v>275</v>
      </c>
    </row>
    <row r="128" spans="1:1" ht="20.25" hidden="1" customHeight="1" x14ac:dyDescent="0.3">
      <c r="A128" s="206" t="s">
        <v>276</v>
      </c>
    </row>
    <row r="129" spans="1:1" ht="17.399999999999999" hidden="1" x14ac:dyDescent="0.3">
      <c r="A129" s="206" t="s">
        <v>277</v>
      </c>
    </row>
    <row r="130" spans="1:1" ht="17.399999999999999" hidden="1" x14ac:dyDescent="0.3">
      <c r="A130" s="206" t="s">
        <v>278</v>
      </c>
    </row>
    <row r="131" spans="1:1" ht="17.399999999999999" hidden="1" x14ac:dyDescent="0.3">
      <c r="A131" s="206" t="s">
        <v>279</v>
      </c>
    </row>
    <row r="132" spans="1:1" ht="17.399999999999999" hidden="1" x14ac:dyDescent="0.3">
      <c r="A132" s="206" t="s">
        <v>280</v>
      </c>
    </row>
    <row r="133" spans="1:1" ht="17.399999999999999" hidden="1" x14ac:dyDescent="0.3">
      <c r="A133" s="206" t="s">
        <v>281</v>
      </c>
    </row>
    <row r="134" spans="1:1" ht="17.399999999999999" hidden="1" x14ac:dyDescent="0.3">
      <c r="A134" s="206" t="s">
        <v>282</v>
      </c>
    </row>
    <row r="135" spans="1:1" ht="17.399999999999999" hidden="1" x14ac:dyDescent="0.3">
      <c r="A135" s="206" t="s">
        <v>216</v>
      </c>
    </row>
    <row r="136" spans="1:1" ht="17.399999999999999" hidden="1" x14ac:dyDescent="0.3">
      <c r="A136" s="206" t="s">
        <v>283</v>
      </c>
    </row>
    <row r="137" spans="1:1" ht="17.399999999999999" hidden="1" x14ac:dyDescent="0.3">
      <c r="A137" s="206" t="s">
        <v>217</v>
      </c>
    </row>
    <row r="138" spans="1:1" ht="17.399999999999999" hidden="1" x14ac:dyDescent="0.3">
      <c r="A138" s="206" t="s">
        <v>284</v>
      </c>
    </row>
    <row r="139" spans="1:1" ht="17.399999999999999" hidden="1" x14ac:dyDescent="0.3">
      <c r="A139" s="206" t="s">
        <v>285</v>
      </c>
    </row>
    <row r="140" spans="1:1" ht="17.399999999999999" hidden="1" x14ac:dyDescent="0.3">
      <c r="A140" s="206" t="s">
        <v>286</v>
      </c>
    </row>
    <row r="141" spans="1:1" ht="17.399999999999999" hidden="1" x14ac:dyDescent="0.3">
      <c r="A141" s="206" t="s">
        <v>287</v>
      </c>
    </row>
    <row r="142" spans="1:1" ht="17.399999999999999" hidden="1" x14ac:dyDescent="0.3">
      <c r="A142" s="206" t="s">
        <v>288</v>
      </c>
    </row>
    <row r="143" spans="1:1" ht="17.399999999999999" hidden="1" x14ac:dyDescent="0.3">
      <c r="A143" s="206" t="s">
        <v>289</v>
      </c>
    </row>
    <row r="144" spans="1:1" ht="17.399999999999999" hidden="1" x14ac:dyDescent="0.3">
      <c r="A144" s="206" t="s">
        <v>290</v>
      </c>
    </row>
    <row r="145" spans="1:1" ht="17.399999999999999" hidden="1" x14ac:dyDescent="0.3">
      <c r="A145" s="206" t="s">
        <v>291</v>
      </c>
    </row>
    <row r="146" spans="1:1" ht="17.399999999999999" hidden="1" x14ac:dyDescent="0.3">
      <c r="A146" s="206" t="s">
        <v>292</v>
      </c>
    </row>
    <row r="147" spans="1:1" ht="17.399999999999999" hidden="1" x14ac:dyDescent="0.3">
      <c r="A147" s="206" t="s">
        <v>293</v>
      </c>
    </row>
    <row r="148" spans="1:1" ht="17.399999999999999" hidden="1" x14ac:dyDescent="0.3">
      <c r="A148" s="206" t="s">
        <v>294</v>
      </c>
    </row>
    <row r="149" spans="1:1" ht="17.399999999999999" hidden="1" x14ac:dyDescent="0.3">
      <c r="A149" s="206" t="s">
        <v>295</v>
      </c>
    </row>
    <row r="150" spans="1:1" ht="21.75" hidden="1" customHeight="1" x14ac:dyDescent="0.3">
      <c r="A150" s="206" t="s">
        <v>296</v>
      </c>
    </row>
    <row r="151" spans="1:1" ht="17.399999999999999" hidden="1" x14ac:dyDescent="0.3">
      <c r="A151" s="207" t="s">
        <v>297</v>
      </c>
    </row>
    <row r="152" spans="1:1" ht="18.75" hidden="1" customHeight="1" x14ac:dyDescent="0.3">
      <c r="A152" s="206" t="s">
        <v>298</v>
      </c>
    </row>
    <row r="153" spans="1:1" ht="18.75" hidden="1" customHeight="1" x14ac:dyDescent="0.3">
      <c r="A153" s="206" t="s">
        <v>299</v>
      </c>
    </row>
    <row r="154" spans="1:1" ht="17.399999999999999" hidden="1" x14ac:dyDescent="0.3">
      <c r="A154" s="206" t="s">
        <v>300</v>
      </c>
    </row>
    <row r="155" spans="1:1" ht="17.399999999999999" hidden="1" x14ac:dyDescent="0.3">
      <c r="A155" s="206" t="s">
        <v>301</v>
      </c>
    </row>
    <row r="156" spans="1:1" ht="17.399999999999999" hidden="1" x14ac:dyDescent="0.3">
      <c r="A156" s="206" t="s">
        <v>302</v>
      </c>
    </row>
    <row r="157" spans="1:1" ht="17.399999999999999" hidden="1" x14ac:dyDescent="0.3">
      <c r="A157" s="206" t="s">
        <v>303</v>
      </c>
    </row>
    <row r="158" spans="1:1" ht="18.75" hidden="1" customHeight="1" x14ac:dyDescent="0.3">
      <c r="A158" s="206" t="s">
        <v>304</v>
      </c>
    </row>
    <row r="159" spans="1:1" ht="17.399999999999999" hidden="1" x14ac:dyDescent="0.3">
      <c r="A159" s="206" t="s">
        <v>305</v>
      </c>
    </row>
    <row r="160" spans="1:1" ht="17.399999999999999" hidden="1" x14ac:dyDescent="0.3">
      <c r="A160" s="206" t="s">
        <v>306</v>
      </c>
    </row>
    <row r="161" spans="1:1" ht="17.399999999999999" hidden="1" x14ac:dyDescent="0.3">
      <c r="A161" s="206" t="s">
        <v>307</v>
      </c>
    </row>
    <row r="162" spans="1:1" ht="17.399999999999999" hidden="1" x14ac:dyDescent="0.3">
      <c r="A162" s="206" t="s">
        <v>308</v>
      </c>
    </row>
    <row r="163" spans="1:1" ht="17.399999999999999" hidden="1" x14ac:dyDescent="0.3">
      <c r="A163" s="206" t="s">
        <v>309</v>
      </c>
    </row>
    <row r="164" spans="1:1" ht="17.399999999999999" hidden="1" x14ac:dyDescent="0.3">
      <c r="A164" s="205" t="s">
        <v>310</v>
      </c>
    </row>
    <row r="165" spans="1:1" ht="17.399999999999999" hidden="1" x14ac:dyDescent="0.3">
      <c r="A165" s="207"/>
    </row>
    <row r="166" spans="1:1" hidden="1" x14ac:dyDescent="0.25">
      <c r="A166" s="130"/>
    </row>
    <row r="167" spans="1:1" x14ac:dyDescent="0.25">
      <c r="A167" s="51"/>
    </row>
    <row r="171" spans="1:1" ht="17.25" customHeight="1" x14ac:dyDescent="0.25"/>
    <row r="172" spans="1:1" ht="14.25" customHeight="1" x14ac:dyDescent="0.25"/>
    <row r="174" spans="1:1" ht="57.75" customHeight="1" x14ac:dyDescent="0.25">
      <c r="A174" s="130"/>
    </row>
    <row r="175" spans="1:1" ht="57.75" customHeight="1" x14ac:dyDescent="0.3">
      <c r="A175" s="209"/>
    </row>
    <row r="176" spans="1:1" ht="57.75" customHeight="1" x14ac:dyDescent="0.3">
      <c r="A176" s="210"/>
    </row>
    <row r="177" spans="1:116" ht="57.75" customHeight="1" x14ac:dyDescent="0.3">
      <c r="A177" s="211"/>
    </row>
    <row r="178" spans="1:116" ht="57.75" customHeight="1" x14ac:dyDescent="0.3">
      <c r="A178" s="211"/>
    </row>
    <row r="179" spans="1:116" ht="57.75" customHeight="1" x14ac:dyDescent="0.3">
      <c r="A179" s="212"/>
    </row>
    <row r="180" spans="1:116" ht="57.75" customHeight="1" x14ac:dyDescent="0.3">
      <c r="A180" s="212"/>
    </row>
    <row r="181" spans="1:116" ht="57.75" customHeight="1" x14ac:dyDescent="0.3">
      <c r="A181" s="212"/>
      <c r="B181" s="213"/>
      <c r="C181" s="213"/>
      <c r="D181" s="213"/>
      <c r="E181" s="213"/>
      <c r="F181" s="213"/>
    </row>
    <row r="182" spans="1:116" ht="57.75" customHeight="1" x14ac:dyDescent="0.3">
      <c r="A182" s="212"/>
    </row>
    <row r="183" spans="1:116" s="130" customFormat="1" ht="57.75" customHeight="1" x14ac:dyDescent="0.3">
      <c r="A183" s="214"/>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5"/>
    </row>
    <row r="184" spans="1:116" s="130" customFormat="1" ht="51.75" customHeight="1" x14ac:dyDescent="0.3">
      <c r="A184" s="214"/>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c r="CX184" s="125"/>
      <c r="CY184" s="125"/>
      <c r="CZ184" s="125"/>
      <c r="DA184" s="125"/>
      <c r="DB184" s="125"/>
      <c r="DC184" s="125"/>
      <c r="DD184" s="125"/>
      <c r="DE184" s="125"/>
      <c r="DF184" s="125"/>
      <c r="DG184" s="125"/>
      <c r="DH184" s="125"/>
      <c r="DI184" s="125"/>
      <c r="DJ184" s="125"/>
      <c r="DK184" s="125"/>
      <c r="DL184" s="125"/>
    </row>
    <row r="185" spans="1:116" s="130" customFormat="1" ht="57.75" customHeight="1" x14ac:dyDescent="0.3">
      <c r="A185" s="21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row>
    <row r="186" spans="1:116" s="130" customFormat="1" ht="57.75" customHeight="1" x14ac:dyDescent="0.3">
      <c r="A186" s="21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row>
    <row r="187" spans="1:116" s="130" customFormat="1" ht="57.75" customHeight="1" x14ac:dyDescent="0.3">
      <c r="A187" s="21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5"/>
      <c r="BP187" s="125"/>
      <c r="BQ187" s="125"/>
      <c r="BR187" s="125"/>
      <c r="BS187" s="125"/>
      <c r="BT187" s="125"/>
      <c r="BU187" s="125"/>
      <c r="BV187" s="125"/>
      <c r="BW187" s="125"/>
      <c r="BX187" s="125"/>
      <c r="BY187" s="125"/>
      <c r="BZ187" s="125"/>
      <c r="CA187" s="125"/>
      <c r="CB187" s="125"/>
      <c r="CC187" s="125"/>
      <c r="CD187" s="125"/>
      <c r="CE187" s="125"/>
      <c r="CF187" s="125"/>
      <c r="CG187" s="125"/>
      <c r="CH187" s="125"/>
      <c r="CI187" s="125"/>
      <c r="CJ187" s="125"/>
      <c r="CK187" s="125"/>
      <c r="CL187" s="125"/>
      <c r="CM187" s="125"/>
      <c r="CN187" s="125"/>
      <c r="CO187" s="125"/>
      <c r="CP187" s="125"/>
      <c r="CQ187" s="125"/>
      <c r="CR187" s="125"/>
      <c r="CS187" s="125"/>
      <c r="CT187" s="125"/>
      <c r="CU187" s="125"/>
      <c r="CV187" s="125"/>
      <c r="CW187" s="125"/>
      <c r="CX187" s="125"/>
      <c r="CY187" s="125"/>
      <c r="CZ187" s="125"/>
      <c r="DA187" s="125"/>
      <c r="DB187" s="125"/>
      <c r="DC187" s="125"/>
      <c r="DD187" s="125"/>
      <c r="DE187" s="125"/>
      <c r="DF187" s="125"/>
      <c r="DG187" s="125"/>
      <c r="DH187" s="125"/>
      <c r="DI187" s="125"/>
      <c r="DJ187" s="125"/>
      <c r="DK187" s="125"/>
      <c r="DL187" s="125"/>
    </row>
    <row r="188" spans="1:116" s="130" customFormat="1" ht="57.75" customHeight="1" x14ac:dyDescent="0.3">
      <c r="A188" s="21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125"/>
      <c r="CJ188" s="125"/>
      <c r="CK188" s="125"/>
      <c r="CL188" s="125"/>
      <c r="CM188" s="125"/>
      <c r="CN188" s="125"/>
      <c r="CO188" s="125"/>
      <c r="CP188" s="125"/>
      <c r="CQ188" s="125"/>
      <c r="CR188" s="125"/>
      <c r="CS188" s="125"/>
      <c r="CT188" s="125"/>
      <c r="CU188" s="125"/>
      <c r="CV188" s="125"/>
      <c r="CW188" s="125"/>
      <c r="CX188" s="125"/>
      <c r="CY188" s="125"/>
      <c r="CZ188" s="125"/>
      <c r="DA188" s="125"/>
      <c r="DB188" s="125"/>
      <c r="DC188" s="125"/>
      <c r="DD188" s="125"/>
      <c r="DE188" s="125"/>
      <c r="DF188" s="125"/>
      <c r="DG188" s="125"/>
      <c r="DH188" s="125"/>
      <c r="DI188" s="125"/>
      <c r="DJ188" s="125"/>
      <c r="DK188" s="125"/>
      <c r="DL188" s="125"/>
    </row>
    <row r="189" spans="1:116" s="130" customFormat="1" ht="57.75" customHeight="1" x14ac:dyDescent="0.3">
      <c r="A189" s="21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5"/>
      <c r="BR189" s="125"/>
      <c r="BS189" s="125"/>
      <c r="BT189" s="125"/>
      <c r="BU189" s="125"/>
      <c r="BV189" s="125"/>
      <c r="BW189" s="125"/>
      <c r="BX189" s="125"/>
      <c r="BY189" s="125"/>
      <c r="BZ189" s="125"/>
      <c r="CA189" s="125"/>
      <c r="CB189" s="125"/>
      <c r="CC189" s="125"/>
      <c r="CD189" s="125"/>
      <c r="CE189" s="125"/>
      <c r="CF189" s="125"/>
      <c r="CG189" s="125"/>
      <c r="CH189" s="125"/>
      <c r="CI189" s="125"/>
      <c r="CJ189" s="125"/>
      <c r="CK189" s="125"/>
      <c r="CL189" s="125"/>
      <c r="CM189" s="125"/>
      <c r="CN189" s="125"/>
      <c r="CO189" s="125"/>
      <c r="CP189" s="125"/>
      <c r="CQ189" s="125"/>
      <c r="CR189" s="125"/>
      <c r="CS189" s="125"/>
      <c r="CT189" s="125"/>
      <c r="CU189" s="125"/>
      <c r="CV189" s="125"/>
      <c r="CW189" s="125"/>
      <c r="CX189" s="125"/>
      <c r="CY189" s="125"/>
      <c r="CZ189" s="125"/>
      <c r="DA189" s="125"/>
      <c r="DB189" s="125"/>
      <c r="DC189" s="125"/>
      <c r="DD189" s="125"/>
      <c r="DE189" s="125"/>
      <c r="DF189" s="125"/>
      <c r="DG189" s="125"/>
      <c r="DH189" s="125"/>
      <c r="DI189" s="125"/>
      <c r="DJ189" s="125"/>
      <c r="DK189" s="125"/>
      <c r="DL189" s="125"/>
    </row>
    <row r="190" spans="1:116" s="130" customFormat="1" ht="57.75" customHeight="1" x14ac:dyDescent="0.3">
      <c r="A190" s="21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5"/>
      <c r="BR190" s="125"/>
      <c r="BS190" s="125"/>
      <c r="BT190" s="125"/>
      <c r="BU190" s="125"/>
      <c r="BV190" s="125"/>
      <c r="BW190" s="125"/>
      <c r="BX190" s="125"/>
      <c r="BY190" s="125"/>
      <c r="BZ190" s="125"/>
      <c r="CA190" s="125"/>
      <c r="CB190" s="125"/>
      <c r="CC190" s="125"/>
      <c r="CD190" s="125"/>
      <c r="CE190" s="125"/>
      <c r="CF190" s="125"/>
      <c r="CG190" s="125"/>
      <c r="CH190" s="125"/>
      <c r="CI190" s="125"/>
      <c r="CJ190" s="125"/>
      <c r="CK190" s="125"/>
      <c r="CL190" s="125"/>
      <c r="CM190" s="125"/>
      <c r="CN190" s="125"/>
      <c r="CO190" s="125"/>
      <c r="CP190" s="125"/>
      <c r="CQ190" s="125"/>
      <c r="CR190" s="125"/>
      <c r="CS190" s="125"/>
      <c r="CT190" s="125"/>
      <c r="CU190" s="125"/>
      <c r="CV190" s="125"/>
      <c r="CW190" s="125"/>
      <c r="CX190" s="125"/>
      <c r="CY190" s="125"/>
      <c r="CZ190" s="125"/>
      <c r="DA190" s="125"/>
      <c r="DB190" s="125"/>
      <c r="DC190" s="125"/>
      <c r="DD190" s="125"/>
      <c r="DE190" s="125"/>
      <c r="DF190" s="125"/>
      <c r="DG190" s="125"/>
      <c r="DH190" s="125"/>
      <c r="DI190" s="125"/>
      <c r="DJ190" s="125"/>
      <c r="DK190" s="125"/>
      <c r="DL190" s="125"/>
    </row>
    <row r="191" spans="1:116" s="130" customFormat="1" ht="57.75" customHeight="1" x14ac:dyDescent="0.3">
      <c r="A191" s="21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125"/>
      <c r="CJ191" s="125"/>
      <c r="CK191" s="125"/>
      <c r="CL191" s="125"/>
      <c r="CM191" s="125"/>
      <c r="CN191" s="125"/>
      <c r="CO191" s="125"/>
      <c r="CP191" s="125"/>
      <c r="CQ191" s="125"/>
      <c r="CR191" s="125"/>
      <c r="CS191" s="125"/>
      <c r="CT191" s="125"/>
      <c r="CU191" s="125"/>
      <c r="CV191" s="125"/>
      <c r="CW191" s="125"/>
      <c r="CX191" s="125"/>
      <c r="CY191" s="125"/>
      <c r="CZ191" s="125"/>
      <c r="DA191" s="125"/>
      <c r="DB191" s="125"/>
      <c r="DC191" s="125"/>
      <c r="DD191" s="125"/>
      <c r="DE191" s="125"/>
      <c r="DF191" s="125"/>
      <c r="DG191" s="125"/>
      <c r="DH191" s="125"/>
      <c r="DI191" s="125"/>
      <c r="DJ191" s="125"/>
      <c r="DK191" s="125"/>
      <c r="DL191" s="125"/>
    </row>
    <row r="192" spans="1:116" s="130" customFormat="1" ht="57.75" customHeight="1" x14ac:dyDescent="0.3">
      <c r="A192" s="21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c r="BX192" s="125"/>
      <c r="BY192" s="125"/>
      <c r="BZ192" s="125"/>
      <c r="CA192" s="125"/>
      <c r="CB192" s="125"/>
      <c r="CC192" s="125"/>
      <c r="CD192" s="125"/>
      <c r="CE192" s="125"/>
      <c r="CF192" s="125"/>
      <c r="CG192" s="125"/>
      <c r="CH192" s="125"/>
      <c r="CI192" s="125"/>
      <c r="CJ192" s="125"/>
      <c r="CK192" s="125"/>
      <c r="CL192" s="125"/>
      <c r="CM192" s="125"/>
      <c r="CN192" s="125"/>
      <c r="CO192" s="125"/>
      <c r="CP192" s="125"/>
      <c r="CQ192" s="125"/>
      <c r="CR192" s="125"/>
      <c r="CS192" s="125"/>
      <c r="CT192" s="125"/>
      <c r="CU192" s="125"/>
      <c r="CV192" s="125"/>
      <c r="CW192" s="125"/>
      <c r="CX192" s="125"/>
      <c r="CY192" s="125"/>
      <c r="CZ192" s="125"/>
      <c r="DA192" s="125"/>
      <c r="DB192" s="125"/>
      <c r="DC192" s="125"/>
      <c r="DD192" s="125"/>
      <c r="DE192" s="125"/>
      <c r="DF192" s="125"/>
      <c r="DG192" s="125"/>
      <c r="DH192" s="125"/>
      <c r="DI192" s="125"/>
      <c r="DJ192" s="125"/>
      <c r="DK192" s="125"/>
      <c r="DL192" s="125"/>
    </row>
    <row r="193" spans="1:116" s="130" customFormat="1" ht="57.75" customHeight="1" x14ac:dyDescent="0.3">
      <c r="A193" s="21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5"/>
      <c r="BR193" s="125"/>
      <c r="BS193" s="125"/>
      <c r="BT193" s="125"/>
      <c r="BU193" s="125"/>
      <c r="BV193" s="125"/>
      <c r="BW193" s="125"/>
      <c r="BX193" s="125"/>
      <c r="BY193" s="125"/>
      <c r="BZ193" s="125"/>
      <c r="CA193" s="125"/>
      <c r="CB193" s="125"/>
      <c r="CC193" s="125"/>
      <c r="CD193" s="125"/>
      <c r="CE193" s="125"/>
      <c r="CF193" s="125"/>
      <c r="CG193" s="125"/>
      <c r="CH193" s="125"/>
      <c r="CI193" s="125"/>
      <c r="CJ193" s="125"/>
      <c r="CK193" s="125"/>
      <c r="CL193" s="125"/>
      <c r="CM193" s="125"/>
      <c r="CN193" s="125"/>
      <c r="CO193" s="125"/>
      <c r="CP193" s="125"/>
      <c r="CQ193" s="125"/>
      <c r="CR193" s="125"/>
      <c r="CS193" s="125"/>
      <c r="CT193" s="125"/>
      <c r="CU193" s="125"/>
      <c r="CV193" s="125"/>
      <c r="CW193" s="125"/>
      <c r="CX193" s="125"/>
      <c r="CY193" s="125"/>
      <c r="CZ193" s="125"/>
      <c r="DA193" s="125"/>
      <c r="DB193" s="125"/>
      <c r="DC193" s="125"/>
      <c r="DD193" s="125"/>
      <c r="DE193" s="125"/>
      <c r="DF193" s="125"/>
      <c r="DG193" s="125"/>
      <c r="DH193" s="125"/>
      <c r="DI193" s="125"/>
      <c r="DJ193" s="125"/>
      <c r="DK193" s="125"/>
      <c r="DL193" s="125"/>
    </row>
    <row r="194" spans="1:116" s="130" customFormat="1" ht="57.75" customHeight="1" x14ac:dyDescent="0.3">
      <c r="A194" s="21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5"/>
      <c r="BR194" s="125"/>
      <c r="BS194" s="125"/>
      <c r="BT194" s="125"/>
      <c r="BU194" s="125"/>
      <c r="BV194" s="125"/>
      <c r="BW194" s="125"/>
      <c r="BX194" s="125"/>
      <c r="BY194" s="125"/>
      <c r="BZ194" s="125"/>
      <c r="CA194" s="125"/>
      <c r="CB194" s="125"/>
      <c r="CC194" s="125"/>
      <c r="CD194" s="125"/>
      <c r="CE194" s="125"/>
      <c r="CF194" s="125"/>
      <c r="CG194" s="125"/>
      <c r="CH194" s="125"/>
      <c r="CI194" s="125"/>
      <c r="CJ194" s="125"/>
      <c r="CK194" s="125"/>
      <c r="CL194" s="125"/>
      <c r="CM194" s="125"/>
      <c r="CN194" s="125"/>
      <c r="CO194" s="125"/>
      <c r="CP194" s="125"/>
      <c r="CQ194" s="125"/>
      <c r="CR194" s="125"/>
      <c r="CS194" s="125"/>
      <c r="CT194" s="125"/>
      <c r="CU194" s="125"/>
      <c r="CV194" s="125"/>
      <c r="CW194" s="125"/>
      <c r="CX194" s="125"/>
      <c r="CY194" s="125"/>
      <c r="CZ194" s="125"/>
      <c r="DA194" s="125"/>
      <c r="DB194" s="125"/>
      <c r="DC194" s="125"/>
      <c r="DD194" s="125"/>
      <c r="DE194" s="125"/>
      <c r="DF194" s="125"/>
      <c r="DG194" s="125"/>
      <c r="DH194" s="125"/>
      <c r="DI194" s="125"/>
      <c r="DJ194" s="125"/>
      <c r="DK194" s="125"/>
      <c r="DL194" s="125"/>
    </row>
    <row r="195" spans="1:116" s="130" customFormat="1" ht="57.75" customHeight="1" x14ac:dyDescent="0.3">
      <c r="A195" s="21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125"/>
      <c r="CJ195" s="125"/>
      <c r="CK195" s="125"/>
      <c r="CL195" s="125"/>
      <c r="CM195" s="125"/>
      <c r="CN195" s="125"/>
      <c r="CO195" s="125"/>
      <c r="CP195" s="125"/>
      <c r="CQ195" s="125"/>
      <c r="CR195" s="125"/>
      <c r="CS195" s="125"/>
      <c r="CT195" s="125"/>
      <c r="CU195" s="125"/>
      <c r="CV195" s="125"/>
      <c r="CW195" s="125"/>
      <c r="CX195" s="125"/>
      <c r="CY195" s="125"/>
      <c r="CZ195" s="125"/>
      <c r="DA195" s="125"/>
      <c r="DB195" s="125"/>
      <c r="DC195" s="125"/>
      <c r="DD195" s="125"/>
      <c r="DE195" s="125"/>
      <c r="DF195" s="125"/>
      <c r="DG195" s="125"/>
      <c r="DH195" s="125"/>
      <c r="DI195" s="125"/>
      <c r="DJ195" s="125"/>
      <c r="DK195" s="125"/>
      <c r="DL195" s="125"/>
    </row>
    <row r="196" spans="1:116" s="130" customFormat="1" ht="57.75" customHeight="1" x14ac:dyDescent="0.3">
      <c r="A196" s="21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c r="BI196" s="125"/>
      <c r="BJ196" s="125"/>
      <c r="BK196" s="125"/>
      <c r="BL196" s="125"/>
      <c r="BM196" s="125"/>
      <c r="BN196" s="125"/>
      <c r="BO196" s="125"/>
      <c r="BP196" s="125"/>
      <c r="BQ196" s="125"/>
      <c r="BR196" s="125"/>
      <c r="BS196" s="125"/>
      <c r="BT196" s="125"/>
      <c r="BU196" s="125"/>
      <c r="BV196" s="125"/>
      <c r="BW196" s="125"/>
      <c r="BX196" s="125"/>
      <c r="BY196" s="125"/>
      <c r="BZ196" s="125"/>
      <c r="CA196" s="125"/>
      <c r="CB196" s="125"/>
      <c r="CC196" s="125"/>
      <c r="CD196" s="125"/>
      <c r="CE196" s="125"/>
      <c r="CF196" s="125"/>
      <c r="CG196" s="125"/>
      <c r="CH196" s="125"/>
      <c r="CI196" s="125"/>
      <c r="CJ196" s="125"/>
      <c r="CK196" s="125"/>
      <c r="CL196" s="125"/>
      <c r="CM196" s="125"/>
      <c r="CN196" s="125"/>
      <c r="CO196" s="125"/>
      <c r="CP196" s="125"/>
      <c r="CQ196" s="125"/>
      <c r="CR196" s="125"/>
      <c r="CS196" s="125"/>
      <c r="CT196" s="125"/>
      <c r="CU196" s="125"/>
      <c r="CV196" s="125"/>
      <c r="CW196" s="125"/>
      <c r="CX196" s="125"/>
      <c r="CY196" s="125"/>
      <c r="CZ196" s="125"/>
      <c r="DA196" s="125"/>
      <c r="DB196" s="125"/>
      <c r="DC196" s="125"/>
      <c r="DD196" s="125"/>
      <c r="DE196" s="125"/>
      <c r="DF196" s="125"/>
      <c r="DG196" s="125"/>
      <c r="DH196" s="125"/>
      <c r="DI196" s="125"/>
      <c r="DJ196" s="125"/>
      <c r="DK196" s="125"/>
      <c r="DL196" s="125"/>
    </row>
    <row r="197" spans="1:116" s="130" customFormat="1" ht="57.75" customHeight="1" x14ac:dyDescent="0.3">
      <c r="A197" s="21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c r="BL197" s="125"/>
      <c r="BM197" s="125"/>
      <c r="BN197" s="125"/>
      <c r="BO197" s="125"/>
      <c r="BP197" s="125"/>
      <c r="BQ197" s="125"/>
      <c r="BR197" s="125"/>
      <c r="BS197" s="125"/>
      <c r="BT197" s="125"/>
      <c r="BU197" s="125"/>
      <c r="BV197" s="125"/>
      <c r="BW197" s="125"/>
      <c r="BX197" s="125"/>
      <c r="BY197" s="125"/>
      <c r="BZ197" s="125"/>
      <c r="CA197" s="125"/>
      <c r="CB197" s="125"/>
      <c r="CC197" s="125"/>
      <c r="CD197" s="125"/>
      <c r="CE197" s="125"/>
      <c r="CF197" s="125"/>
      <c r="CG197" s="125"/>
      <c r="CH197" s="125"/>
      <c r="CI197" s="125"/>
      <c r="CJ197" s="125"/>
      <c r="CK197" s="125"/>
      <c r="CL197" s="125"/>
      <c r="CM197" s="125"/>
      <c r="CN197" s="125"/>
      <c r="CO197" s="125"/>
      <c r="CP197" s="125"/>
      <c r="CQ197" s="125"/>
      <c r="CR197" s="125"/>
      <c r="CS197" s="125"/>
      <c r="CT197" s="125"/>
      <c r="CU197" s="125"/>
      <c r="CV197" s="125"/>
      <c r="CW197" s="125"/>
      <c r="CX197" s="125"/>
      <c r="CY197" s="125"/>
      <c r="CZ197" s="125"/>
      <c r="DA197" s="125"/>
      <c r="DB197" s="125"/>
      <c r="DC197" s="125"/>
      <c r="DD197" s="125"/>
      <c r="DE197" s="125"/>
      <c r="DF197" s="125"/>
      <c r="DG197" s="125"/>
      <c r="DH197" s="125"/>
      <c r="DI197" s="125"/>
      <c r="DJ197" s="125"/>
      <c r="DK197" s="125"/>
      <c r="DL197" s="125"/>
    </row>
    <row r="198" spans="1:116" s="130" customFormat="1" ht="57.75" customHeight="1" x14ac:dyDescent="0.3">
      <c r="A198" s="21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c r="BX198" s="125"/>
      <c r="BY198" s="125"/>
      <c r="BZ198" s="125"/>
      <c r="CA198" s="125"/>
      <c r="CB198" s="125"/>
      <c r="CC198" s="125"/>
      <c r="CD198" s="125"/>
      <c r="CE198" s="125"/>
      <c r="CF198" s="125"/>
      <c r="CG198" s="125"/>
      <c r="CH198" s="125"/>
      <c r="CI198" s="125"/>
      <c r="CJ198" s="125"/>
      <c r="CK198" s="125"/>
      <c r="CL198" s="125"/>
      <c r="CM198" s="125"/>
      <c r="CN198" s="125"/>
      <c r="CO198" s="125"/>
      <c r="CP198" s="125"/>
      <c r="CQ198" s="125"/>
      <c r="CR198" s="125"/>
      <c r="CS198" s="125"/>
      <c r="CT198" s="125"/>
      <c r="CU198" s="125"/>
      <c r="CV198" s="125"/>
      <c r="CW198" s="125"/>
      <c r="CX198" s="125"/>
      <c r="CY198" s="125"/>
      <c r="CZ198" s="125"/>
      <c r="DA198" s="125"/>
      <c r="DB198" s="125"/>
      <c r="DC198" s="125"/>
      <c r="DD198" s="125"/>
      <c r="DE198" s="125"/>
      <c r="DF198" s="125"/>
      <c r="DG198" s="125"/>
      <c r="DH198" s="125"/>
      <c r="DI198" s="125"/>
      <c r="DJ198" s="125"/>
      <c r="DK198" s="125"/>
      <c r="DL198" s="125"/>
    </row>
    <row r="199" spans="1:116" s="130" customFormat="1" ht="57.75" customHeight="1" x14ac:dyDescent="0.3">
      <c r="A199" s="21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c r="BL199" s="125"/>
      <c r="BM199" s="125"/>
      <c r="BN199" s="125"/>
      <c r="BO199" s="125"/>
      <c r="BP199" s="125"/>
      <c r="BQ199" s="125"/>
      <c r="BR199" s="125"/>
      <c r="BS199" s="125"/>
      <c r="BT199" s="125"/>
      <c r="BU199" s="125"/>
      <c r="BV199" s="125"/>
      <c r="BW199" s="125"/>
      <c r="BX199" s="125"/>
      <c r="BY199" s="125"/>
      <c r="BZ199" s="125"/>
      <c r="CA199" s="125"/>
      <c r="CB199" s="125"/>
      <c r="CC199" s="125"/>
      <c r="CD199" s="125"/>
      <c r="CE199" s="125"/>
      <c r="CF199" s="125"/>
      <c r="CG199" s="125"/>
      <c r="CH199" s="125"/>
      <c r="CI199" s="125"/>
      <c r="CJ199" s="125"/>
      <c r="CK199" s="125"/>
      <c r="CL199" s="125"/>
      <c r="CM199" s="125"/>
      <c r="CN199" s="125"/>
      <c r="CO199" s="125"/>
      <c r="CP199" s="125"/>
      <c r="CQ199" s="125"/>
      <c r="CR199" s="125"/>
      <c r="CS199" s="125"/>
      <c r="CT199" s="125"/>
      <c r="CU199" s="125"/>
      <c r="CV199" s="125"/>
      <c r="CW199" s="125"/>
      <c r="CX199" s="125"/>
      <c r="CY199" s="125"/>
      <c r="CZ199" s="125"/>
      <c r="DA199" s="125"/>
      <c r="DB199" s="125"/>
      <c r="DC199" s="125"/>
      <c r="DD199" s="125"/>
      <c r="DE199" s="125"/>
      <c r="DF199" s="125"/>
      <c r="DG199" s="125"/>
      <c r="DH199" s="125"/>
      <c r="DI199" s="125"/>
      <c r="DJ199" s="125"/>
      <c r="DK199" s="125"/>
      <c r="DL199" s="125"/>
    </row>
    <row r="200" spans="1:116" s="130" customFormat="1" ht="57.75" customHeight="1" x14ac:dyDescent="0.3">
      <c r="A200" s="21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c r="BL200" s="125"/>
      <c r="BM200" s="125"/>
      <c r="BN200" s="125"/>
      <c r="BO200" s="125"/>
      <c r="BP200" s="125"/>
      <c r="BQ200" s="125"/>
      <c r="BR200" s="125"/>
      <c r="BS200" s="125"/>
      <c r="BT200" s="125"/>
      <c r="BU200" s="125"/>
      <c r="BV200" s="125"/>
      <c r="BW200" s="125"/>
      <c r="BX200" s="125"/>
      <c r="BY200" s="125"/>
      <c r="BZ200" s="125"/>
      <c r="CA200" s="125"/>
      <c r="CB200" s="125"/>
      <c r="CC200" s="125"/>
      <c r="CD200" s="125"/>
      <c r="CE200" s="125"/>
      <c r="CF200" s="125"/>
      <c r="CG200" s="125"/>
      <c r="CH200" s="125"/>
      <c r="CI200" s="125"/>
      <c r="CJ200" s="125"/>
      <c r="CK200" s="125"/>
      <c r="CL200" s="125"/>
      <c r="CM200" s="125"/>
      <c r="CN200" s="125"/>
      <c r="CO200" s="125"/>
      <c r="CP200" s="125"/>
      <c r="CQ200" s="125"/>
      <c r="CR200" s="125"/>
      <c r="CS200" s="125"/>
      <c r="CT200" s="125"/>
      <c r="CU200" s="125"/>
      <c r="CV200" s="125"/>
      <c r="CW200" s="125"/>
      <c r="CX200" s="125"/>
      <c r="CY200" s="125"/>
      <c r="CZ200" s="125"/>
      <c r="DA200" s="125"/>
      <c r="DB200" s="125"/>
      <c r="DC200" s="125"/>
      <c r="DD200" s="125"/>
      <c r="DE200" s="125"/>
      <c r="DF200" s="125"/>
      <c r="DG200" s="125"/>
      <c r="DH200" s="125"/>
      <c r="DI200" s="125"/>
      <c r="DJ200" s="125"/>
      <c r="DK200" s="125"/>
      <c r="DL200" s="125"/>
    </row>
    <row r="201" spans="1:116" s="130" customFormat="1" ht="57.75" customHeight="1" x14ac:dyDescent="0.3">
      <c r="A201" s="21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25"/>
      <c r="BR201" s="125"/>
      <c r="BS201" s="125"/>
      <c r="BT201" s="125"/>
      <c r="BU201" s="125"/>
      <c r="BV201" s="125"/>
      <c r="BW201" s="125"/>
      <c r="BX201" s="125"/>
      <c r="BY201" s="125"/>
      <c r="BZ201" s="125"/>
      <c r="CA201" s="125"/>
      <c r="CB201" s="125"/>
      <c r="CC201" s="125"/>
      <c r="CD201" s="125"/>
      <c r="CE201" s="125"/>
      <c r="CF201" s="125"/>
      <c r="CG201" s="125"/>
      <c r="CH201" s="125"/>
      <c r="CI201" s="125"/>
      <c r="CJ201" s="125"/>
      <c r="CK201" s="125"/>
      <c r="CL201" s="125"/>
      <c r="CM201" s="125"/>
      <c r="CN201" s="125"/>
      <c r="CO201" s="125"/>
      <c r="CP201" s="125"/>
      <c r="CQ201" s="125"/>
      <c r="CR201" s="125"/>
      <c r="CS201" s="125"/>
      <c r="CT201" s="125"/>
      <c r="CU201" s="125"/>
      <c r="CV201" s="125"/>
      <c r="CW201" s="125"/>
      <c r="CX201" s="125"/>
      <c r="CY201" s="125"/>
      <c r="CZ201" s="125"/>
      <c r="DA201" s="125"/>
      <c r="DB201" s="125"/>
      <c r="DC201" s="125"/>
      <c r="DD201" s="125"/>
      <c r="DE201" s="125"/>
      <c r="DF201" s="125"/>
      <c r="DG201" s="125"/>
      <c r="DH201" s="125"/>
      <c r="DI201" s="125"/>
      <c r="DJ201" s="125"/>
      <c r="DK201" s="125"/>
      <c r="DL201" s="125"/>
    </row>
    <row r="202" spans="1:116" s="130" customFormat="1" ht="57.75" customHeight="1" x14ac:dyDescent="0.3">
      <c r="A202" s="21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c r="BL202" s="125"/>
      <c r="BM202" s="125"/>
      <c r="BN202" s="125"/>
      <c r="BO202" s="125"/>
      <c r="BP202" s="125"/>
      <c r="BQ202" s="125"/>
      <c r="BR202" s="125"/>
      <c r="BS202" s="125"/>
      <c r="BT202" s="125"/>
      <c r="BU202" s="125"/>
      <c r="BV202" s="125"/>
      <c r="BW202" s="125"/>
      <c r="BX202" s="125"/>
      <c r="BY202" s="125"/>
      <c r="BZ202" s="125"/>
      <c r="CA202" s="125"/>
      <c r="CB202" s="125"/>
      <c r="CC202" s="125"/>
      <c r="CD202" s="125"/>
      <c r="CE202" s="125"/>
      <c r="CF202" s="125"/>
      <c r="CG202" s="125"/>
      <c r="CH202" s="125"/>
      <c r="CI202" s="125"/>
      <c r="CJ202" s="125"/>
      <c r="CK202" s="125"/>
      <c r="CL202" s="125"/>
      <c r="CM202" s="125"/>
      <c r="CN202" s="125"/>
      <c r="CO202" s="125"/>
      <c r="CP202" s="125"/>
      <c r="CQ202" s="125"/>
      <c r="CR202" s="125"/>
      <c r="CS202" s="125"/>
      <c r="CT202" s="125"/>
      <c r="CU202" s="125"/>
      <c r="CV202" s="125"/>
      <c r="CW202" s="125"/>
      <c r="CX202" s="125"/>
      <c r="CY202" s="125"/>
      <c r="CZ202" s="125"/>
      <c r="DA202" s="125"/>
      <c r="DB202" s="125"/>
      <c r="DC202" s="125"/>
      <c r="DD202" s="125"/>
      <c r="DE202" s="125"/>
      <c r="DF202" s="125"/>
      <c r="DG202" s="125"/>
      <c r="DH202" s="125"/>
      <c r="DI202" s="125"/>
      <c r="DJ202" s="125"/>
      <c r="DK202" s="125"/>
      <c r="DL202" s="125"/>
    </row>
    <row r="203" spans="1:116" s="130" customFormat="1" ht="57.75" customHeight="1" x14ac:dyDescent="0.3">
      <c r="A203" s="21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125"/>
      <c r="BK203" s="125"/>
      <c r="BL203" s="125"/>
      <c r="BM203" s="125"/>
      <c r="BN203" s="125"/>
      <c r="BO203" s="125"/>
      <c r="BP203" s="125"/>
      <c r="BQ203" s="125"/>
      <c r="BR203" s="125"/>
      <c r="BS203" s="125"/>
      <c r="BT203" s="125"/>
      <c r="BU203" s="125"/>
      <c r="BV203" s="125"/>
      <c r="BW203" s="125"/>
      <c r="BX203" s="125"/>
      <c r="BY203" s="125"/>
      <c r="BZ203" s="125"/>
      <c r="CA203" s="125"/>
      <c r="CB203" s="125"/>
      <c r="CC203" s="125"/>
      <c r="CD203" s="125"/>
      <c r="CE203" s="125"/>
      <c r="CF203" s="125"/>
      <c r="CG203" s="125"/>
      <c r="CH203" s="125"/>
      <c r="CI203" s="125"/>
      <c r="CJ203" s="125"/>
      <c r="CK203" s="125"/>
      <c r="CL203" s="125"/>
      <c r="CM203" s="125"/>
      <c r="CN203" s="125"/>
      <c r="CO203" s="125"/>
      <c r="CP203" s="125"/>
      <c r="CQ203" s="125"/>
      <c r="CR203" s="125"/>
      <c r="CS203" s="125"/>
      <c r="CT203" s="125"/>
      <c r="CU203" s="125"/>
      <c r="CV203" s="125"/>
      <c r="CW203" s="125"/>
      <c r="CX203" s="125"/>
      <c r="CY203" s="125"/>
      <c r="CZ203" s="125"/>
      <c r="DA203" s="125"/>
      <c r="DB203" s="125"/>
      <c r="DC203" s="125"/>
      <c r="DD203" s="125"/>
      <c r="DE203" s="125"/>
      <c r="DF203" s="125"/>
      <c r="DG203" s="125"/>
      <c r="DH203" s="125"/>
      <c r="DI203" s="125"/>
      <c r="DJ203" s="125"/>
      <c r="DK203" s="125"/>
      <c r="DL203" s="125"/>
    </row>
    <row r="204" spans="1:116" s="130" customFormat="1" ht="57.75" customHeight="1" x14ac:dyDescent="0.3">
      <c r="A204" s="21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c r="BI204" s="125"/>
      <c r="BJ204" s="125"/>
      <c r="BK204" s="125"/>
      <c r="BL204" s="125"/>
      <c r="BM204" s="125"/>
      <c r="BN204" s="125"/>
      <c r="BO204" s="125"/>
      <c r="BP204" s="125"/>
      <c r="BQ204" s="125"/>
      <c r="BR204" s="125"/>
      <c r="BS204" s="125"/>
      <c r="BT204" s="125"/>
      <c r="BU204" s="125"/>
      <c r="BV204" s="125"/>
      <c r="BW204" s="125"/>
      <c r="BX204" s="125"/>
      <c r="BY204" s="125"/>
      <c r="BZ204" s="125"/>
      <c r="CA204" s="125"/>
      <c r="CB204" s="125"/>
      <c r="CC204" s="125"/>
      <c r="CD204" s="125"/>
      <c r="CE204" s="125"/>
      <c r="CF204" s="125"/>
      <c r="CG204" s="125"/>
      <c r="CH204" s="125"/>
      <c r="CI204" s="125"/>
      <c r="CJ204" s="125"/>
      <c r="CK204" s="125"/>
      <c r="CL204" s="125"/>
      <c r="CM204" s="125"/>
      <c r="CN204" s="125"/>
      <c r="CO204" s="125"/>
      <c r="CP204" s="125"/>
      <c r="CQ204" s="125"/>
      <c r="CR204" s="125"/>
      <c r="CS204" s="125"/>
      <c r="CT204" s="125"/>
      <c r="CU204" s="125"/>
      <c r="CV204" s="125"/>
      <c r="CW204" s="125"/>
      <c r="CX204" s="125"/>
      <c r="CY204" s="125"/>
      <c r="CZ204" s="125"/>
      <c r="DA204" s="125"/>
      <c r="DB204" s="125"/>
      <c r="DC204" s="125"/>
      <c r="DD204" s="125"/>
      <c r="DE204" s="125"/>
      <c r="DF204" s="125"/>
      <c r="DG204" s="125"/>
      <c r="DH204" s="125"/>
      <c r="DI204" s="125"/>
      <c r="DJ204" s="125"/>
      <c r="DK204" s="125"/>
      <c r="DL204" s="125"/>
    </row>
    <row r="205" spans="1:116" s="130" customFormat="1" ht="57.75" customHeight="1" x14ac:dyDescent="0.3">
      <c r="A205" s="21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c r="BI205" s="125"/>
      <c r="BJ205" s="125"/>
      <c r="BK205" s="125"/>
      <c r="BL205" s="125"/>
      <c r="BM205" s="125"/>
      <c r="BN205" s="125"/>
      <c r="BO205" s="125"/>
      <c r="BP205" s="125"/>
      <c r="BQ205" s="125"/>
      <c r="BR205" s="125"/>
      <c r="BS205" s="125"/>
      <c r="BT205" s="125"/>
      <c r="BU205" s="125"/>
      <c r="BV205" s="125"/>
      <c r="BW205" s="125"/>
      <c r="BX205" s="125"/>
      <c r="BY205" s="125"/>
      <c r="BZ205" s="125"/>
      <c r="CA205" s="125"/>
      <c r="CB205" s="125"/>
      <c r="CC205" s="125"/>
      <c r="CD205" s="125"/>
      <c r="CE205" s="125"/>
      <c r="CF205" s="125"/>
      <c r="CG205" s="125"/>
      <c r="CH205" s="125"/>
      <c r="CI205" s="125"/>
      <c r="CJ205" s="125"/>
      <c r="CK205" s="125"/>
      <c r="CL205" s="125"/>
      <c r="CM205" s="125"/>
      <c r="CN205" s="125"/>
      <c r="CO205" s="125"/>
      <c r="CP205" s="125"/>
      <c r="CQ205" s="125"/>
      <c r="CR205" s="125"/>
      <c r="CS205" s="125"/>
      <c r="CT205" s="125"/>
      <c r="CU205" s="125"/>
      <c r="CV205" s="125"/>
      <c r="CW205" s="125"/>
      <c r="CX205" s="125"/>
      <c r="CY205" s="125"/>
      <c r="CZ205" s="125"/>
      <c r="DA205" s="125"/>
      <c r="DB205" s="125"/>
      <c r="DC205" s="125"/>
      <c r="DD205" s="125"/>
      <c r="DE205" s="125"/>
      <c r="DF205" s="125"/>
      <c r="DG205" s="125"/>
      <c r="DH205" s="125"/>
      <c r="DI205" s="125"/>
      <c r="DJ205" s="125"/>
      <c r="DK205" s="125"/>
      <c r="DL205" s="125"/>
    </row>
    <row r="206" spans="1:116" s="130" customFormat="1" ht="57.75" customHeight="1" x14ac:dyDescent="0.3">
      <c r="A206" s="21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c r="BL206" s="125"/>
      <c r="BM206" s="125"/>
      <c r="BN206" s="125"/>
      <c r="BO206" s="125"/>
      <c r="BP206" s="125"/>
      <c r="BQ206" s="125"/>
      <c r="BR206" s="125"/>
      <c r="BS206" s="125"/>
      <c r="BT206" s="125"/>
      <c r="BU206" s="125"/>
      <c r="BV206" s="125"/>
      <c r="BW206" s="125"/>
      <c r="BX206" s="125"/>
      <c r="BY206" s="125"/>
      <c r="BZ206" s="125"/>
      <c r="CA206" s="125"/>
      <c r="CB206" s="125"/>
      <c r="CC206" s="125"/>
      <c r="CD206" s="125"/>
      <c r="CE206" s="125"/>
      <c r="CF206" s="125"/>
      <c r="CG206" s="125"/>
      <c r="CH206" s="125"/>
      <c r="CI206" s="125"/>
      <c r="CJ206" s="125"/>
      <c r="CK206" s="125"/>
      <c r="CL206" s="125"/>
      <c r="CM206" s="125"/>
      <c r="CN206" s="125"/>
      <c r="CO206" s="125"/>
      <c r="CP206" s="125"/>
      <c r="CQ206" s="125"/>
      <c r="CR206" s="125"/>
      <c r="CS206" s="125"/>
      <c r="CT206" s="125"/>
      <c r="CU206" s="125"/>
      <c r="CV206" s="125"/>
      <c r="CW206" s="125"/>
      <c r="CX206" s="125"/>
      <c r="CY206" s="125"/>
      <c r="CZ206" s="125"/>
      <c r="DA206" s="125"/>
      <c r="DB206" s="125"/>
      <c r="DC206" s="125"/>
      <c r="DD206" s="125"/>
      <c r="DE206" s="125"/>
      <c r="DF206" s="125"/>
      <c r="DG206" s="125"/>
      <c r="DH206" s="125"/>
      <c r="DI206" s="125"/>
      <c r="DJ206" s="125"/>
      <c r="DK206" s="125"/>
      <c r="DL206" s="125"/>
    </row>
    <row r="207" spans="1:116" s="130" customFormat="1" ht="57.75" customHeight="1" x14ac:dyDescent="0.3">
      <c r="A207" s="21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c r="BI207" s="125"/>
      <c r="BJ207" s="125"/>
      <c r="BK207" s="125"/>
      <c r="BL207" s="125"/>
      <c r="BM207" s="125"/>
      <c r="BN207" s="125"/>
      <c r="BO207" s="125"/>
      <c r="BP207" s="125"/>
      <c r="BQ207" s="125"/>
      <c r="BR207" s="125"/>
      <c r="BS207" s="125"/>
      <c r="BT207" s="125"/>
      <c r="BU207" s="125"/>
      <c r="BV207" s="125"/>
      <c r="BW207" s="125"/>
      <c r="BX207" s="125"/>
      <c r="BY207" s="125"/>
      <c r="BZ207" s="125"/>
      <c r="CA207" s="125"/>
      <c r="CB207" s="125"/>
      <c r="CC207" s="125"/>
      <c r="CD207" s="125"/>
      <c r="CE207" s="125"/>
      <c r="CF207" s="125"/>
      <c r="CG207" s="125"/>
      <c r="CH207" s="125"/>
      <c r="CI207" s="125"/>
      <c r="CJ207" s="125"/>
      <c r="CK207" s="125"/>
      <c r="CL207" s="125"/>
      <c r="CM207" s="125"/>
      <c r="CN207" s="125"/>
      <c r="CO207" s="125"/>
      <c r="CP207" s="125"/>
      <c r="CQ207" s="125"/>
      <c r="CR207" s="125"/>
      <c r="CS207" s="125"/>
      <c r="CT207" s="125"/>
      <c r="CU207" s="125"/>
      <c r="CV207" s="125"/>
      <c r="CW207" s="125"/>
      <c r="CX207" s="125"/>
      <c r="CY207" s="125"/>
      <c r="CZ207" s="125"/>
      <c r="DA207" s="125"/>
      <c r="DB207" s="125"/>
      <c r="DC207" s="125"/>
      <c r="DD207" s="125"/>
      <c r="DE207" s="125"/>
      <c r="DF207" s="125"/>
      <c r="DG207" s="125"/>
      <c r="DH207" s="125"/>
      <c r="DI207" s="125"/>
      <c r="DJ207" s="125"/>
      <c r="DK207" s="125"/>
      <c r="DL207" s="125"/>
    </row>
    <row r="208" spans="1:116" s="130" customFormat="1" ht="57.75" customHeight="1" x14ac:dyDescent="0.3">
      <c r="A208" s="21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125"/>
      <c r="BM208" s="125"/>
      <c r="BN208" s="125"/>
      <c r="BO208" s="125"/>
      <c r="BP208" s="125"/>
      <c r="BQ208" s="125"/>
      <c r="BR208" s="125"/>
      <c r="BS208" s="125"/>
      <c r="BT208" s="125"/>
      <c r="BU208" s="125"/>
      <c r="BV208" s="125"/>
      <c r="BW208" s="125"/>
      <c r="BX208" s="125"/>
      <c r="BY208" s="125"/>
      <c r="BZ208" s="125"/>
      <c r="CA208" s="125"/>
      <c r="CB208" s="125"/>
      <c r="CC208" s="125"/>
      <c r="CD208" s="125"/>
      <c r="CE208" s="125"/>
      <c r="CF208" s="125"/>
      <c r="CG208" s="125"/>
      <c r="CH208" s="125"/>
      <c r="CI208" s="125"/>
      <c r="CJ208" s="125"/>
      <c r="CK208" s="125"/>
      <c r="CL208" s="125"/>
      <c r="CM208" s="125"/>
      <c r="CN208" s="125"/>
      <c r="CO208" s="125"/>
      <c r="CP208" s="125"/>
      <c r="CQ208" s="125"/>
      <c r="CR208" s="125"/>
      <c r="CS208" s="125"/>
      <c r="CT208" s="125"/>
      <c r="CU208" s="125"/>
      <c r="CV208" s="125"/>
      <c r="CW208" s="125"/>
      <c r="CX208" s="125"/>
      <c r="CY208" s="125"/>
      <c r="CZ208" s="125"/>
      <c r="DA208" s="125"/>
      <c r="DB208" s="125"/>
      <c r="DC208" s="125"/>
      <c r="DD208" s="125"/>
      <c r="DE208" s="125"/>
      <c r="DF208" s="125"/>
      <c r="DG208" s="125"/>
      <c r="DH208" s="125"/>
      <c r="DI208" s="125"/>
      <c r="DJ208" s="125"/>
      <c r="DK208" s="125"/>
      <c r="DL208" s="125"/>
    </row>
    <row r="209" spans="1:116" s="130" customFormat="1" ht="57.75" customHeight="1" x14ac:dyDescent="0.3">
      <c r="A209" s="21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c r="BI209" s="125"/>
      <c r="BJ209" s="125"/>
      <c r="BK209" s="125"/>
      <c r="BL209" s="125"/>
      <c r="BM209" s="125"/>
      <c r="BN209" s="125"/>
      <c r="BO209" s="125"/>
      <c r="BP209" s="125"/>
      <c r="BQ209" s="125"/>
      <c r="BR209" s="125"/>
      <c r="BS209" s="125"/>
      <c r="BT209" s="125"/>
      <c r="BU209" s="125"/>
      <c r="BV209" s="125"/>
      <c r="BW209" s="125"/>
      <c r="BX209" s="125"/>
      <c r="BY209" s="125"/>
      <c r="BZ209" s="125"/>
      <c r="CA209" s="125"/>
      <c r="CB209" s="125"/>
      <c r="CC209" s="125"/>
      <c r="CD209" s="125"/>
      <c r="CE209" s="125"/>
      <c r="CF209" s="125"/>
      <c r="CG209" s="125"/>
      <c r="CH209" s="125"/>
      <c r="CI209" s="125"/>
      <c r="CJ209" s="125"/>
      <c r="CK209" s="125"/>
      <c r="CL209" s="125"/>
      <c r="CM209" s="125"/>
      <c r="CN209" s="125"/>
      <c r="CO209" s="125"/>
      <c r="CP209" s="125"/>
      <c r="CQ209" s="125"/>
      <c r="CR209" s="125"/>
      <c r="CS209" s="125"/>
      <c r="CT209" s="125"/>
      <c r="CU209" s="125"/>
      <c r="CV209" s="125"/>
      <c r="CW209" s="125"/>
      <c r="CX209" s="125"/>
      <c r="CY209" s="125"/>
      <c r="CZ209" s="125"/>
      <c r="DA209" s="125"/>
      <c r="DB209" s="125"/>
      <c r="DC209" s="125"/>
      <c r="DD209" s="125"/>
      <c r="DE209" s="125"/>
      <c r="DF209" s="125"/>
      <c r="DG209" s="125"/>
      <c r="DH209" s="125"/>
      <c r="DI209" s="125"/>
      <c r="DJ209" s="125"/>
      <c r="DK209" s="125"/>
      <c r="DL209" s="125"/>
    </row>
    <row r="210" spans="1:116" s="130" customFormat="1" ht="57.75" customHeight="1" x14ac:dyDescent="0.3">
      <c r="A210" s="21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c r="BM210" s="125"/>
      <c r="BN210" s="125"/>
      <c r="BO210" s="125"/>
      <c r="BP210" s="125"/>
      <c r="BQ210" s="125"/>
      <c r="BR210" s="125"/>
      <c r="BS210" s="125"/>
      <c r="BT210" s="125"/>
      <c r="BU210" s="125"/>
      <c r="BV210" s="125"/>
      <c r="BW210" s="125"/>
      <c r="BX210" s="125"/>
      <c r="BY210" s="125"/>
      <c r="BZ210" s="125"/>
      <c r="CA210" s="125"/>
      <c r="CB210" s="125"/>
      <c r="CC210" s="125"/>
      <c r="CD210" s="125"/>
      <c r="CE210" s="125"/>
      <c r="CF210" s="125"/>
      <c r="CG210" s="125"/>
      <c r="CH210" s="125"/>
      <c r="CI210" s="125"/>
      <c r="CJ210" s="125"/>
      <c r="CK210" s="125"/>
      <c r="CL210" s="125"/>
      <c r="CM210" s="125"/>
      <c r="CN210" s="125"/>
      <c r="CO210" s="125"/>
      <c r="CP210" s="125"/>
      <c r="CQ210" s="125"/>
      <c r="CR210" s="125"/>
      <c r="CS210" s="125"/>
      <c r="CT210" s="125"/>
      <c r="CU210" s="125"/>
      <c r="CV210" s="125"/>
      <c r="CW210" s="125"/>
      <c r="CX210" s="125"/>
      <c r="CY210" s="125"/>
      <c r="CZ210" s="125"/>
      <c r="DA210" s="125"/>
      <c r="DB210" s="125"/>
      <c r="DC210" s="125"/>
      <c r="DD210" s="125"/>
      <c r="DE210" s="125"/>
      <c r="DF210" s="125"/>
      <c r="DG210" s="125"/>
      <c r="DH210" s="125"/>
      <c r="DI210" s="125"/>
      <c r="DJ210" s="125"/>
      <c r="DK210" s="125"/>
      <c r="DL210" s="125"/>
    </row>
    <row r="211" spans="1:116" s="130" customFormat="1" ht="57.75" customHeight="1" x14ac:dyDescent="0.3">
      <c r="A211" s="21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c r="BI211" s="125"/>
      <c r="BJ211" s="125"/>
      <c r="BK211" s="125"/>
      <c r="BL211" s="125"/>
      <c r="BM211" s="125"/>
      <c r="BN211" s="125"/>
      <c r="BO211" s="125"/>
      <c r="BP211" s="125"/>
      <c r="BQ211" s="125"/>
      <c r="BR211" s="125"/>
      <c r="BS211" s="125"/>
      <c r="BT211" s="125"/>
      <c r="BU211" s="125"/>
      <c r="BV211" s="125"/>
      <c r="BW211" s="125"/>
      <c r="BX211" s="125"/>
      <c r="BY211" s="125"/>
      <c r="BZ211" s="125"/>
      <c r="CA211" s="125"/>
      <c r="CB211" s="125"/>
      <c r="CC211" s="125"/>
      <c r="CD211" s="125"/>
      <c r="CE211" s="125"/>
      <c r="CF211" s="125"/>
      <c r="CG211" s="125"/>
      <c r="CH211" s="125"/>
      <c r="CI211" s="125"/>
      <c r="CJ211" s="125"/>
      <c r="CK211" s="125"/>
      <c r="CL211" s="125"/>
      <c r="CM211" s="125"/>
      <c r="CN211" s="125"/>
      <c r="CO211" s="125"/>
      <c r="CP211" s="125"/>
      <c r="CQ211" s="125"/>
      <c r="CR211" s="125"/>
      <c r="CS211" s="125"/>
      <c r="CT211" s="125"/>
      <c r="CU211" s="125"/>
      <c r="CV211" s="125"/>
      <c r="CW211" s="125"/>
      <c r="CX211" s="125"/>
      <c r="CY211" s="125"/>
      <c r="CZ211" s="125"/>
      <c r="DA211" s="125"/>
      <c r="DB211" s="125"/>
      <c r="DC211" s="125"/>
      <c r="DD211" s="125"/>
      <c r="DE211" s="125"/>
      <c r="DF211" s="125"/>
      <c r="DG211" s="125"/>
      <c r="DH211" s="125"/>
      <c r="DI211" s="125"/>
      <c r="DJ211" s="125"/>
      <c r="DK211" s="125"/>
      <c r="DL211" s="125"/>
    </row>
    <row r="212" spans="1:116" s="130" customFormat="1" ht="57.75" customHeight="1" x14ac:dyDescent="0.3">
      <c r="A212" s="21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c r="BI212" s="125"/>
      <c r="BJ212" s="125"/>
      <c r="BK212" s="125"/>
      <c r="BL212" s="125"/>
      <c r="BM212" s="125"/>
      <c r="BN212" s="125"/>
      <c r="BO212" s="125"/>
      <c r="BP212" s="125"/>
      <c r="BQ212" s="125"/>
      <c r="BR212" s="125"/>
      <c r="BS212" s="125"/>
      <c r="BT212" s="125"/>
      <c r="BU212" s="125"/>
      <c r="BV212" s="125"/>
      <c r="BW212" s="125"/>
      <c r="BX212" s="125"/>
      <c r="BY212" s="125"/>
      <c r="BZ212" s="125"/>
      <c r="CA212" s="125"/>
      <c r="CB212" s="125"/>
      <c r="CC212" s="125"/>
      <c r="CD212" s="125"/>
      <c r="CE212" s="125"/>
      <c r="CF212" s="125"/>
      <c r="CG212" s="125"/>
      <c r="CH212" s="125"/>
      <c r="CI212" s="125"/>
      <c r="CJ212" s="125"/>
      <c r="CK212" s="125"/>
      <c r="CL212" s="125"/>
      <c r="CM212" s="125"/>
      <c r="CN212" s="125"/>
      <c r="CO212" s="125"/>
      <c r="CP212" s="125"/>
      <c r="CQ212" s="125"/>
      <c r="CR212" s="125"/>
      <c r="CS212" s="125"/>
      <c r="CT212" s="125"/>
      <c r="CU212" s="125"/>
      <c r="CV212" s="125"/>
      <c r="CW212" s="125"/>
      <c r="CX212" s="125"/>
      <c r="CY212" s="125"/>
      <c r="CZ212" s="125"/>
      <c r="DA212" s="125"/>
      <c r="DB212" s="125"/>
      <c r="DC212" s="125"/>
      <c r="DD212" s="125"/>
      <c r="DE212" s="125"/>
      <c r="DF212" s="125"/>
      <c r="DG212" s="125"/>
      <c r="DH212" s="125"/>
      <c r="DI212" s="125"/>
      <c r="DJ212" s="125"/>
      <c r="DK212" s="125"/>
      <c r="DL212" s="125"/>
    </row>
    <row r="213" spans="1:116" s="130" customFormat="1" ht="57.75" customHeight="1" x14ac:dyDescent="0.3">
      <c r="A213" s="21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c r="BP213" s="125"/>
      <c r="BQ213" s="125"/>
      <c r="BR213" s="125"/>
      <c r="BS213" s="125"/>
      <c r="BT213" s="125"/>
      <c r="BU213" s="125"/>
      <c r="BV213" s="125"/>
      <c r="BW213" s="125"/>
      <c r="BX213" s="125"/>
      <c r="BY213" s="125"/>
      <c r="BZ213" s="125"/>
      <c r="CA213" s="125"/>
      <c r="CB213" s="125"/>
      <c r="CC213" s="125"/>
      <c r="CD213" s="125"/>
      <c r="CE213" s="125"/>
      <c r="CF213" s="125"/>
      <c r="CG213" s="125"/>
      <c r="CH213" s="125"/>
      <c r="CI213" s="125"/>
      <c r="CJ213" s="125"/>
      <c r="CK213" s="125"/>
      <c r="CL213" s="125"/>
      <c r="CM213" s="125"/>
      <c r="CN213" s="125"/>
      <c r="CO213" s="125"/>
      <c r="CP213" s="125"/>
      <c r="CQ213" s="125"/>
      <c r="CR213" s="125"/>
      <c r="CS213" s="125"/>
      <c r="CT213" s="125"/>
      <c r="CU213" s="125"/>
      <c r="CV213" s="125"/>
      <c r="CW213" s="125"/>
      <c r="CX213" s="125"/>
      <c r="CY213" s="125"/>
      <c r="CZ213" s="125"/>
      <c r="DA213" s="125"/>
      <c r="DB213" s="125"/>
      <c r="DC213" s="125"/>
      <c r="DD213" s="125"/>
      <c r="DE213" s="125"/>
      <c r="DF213" s="125"/>
      <c r="DG213" s="125"/>
      <c r="DH213" s="125"/>
      <c r="DI213" s="125"/>
      <c r="DJ213" s="125"/>
      <c r="DK213" s="125"/>
      <c r="DL213" s="125"/>
    </row>
    <row r="214" spans="1:116" s="130" customFormat="1" ht="57.75" customHeight="1" x14ac:dyDescent="0.3">
      <c r="A214" s="21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c r="BP214" s="125"/>
      <c r="BQ214" s="125"/>
      <c r="BR214" s="125"/>
      <c r="BS214" s="125"/>
      <c r="BT214" s="125"/>
      <c r="BU214" s="125"/>
      <c r="BV214" s="125"/>
      <c r="BW214" s="125"/>
      <c r="BX214" s="125"/>
      <c r="BY214" s="125"/>
      <c r="BZ214" s="125"/>
      <c r="CA214" s="125"/>
      <c r="CB214" s="125"/>
      <c r="CC214" s="125"/>
      <c r="CD214" s="125"/>
      <c r="CE214" s="125"/>
      <c r="CF214" s="125"/>
      <c r="CG214" s="125"/>
      <c r="CH214" s="125"/>
      <c r="CI214" s="125"/>
      <c r="CJ214" s="125"/>
      <c r="CK214" s="125"/>
      <c r="CL214" s="125"/>
      <c r="CM214" s="125"/>
      <c r="CN214" s="125"/>
      <c r="CO214" s="125"/>
      <c r="CP214" s="125"/>
      <c r="CQ214" s="125"/>
      <c r="CR214" s="125"/>
      <c r="CS214" s="125"/>
      <c r="CT214" s="125"/>
      <c r="CU214" s="125"/>
      <c r="CV214" s="125"/>
      <c r="CW214" s="125"/>
      <c r="CX214" s="125"/>
      <c r="CY214" s="125"/>
      <c r="CZ214" s="125"/>
      <c r="DA214" s="125"/>
      <c r="DB214" s="125"/>
      <c r="DC214" s="125"/>
      <c r="DD214" s="125"/>
      <c r="DE214" s="125"/>
      <c r="DF214" s="125"/>
      <c r="DG214" s="125"/>
      <c r="DH214" s="125"/>
      <c r="DI214" s="125"/>
      <c r="DJ214" s="125"/>
      <c r="DK214" s="125"/>
      <c r="DL214" s="125"/>
    </row>
    <row r="215" spans="1:116" s="130" customFormat="1" ht="57.75" customHeight="1" x14ac:dyDescent="0.3">
      <c r="A215" s="21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c r="BI215" s="125"/>
      <c r="BJ215" s="125"/>
      <c r="BK215" s="125"/>
      <c r="BL215" s="125"/>
      <c r="BM215" s="125"/>
      <c r="BN215" s="125"/>
      <c r="BO215" s="125"/>
      <c r="BP215" s="125"/>
      <c r="BQ215" s="125"/>
      <c r="BR215" s="125"/>
      <c r="BS215" s="125"/>
      <c r="BT215" s="125"/>
      <c r="BU215" s="125"/>
      <c r="BV215" s="125"/>
      <c r="BW215" s="125"/>
      <c r="BX215" s="125"/>
      <c r="BY215" s="125"/>
      <c r="BZ215" s="125"/>
      <c r="CA215" s="125"/>
      <c r="CB215" s="125"/>
      <c r="CC215" s="125"/>
      <c r="CD215" s="125"/>
      <c r="CE215" s="125"/>
      <c r="CF215" s="125"/>
      <c r="CG215" s="125"/>
      <c r="CH215" s="125"/>
      <c r="CI215" s="125"/>
      <c r="CJ215" s="125"/>
      <c r="CK215" s="125"/>
      <c r="CL215" s="125"/>
      <c r="CM215" s="125"/>
      <c r="CN215" s="125"/>
      <c r="CO215" s="125"/>
      <c r="CP215" s="125"/>
      <c r="CQ215" s="125"/>
      <c r="CR215" s="125"/>
      <c r="CS215" s="125"/>
      <c r="CT215" s="125"/>
      <c r="CU215" s="125"/>
      <c r="CV215" s="125"/>
      <c r="CW215" s="125"/>
      <c r="CX215" s="125"/>
      <c r="CY215" s="125"/>
      <c r="CZ215" s="125"/>
      <c r="DA215" s="125"/>
      <c r="DB215" s="125"/>
      <c r="DC215" s="125"/>
      <c r="DD215" s="125"/>
      <c r="DE215" s="125"/>
      <c r="DF215" s="125"/>
      <c r="DG215" s="125"/>
      <c r="DH215" s="125"/>
      <c r="DI215" s="125"/>
      <c r="DJ215" s="125"/>
      <c r="DK215" s="125"/>
      <c r="DL215" s="125"/>
    </row>
    <row r="216" spans="1:116" s="130" customFormat="1" ht="57.75" customHeight="1" x14ac:dyDescent="0.3">
      <c r="A216" s="21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c r="BI216" s="125"/>
      <c r="BJ216" s="125"/>
      <c r="BK216" s="125"/>
      <c r="BL216" s="125"/>
      <c r="BM216" s="125"/>
      <c r="BN216" s="125"/>
      <c r="BO216" s="125"/>
      <c r="BP216" s="125"/>
      <c r="BQ216" s="125"/>
      <c r="BR216" s="125"/>
      <c r="BS216" s="125"/>
      <c r="BT216" s="125"/>
      <c r="BU216" s="125"/>
      <c r="BV216" s="125"/>
      <c r="BW216" s="125"/>
      <c r="BX216" s="125"/>
      <c r="BY216" s="125"/>
      <c r="BZ216" s="125"/>
      <c r="CA216" s="125"/>
      <c r="CB216" s="125"/>
      <c r="CC216" s="125"/>
      <c r="CD216" s="125"/>
      <c r="CE216" s="125"/>
      <c r="CF216" s="125"/>
      <c r="CG216" s="125"/>
      <c r="CH216" s="125"/>
      <c r="CI216" s="125"/>
      <c r="CJ216" s="125"/>
      <c r="CK216" s="125"/>
      <c r="CL216" s="125"/>
      <c r="CM216" s="125"/>
      <c r="CN216" s="125"/>
      <c r="CO216" s="125"/>
      <c r="CP216" s="125"/>
      <c r="CQ216" s="125"/>
      <c r="CR216" s="125"/>
      <c r="CS216" s="125"/>
      <c r="CT216" s="125"/>
      <c r="CU216" s="125"/>
      <c r="CV216" s="125"/>
      <c r="CW216" s="125"/>
      <c r="CX216" s="125"/>
      <c r="CY216" s="125"/>
      <c r="CZ216" s="125"/>
      <c r="DA216" s="125"/>
      <c r="DB216" s="125"/>
      <c r="DC216" s="125"/>
      <c r="DD216" s="125"/>
      <c r="DE216" s="125"/>
      <c r="DF216" s="125"/>
      <c r="DG216" s="125"/>
      <c r="DH216" s="125"/>
      <c r="DI216" s="125"/>
      <c r="DJ216" s="125"/>
      <c r="DK216" s="125"/>
      <c r="DL216" s="125"/>
    </row>
    <row r="217" spans="1:116" s="130" customFormat="1" ht="57.75" customHeight="1" x14ac:dyDescent="0.3">
      <c r="A217" s="21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c r="BI217" s="125"/>
      <c r="BJ217" s="125"/>
      <c r="BK217" s="125"/>
      <c r="BL217" s="125"/>
      <c r="BM217" s="125"/>
      <c r="BN217" s="125"/>
      <c r="BO217" s="125"/>
      <c r="BP217" s="125"/>
      <c r="BQ217" s="125"/>
      <c r="BR217" s="125"/>
      <c r="BS217" s="125"/>
      <c r="BT217" s="125"/>
      <c r="BU217" s="125"/>
      <c r="BV217" s="125"/>
      <c r="BW217" s="125"/>
      <c r="BX217" s="125"/>
      <c r="BY217" s="125"/>
      <c r="BZ217" s="125"/>
      <c r="CA217" s="125"/>
      <c r="CB217" s="125"/>
      <c r="CC217" s="125"/>
      <c r="CD217" s="125"/>
      <c r="CE217" s="125"/>
      <c r="CF217" s="125"/>
      <c r="CG217" s="125"/>
      <c r="CH217" s="125"/>
      <c r="CI217" s="125"/>
      <c r="CJ217" s="125"/>
      <c r="CK217" s="125"/>
      <c r="CL217" s="125"/>
      <c r="CM217" s="125"/>
      <c r="CN217" s="125"/>
      <c r="CO217" s="125"/>
      <c r="CP217" s="125"/>
      <c r="CQ217" s="125"/>
      <c r="CR217" s="125"/>
      <c r="CS217" s="125"/>
      <c r="CT217" s="125"/>
      <c r="CU217" s="125"/>
      <c r="CV217" s="125"/>
      <c r="CW217" s="125"/>
      <c r="CX217" s="125"/>
      <c r="CY217" s="125"/>
      <c r="CZ217" s="125"/>
      <c r="DA217" s="125"/>
      <c r="DB217" s="125"/>
      <c r="DC217" s="125"/>
      <c r="DD217" s="125"/>
      <c r="DE217" s="125"/>
      <c r="DF217" s="125"/>
      <c r="DG217" s="125"/>
      <c r="DH217" s="125"/>
      <c r="DI217" s="125"/>
      <c r="DJ217" s="125"/>
      <c r="DK217" s="125"/>
      <c r="DL217" s="125"/>
    </row>
    <row r="218" spans="1:116" s="130" customFormat="1" ht="57.75" customHeight="1" x14ac:dyDescent="0.3">
      <c r="A218" s="21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125"/>
      <c r="CE218" s="125"/>
      <c r="CF218" s="125"/>
      <c r="CG218" s="125"/>
      <c r="CH218" s="125"/>
      <c r="CI218" s="125"/>
      <c r="CJ218" s="125"/>
      <c r="CK218" s="125"/>
      <c r="CL218" s="125"/>
      <c r="CM218" s="125"/>
      <c r="CN218" s="125"/>
      <c r="CO218" s="125"/>
      <c r="CP218" s="125"/>
      <c r="CQ218" s="125"/>
      <c r="CR218" s="125"/>
      <c r="CS218" s="125"/>
      <c r="CT218" s="125"/>
      <c r="CU218" s="125"/>
      <c r="CV218" s="125"/>
      <c r="CW218" s="125"/>
      <c r="CX218" s="125"/>
      <c r="CY218" s="125"/>
      <c r="CZ218" s="125"/>
      <c r="DA218" s="125"/>
      <c r="DB218" s="125"/>
      <c r="DC218" s="125"/>
      <c r="DD218" s="125"/>
      <c r="DE218" s="125"/>
      <c r="DF218" s="125"/>
      <c r="DG218" s="125"/>
      <c r="DH218" s="125"/>
      <c r="DI218" s="125"/>
      <c r="DJ218" s="125"/>
      <c r="DK218" s="125"/>
      <c r="DL218" s="125"/>
    </row>
    <row r="219" spans="1:116" s="130" customFormat="1" ht="57.75" customHeight="1" x14ac:dyDescent="0.3">
      <c r="A219" s="21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c r="BM219" s="125"/>
      <c r="BN219" s="125"/>
      <c r="BO219" s="125"/>
      <c r="BP219" s="125"/>
      <c r="BQ219" s="125"/>
      <c r="BR219" s="125"/>
      <c r="BS219" s="125"/>
      <c r="BT219" s="125"/>
      <c r="BU219" s="125"/>
      <c r="BV219" s="125"/>
      <c r="BW219" s="125"/>
      <c r="BX219" s="125"/>
      <c r="BY219" s="125"/>
      <c r="BZ219" s="125"/>
      <c r="CA219" s="125"/>
      <c r="CB219" s="125"/>
      <c r="CC219" s="125"/>
      <c r="CD219" s="125"/>
      <c r="CE219" s="125"/>
      <c r="CF219" s="125"/>
      <c r="CG219" s="125"/>
      <c r="CH219" s="125"/>
      <c r="CI219" s="125"/>
      <c r="CJ219" s="125"/>
      <c r="CK219" s="125"/>
      <c r="CL219" s="125"/>
      <c r="CM219" s="125"/>
      <c r="CN219" s="125"/>
      <c r="CO219" s="125"/>
      <c r="CP219" s="125"/>
      <c r="CQ219" s="125"/>
      <c r="CR219" s="125"/>
      <c r="CS219" s="125"/>
      <c r="CT219" s="125"/>
      <c r="CU219" s="125"/>
      <c r="CV219" s="125"/>
      <c r="CW219" s="125"/>
      <c r="CX219" s="125"/>
      <c r="CY219" s="125"/>
      <c r="CZ219" s="125"/>
      <c r="DA219" s="125"/>
      <c r="DB219" s="125"/>
      <c r="DC219" s="125"/>
      <c r="DD219" s="125"/>
      <c r="DE219" s="125"/>
      <c r="DF219" s="125"/>
      <c r="DG219" s="125"/>
      <c r="DH219" s="125"/>
      <c r="DI219" s="125"/>
      <c r="DJ219" s="125"/>
      <c r="DK219" s="125"/>
      <c r="DL219" s="125"/>
    </row>
    <row r="220" spans="1:116" s="130" customFormat="1" ht="57.75" customHeight="1" x14ac:dyDescent="0.3">
      <c r="A220" s="21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c r="BI220" s="125"/>
      <c r="BJ220" s="125"/>
      <c r="BK220" s="125"/>
      <c r="BL220" s="125"/>
      <c r="BM220" s="125"/>
      <c r="BN220" s="125"/>
      <c r="BO220" s="125"/>
      <c r="BP220" s="125"/>
      <c r="BQ220" s="125"/>
      <c r="BR220" s="125"/>
      <c r="BS220" s="125"/>
      <c r="BT220" s="125"/>
      <c r="BU220" s="125"/>
      <c r="BV220" s="125"/>
      <c r="BW220" s="125"/>
      <c r="BX220" s="125"/>
      <c r="BY220" s="125"/>
      <c r="BZ220" s="125"/>
      <c r="CA220" s="125"/>
      <c r="CB220" s="125"/>
      <c r="CC220" s="125"/>
      <c r="CD220" s="125"/>
      <c r="CE220" s="125"/>
      <c r="CF220" s="125"/>
      <c r="CG220" s="125"/>
      <c r="CH220" s="125"/>
      <c r="CI220" s="125"/>
      <c r="CJ220" s="125"/>
      <c r="CK220" s="125"/>
      <c r="CL220" s="125"/>
      <c r="CM220" s="125"/>
      <c r="CN220" s="125"/>
      <c r="CO220" s="125"/>
      <c r="CP220" s="125"/>
      <c r="CQ220" s="125"/>
      <c r="CR220" s="125"/>
      <c r="CS220" s="125"/>
      <c r="CT220" s="125"/>
      <c r="CU220" s="125"/>
      <c r="CV220" s="125"/>
      <c r="CW220" s="125"/>
      <c r="CX220" s="125"/>
      <c r="CY220" s="125"/>
      <c r="CZ220" s="125"/>
      <c r="DA220" s="125"/>
      <c r="DB220" s="125"/>
      <c r="DC220" s="125"/>
      <c r="DD220" s="125"/>
      <c r="DE220" s="125"/>
      <c r="DF220" s="125"/>
      <c r="DG220" s="125"/>
      <c r="DH220" s="125"/>
      <c r="DI220" s="125"/>
      <c r="DJ220" s="125"/>
      <c r="DK220" s="125"/>
      <c r="DL220" s="125"/>
    </row>
    <row r="221" spans="1:116" s="130" customFormat="1" ht="57.75" customHeight="1" x14ac:dyDescent="0.3">
      <c r="A221" s="21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c r="BM221" s="125"/>
      <c r="BN221" s="125"/>
      <c r="BO221" s="125"/>
      <c r="BP221" s="125"/>
      <c r="BQ221" s="125"/>
      <c r="BR221" s="125"/>
      <c r="BS221" s="125"/>
      <c r="BT221" s="125"/>
      <c r="BU221" s="125"/>
      <c r="BV221" s="125"/>
      <c r="BW221" s="125"/>
      <c r="BX221" s="125"/>
      <c r="BY221" s="125"/>
      <c r="BZ221" s="125"/>
      <c r="CA221" s="125"/>
      <c r="CB221" s="125"/>
      <c r="CC221" s="125"/>
      <c r="CD221" s="125"/>
      <c r="CE221" s="125"/>
      <c r="CF221" s="125"/>
      <c r="CG221" s="125"/>
      <c r="CH221" s="125"/>
      <c r="CI221" s="125"/>
      <c r="CJ221" s="125"/>
      <c r="CK221" s="125"/>
      <c r="CL221" s="125"/>
      <c r="CM221" s="125"/>
      <c r="CN221" s="125"/>
      <c r="CO221" s="125"/>
      <c r="CP221" s="125"/>
      <c r="CQ221" s="125"/>
      <c r="CR221" s="125"/>
      <c r="CS221" s="125"/>
      <c r="CT221" s="125"/>
      <c r="CU221" s="125"/>
      <c r="CV221" s="125"/>
      <c r="CW221" s="125"/>
      <c r="CX221" s="125"/>
      <c r="CY221" s="125"/>
      <c r="CZ221" s="125"/>
      <c r="DA221" s="125"/>
      <c r="DB221" s="125"/>
      <c r="DC221" s="125"/>
      <c r="DD221" s="125"/>
      <c r="DE221" s="125"/>
      <c r="DF221" s="125"/>
      <c r="DG221" s="125"/>
      <c r="DH221" s="125"/>
      <c r="DI221" s="125"/>
      <c r="DJ221" s="125"/>
      <c r="DK221" s="125"/>
      <c r="DL221" s="125"/>
    </row>
    <row r="222" spans="1:116" s="130" customFormat="1" ht="57.75" customHeight="1" x14ac:dyDescent="0.3">
      <c r="A222" s="21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5"/>
      <c r="BP222" s="125"/>
      <c r="BQ222" s="125"/>
      <c r="BR222" s="125"/>
      <c r="BS222" s="125"/>
      <c r="BT222" s="125"/>
      <c r="BU222" s="125"/>
      <c r="BV222" s="125"/>
      <c r="BW222" s="125"/>
      <c r="BX222" s="125"/>
      <c r="BY222" s="125"/>
      <c r="BZ222" s="125"/>
      <c r="CA222" s="125"/>
      <c r="CB222" s="125"/>
      <c r="CC222" s="125"/>
      <c r="CD222" s="125"/>
      <c r="CE222" s="125"/>
      <c r="CF222" s="125"/>
      <c r="CG222" s="125"/>
      <c r="CH222" s="125"/>
      <c r="CI222" s="125"/>
      <c r="CJ222" s="125"/>
      <c r="CK222" s="125"/>
      <c r="CL222" s="125"/>
      <c r="CM222" s="125"/>
      <c r="CN222" s="125"/>
      <c r="CO222" s="125"/>
      <c r="CP222" s="125"/>
      <c r="CQ222" s="125"/>
      <c r="CR222" s="125"/>
      <c r="CS222" s="125"/>
      <c r="CT222" s="125"/>
      <c r="CU222" s="125"/>
      <c r="CV222" s="125"/>
      <c r="CW222" s="125"/>
      <c r="CX222" s="125"/>
      <c r="CY222" s="125"/>
      <c r="CZ222" s="125"/>
      <c r="DA222" s="125"/>
      <c r="DB222" s="125"/>
      <c r="DC222" s="125"/>
      <c r="DD222" s="125"/>
      <c r="DE222" s="125"/>
      <c r="DF222" s="125"/>
      <c r="DG222" s="125"/>
      <c r="DH222" s="125"/>
      <c r="DI222" s="125"/>
      <c r="DJ222" s="125"/>
      <c r="DK222" s="125"/>
      <c r="DL222" s="125"/>
    </row>
    <row r="223" spans="1:116" s="130" customFormat="1" ht="57.75" customHeight="1" x14ac:dyDescent="0.3">
      <c r="A223" s="21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5"/>
      <c r="BR223" s="125"/>
      <c r="BS223" s="125"/>
      <c r="BT223" s="125"/>
      <c r="BU223" s="125"/>
      <c r="BV223" s="125"/>
      <c r="BW223" s="125"/>
      <c r="BX223" s="125"/>
      <c r="BY223" s="125"/>
      <c r="BZ223" s="125"/>
      <c r="CA223" s="125"/>
      <c r="CB223" s="125"/>
      <c r="CC223" s="125"/>
      <c r="CD223" s="125"/>
      <c r="CE223" s="125"/>
      <c r="CF223" s="125"/>
      <c r="CG223" s="125"/>
      <c r="CH223" s="125"/>
      <c r="CI223" s="125"/>
      <c r="CJ223" s="125"/>
      <c r="CK223" s="125"/>
      <c r="CL223" s="125"/>
      <c r="CM223" s="125"/>
      <c r="CN223" s="125"/>
      <c r="CO223" s="125"/>
      <c r="CP223" s="125"/>
      <c r="CQ223" s="125"/>
      <c r="CR223" s="125"/>
      <c r="CS223" s="125"/>
      <c r="CT223" s="125"/>
      <c r="CU223" s="125"/>
      <c r="CV223" s="125"/>
      <c r="CW223" s="125"/>
      <c r="CX223" s="125"/>
      <c r="CY223" s="125"/>
      <c r="CZ223" s="125"/>
      <c r="DA223" s="125"/>
      <c r="DB223" s="125"/>
      <c r="DC223" s="125"/>
      <c r="DD223" s="125"/>
      <c r="DE223" s="125"/>
      <c r="DF223" s="125"/>
      <c r="DG223" s="125"/>
      <c r="DH223" s="125"/>
      <c r="DI223" s="125"/>
      <c r="DJ223" s="125"/>
      <c r="DK223" s="125"/>
      <c r="DL223" s="125"/>
    </row>
    <row r="224" spans="1:116" s="130" customFormat="1" ht="57.75" customHeight="1" x14ac:dyDescent="0.3">
      <c r="A224" s="21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c r="BM224" s="125"/>
      <c r="BN224" s="125"/>
      <c r="BO224" s="125"/>
      <c r="BP224" s="125"/>
      <c r="BQ224" s="125"/>
      <c r="BR224" s="125"/>
      <c r="BS224" s="125"/>
      <c r="BT224" s="125"/>
      <c r="BU224" s="125"/>
      <c r="BV224" s="125"/>
      <c r="BW224" s="125"/>
      <c r="BX224" s="125"/>
      <c r="BY224" s="125"/>
      <c r="BZ224" s="125"/>
      <c r="CA224" s="125"/>
      <c r="CB224" s="125"/>
      <c r="CC224" s="125"/>
      <c r="CD224" s="125"/>
      <c r="CE224" s="125"/>
      <c r="CF224" s="125"/>
      <c r="CG224" s="125"/>
      <c r="CH224" s="125"/>
      <c r="CI224" s="125"/>
      <c r="CJ224" s="125"/>
      <c r="CK224" s="125"/>
      <c r="CL224" s="125"/>
      <c r="CM224" s="125"/>
      <c r="CN224" s="125"/>
      <c r="CO224" s="125"/>
      <c r="CP224" s="125"/>
      <c r="CQ224" s="125"/>
      <c r="CR224" s="125"/>
      <c r="CS224" s="125"/>
      <c r="CT224" s="125"/>
      <c r="CU224" s="125"/>
      <c r="CV224" s="125"/>
      <c r="CW224" s="125"/>
      <c r="CX224" s="125"/>
      <c r="CY224" s="125"/>
      <c r="CZ224" s="125"/>
      <c r="DA224" s="125"/>
      <c r="DB224" s="125"/>
      <c r="DC224" s="125"/>
      <c r="DD224" s="125"/>
      <c r="DE224" s="125"/>
      <c r="DF224" s="125"/>
      <c r="DG224" s="125"/>
      <c r="DH224" s="125"/>
      <c r="DI224" s="125"/>
      <c r="DJ224" s="125"/>
      <c r="DK224" s="125"/>
      <c r="DL224" s="125"/>
    </row>
    <row r="225" spans="1:116" s="130" customFormat="1" ht="57.75" customHeight="1" x14ac:dyDescent="0.3">
      <c r="A225" s="21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c r="BI225" s="125"/>
      <c r="BJ225" s="125"/>
      <c r="BK225" s="125"/>
      <c r="BL225" s="125"/>
      <c r="BM225" s="125"/>
      <c r="BN225" s="125"/>
      <c r="BO225" s="125"/>
      <c r="BP225" s="125"/>
      <c r="BQ225" s="125"/>
      <c r="BR225" s="125"/>
      <c r="BS225" s="125"/>
      <c r="BT225" s="125"/>
      <c r="BU225" s="125"/>
      <c r="BV225" s="125"/>
      <c r="BW225" s="125"/>
      <c r="BX225" s="125"/>
      <c r="BY225" s="125"/>
      <c r="BZ225" s="125"/>
      <c r="CA225" s="125"/>
      <c r="CB225" s="125"/>
      <c r="CC225" s="125"/>
      <c r="CD225" s="125"/>
      <c r="CE225" s="125"/>
      <c r="CF225" s="125"/>
      <c r="CG225" s="125"/>
      <c r="CH225" s="125"/>
      <c r="CI225" s="125"/>
      <c r="CJ225" s="125"/>
      <c r="CK225" s="125"/>
      <c r="CL225" s="125"/>
      <c r="CM225" s="125"/>
      <c r="CN225" s="125"/>
      <c r="CO225" s="125"/>
      <c r="CP225" s="125"/>
      <c r="CQ225" s="125"/>
      <c r="CR225" s="125"/>
      <c r="CS225" s="125"/>
      <c r="CT225" s="125"/>
      <c r="CU225" s="125"/>
      <c r="CV225" s="125"/>
      <c r="CW225" s="125"/>
      <c r="CX225" s="125"/>
      <c r="CY225" s="125"/>
      <c r="CZ225" s="125"/>
      <c r="DA225" s="125"/>
      <c r="DB225" s="125"/>
      <c r="DC225" s="125"/>
      <c r="DD225" s="125"/>
      <c r="DE225" s="125"/>
      <c r="DF225" s="125"/>
      <c r="DG225" s="125"/>
      <c r="DH225" s="125"/>
      <c r="DI225" s="125"/>
      <c r="DJ225" s="125"/>
      <c r="DK225" s="125"/>
      <c r="DL225" s="125"/>
    </row>
    <row r="226" spans="1:116" s="130" customFormat="1" ht="57.75" customHeight="1" x14ac:dyDescent="0.3">
      <c r="A226" s="21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25"/>
      <c r="BR226" s="125"/>
      <c r="BS226" s="125"/>
      <c r="BT226" s="125"/>
      <c r="BU226" s="125"/>
      <c r="BV226" s="125"/>
      <c r="BW226" s="125"/>
      <c r="BX226" s="125"/>
      <c r="BY226" s="125"/>
      <c r="BZ226" s="125"/>
      <c r="CA226" s="125"/>
      <c r="CB226" s="125"/>
      <c r="CC226" s="125"/>
      <c r="CD226" s="125"/>
      <c r="CE226" s="125"/>
      <c r="CF226" s="125"/>
      <c r="CG226" s="125"/>
      <c r="CH226" s="125"/>
      <c r="CI226" s="125"/>
      <c r="CJ226" s="125"/>
      <c r="CK226" s="125"/>
      <c r="CL226" s="125"/>
      <c r="CM226" s="125"/>
      <c r="CN226" s="125"/>
      <c r="CO226" s="125"/>
      <c r="CP226" s="125"/>
      <c r="CQ226" s="125"/>
      <c r="CR226" s="125"/>
      <c r="CS226" s="125"/>
      <c r="CT226" s="125"/>
      <c r="CU226" s="125"/>
      <c r="CV226" s="125"/>
      <c r="CW226" s="125"/>
      <c r="CX226" s="125"/>
      <c r="CY226" s="125"/>
      <c r="CZ226" s="125"/>
      <c r="DA226" s="125"/>
      <c r="DB226" s="125"/>
      <c r="DC226" s="125"/>
      <c r="DD226" s="125"/>
      <c r="DE226" s="125"/>
      <c r="DF226" s="125"/>
      <c r="DG226" s="125"/>
      <c r="DH226" s="125"/>
      <c r="DI226" s="125"/>
      <c r="DJ226" s="125"/>
      <c r="DK226" s="125"/>
      <c r="DL226" s="125"/>
    </row>
    <row r="227" spans="1:116" s="130" customFormat="1" ht="57.75" customHeight="1" x14ac:dyDescent="0.3">
      <c r="A227" s="21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c r="BI227" s="125"/>
      <c r="BJ227" s="125"/>
      <c r="BK227" s="125"/>
      <c r="BL227" s="125"/>
      <c r="BM227" s="125"/>
      <c r="BN227" s="125"/>
      <c r="BO227" s="125"/>
      <c r="BP227" s="125"/>
      <c r="BQ227" s="125"/>
      <c r="BR227" s="125"/>
      <c r="BS227" s="125"/>
      <c r="BT227" s="125"/>
      <c r="BU227" s="125"/>
      <c r="BV227" s="125"/>
      <c r="BW227" s="125"/>
      <c r="BX227" s="125"/>
      <c r="BY227" s="125"/>
      <c r="BZ227" s="125"/>
      <c r="CA227" s="125"/>
      <c r="CB227" s="125"/>
      <c r="CC227" s="125"/>
      <c r="CD227" s="125"/>
      <c r="CE227" s="125"/>
      <c r="CF227" s="125"/>
      <c r="CG227" s="125"/>
      <c r="CH227" s="125"/>
      <c r="CI227" s="125"/>
      <c r="CJ227" s="125"/>
      <c r="CK227" s="125"/>
      <c r="CL227" s="125"/>
      <c r="CM227" s="125"/>
      <c r="CN227" s="125"/>
      <c r="CO227" s="125"/>
      <c r="CP227" s="125"/>
      <c r="CQ227" s="125"/>
      <c r="CR227" s="125"/>
      <c r="CS227" s="125"/>
      <c r="CT227" s="125"/>
      <c r="CU227" s="125"/>
      <c r="CV227" s="125"/>
      <c r="CW227" s="125"/>
      <c r="CX227" s="125"/>
      <c r="CY227" s="125"/>
      <c r="CZ227" s="125"/>
      <c r="DA227" s="125"/>
      <c r="DB227" s="125"/>
      <c r="DC227" s="125"/>
      <c r="DD227" s="125"/>
      <c r="DE227" s="125"/>
      <c r="DF227" s="125"/>
      <c r="DG227" s="125"/>
      <c r="DH227" s="125"/>
      <c r="DI227" s="125"/>
      <c r="DJ227" s="125"/>
      <c r="DK227" s="125"/>
      <c r="DL227" s="125"/>
    </row>
    <row r="228" spans="1:116" s="130" customFormat="1" ht="57.75" customHeight="1" x14ac:dyDescent="0.3">
      <c r="A228" s="21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c r="BI228" s="125"/>
      <c r="BJ228" s="125"/>
      <c r="BK228" s="125"/>
      <c r="BL228" s="125"/>
      <c r="BM228" s="125"/>
      <c r="BN228" s="125"/>
      <c r="BO228" s="125"/>
      <c r="BP228" s="125"/>
      <c r="BQ228" s="125"/>
      <c r="BR228" s="125"/>
      <c r="BS228" s="125"/>
      <c r="BT228" s="125"/>
      <c r="BU228" s="125"/>
      <c r="BV228" s="125"/>
      <c r="BW228" s="125"/>
      <c r="BX228" s="125"/>
      <c r="BY228" s="125"/>
      <c r="BZ228" s="125"/>
      <c r="CA228" s="125"/>
      <c r="CB228" s="125"/>
      <c r="CC228" s="125"/>
      <c r="CD228" s="125"/>
      <c r="CE228" s="125"/>
      <c r="CF228" s="125"/>
      <c r="CG228" s="125"/>
      <c r="CH228" s="125"/>
      <c r="CI228" s="125"/>
      <c r="CJ228" s="125"/>
      <c r="CK228" s="125"/>
      <c r="CL228" s="125"/>
      <c r="CM228" s="125"/>
      <c r="CN228" s="125"/>
      <c r="CO228" s="125"/>
      <c r="CP228" s="125"/>
      <c r="CQ228" s="125"/>
      <c r="CR228" s="125"/>
      <c r="CS228" s="125"/>
      <c r="CT228" s="125"/>
      <c r="CU228" s="125"/>
      <c r="CV228" s="125"/>
      <c r="CW228" s="125"/>
      <c r="CX228" s="125"/>
      <c r="CY228" s="125"/>
      <c r="CZ228" s="125"/>
      <c r="DA228" s="125"/>
      <c r="DB228" s="125"/>
      <c r="DC228" s="125"/>
      <c r="DD228" s="125"/>
      <c r="DE228" s="125"/>
      <c r="DF228" s="125"/>
      <c r="DG228" s="125"/>
      <c r="DH228" s="125"/>
      <c r="DI228" s="125"/>
      <c r="DJ228" s="125"/>
      <c r="DK228" s="125"/>
      <c r="DL228" s="125"/>
    </row>
    <row r="229" spans="1:116" s="130" customFormat="1" ht="32.25" customHeight="1" x14ac:dyDescent="0.3">
      <c r="A229" s="21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25"/>
      <c r="BM229" s="125"/>
      <c r="BN229" s="125"/>
      <c r="BO229" s="125"/>
      <c r="BP229" s="125"/>
      <c r="BQ229" s="125"/>
      <c r="BR229" s="125"/>
      <c r="BS229" s="125"/>
      <c r="BT229" s="125"/>
      <c r="BU229" s="125"/>
      <c r="BV229" s="125"/>
      <c r="BW229" s="125"/>
      <c r="BX229" s="125"/>
      <c r="BY229" s="125"/>
      <c r="BZ229" s="125"/>
      <c r="CA229" s="125"/>
      <c r="CB229" s="125"/>
      <c r="CC229" s="125"/>
      <c r="CD229" s="125"/>
      <c r="CE229" s="125"/>
      <c r="CF229" s="125"/>
      <c r="CG229" s="125"/>
      <c r="CH229" s="125"/>
      <c r="CI229" s="125"/>
      <c r="CJ229" s="125"/>
      <c r="CK229" s="125"/>
      <c r="CL229" s="125"/>
      <c r="CM229" s="125"/>
      <c r="CN229" s="125"/>
      <c r="CO229" s="125"/>
      <c r="CP229" s="125"/>
      <c r="CQ229" s="125"/>
      <c r="CR229" s="125"/>
      <c r="CS229" s="125"/>
      <c r="CT229" s="125"/>
      <c r="CU229" s="125"/>
      <c r="CV229" s="125"/>
      <c r="CW229" s="125"/>
      <c r="CX229" s="125"/>
      <c r="CY229" s="125"/>
      <c r="CZ229" s="125"/>
      <c r="DA229" s="125"/>
      <c r="DB229" s="125"/>
      <c r="DC229" s="125"/>
      <c r="DD229" s="125"/>
      <c r="DE229" s="125"/>
      <c r="DF229" s="125"/>
      <c r="DG229" s="125"/>
      <c r="DH229" s="125"/>
      <c r="DI229" s="125"/>
      <c r="DJ229" s="125"/>
      <c r="DK229" s="125"/>
      <c r="DL229" s="125"/>
    </row>
    <row r="230" spans="1:116" s="130" customFormat="1" ht="37.5" customHeight="1" x14ac:dyDescent="0.3">
      <c r="A230" s="216"/>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5"/>
      <c r="BR230" s="125"/>
      <c r="BS230" s="125"/>
      <c r="BT230" s="125"/>
      <c r="BU230" s="125"/>
      <c r="BV230" s="125"/>
      <c r="BW230" s="125"/>
      <c r="BX230" s="125"/>
      <c r="BY230" s="125"/>
      <c r="BZ230" s="125"/>
      <c r="CA230" s="125"/>
      <c r="CB230" s="125"/>
      <c r="CC230" s="125"/>
      <c r="CD230" s="125"/>
      <c r="CE230" s="125"/>
      <c r="CF230" s="125"/>
      <c r="CG230" s="125"/>
      <c r="CH230" s="125"/>
      <c r="CI230" s="125"/>
      <c r="CJ230" s="125"/>
      <c r="CK230" s="125"/>
      <c r="CL230" s="125"/>
      <c r="CM230" s="125"/>
      <c r="CN230" s="125"/>
      <c r="CO230" s="125"/>
      <c r="CP230" s="125"/>
      <c r="CQ230" s="125"/>
      <c r="CR230" s="125"/>
      <c r="CS230" s="125"/>
      <c r="CT230" s="125"/>
      <c r="CU230" s="125"/>
      <c r="CV230" s="125"/>
      <c r="CW230" s="125"/>
      <c r="CX230" s="125"/>
      <c r="CY230" s="125"/>
      <c r="CZ230" s="125"/>
      <c r="DA230" s="125"/>
      <c r="DB230" s="125"/>
      <c r="DC230" s="125"/>
      <c r="DD230" s="125"/>
      <c r="DE230" s="125"/>
      <c r="DF230" s="125"/>
      <c r="DG230" s="125"/>
      <c r="DH230" s="125"/>
      <c r="DI230" s="125"/>
      <c r="DJ230" s="125"/>
      <c r="DK230" s="125"/>
      <c r="DL230" s="125"/>
    </row>
    <row r="231" spans="1:116" s="130" customFormat="1" ht="36.75" customHeight="1" x14ac:dyDescent="0.3">
      <c r="A231" s="216"/>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5"/>
      <c r="BR231" s="125"/>
      <c r="BS231" s="125"/>
      <c r="BT231" s="125"/>
      <c r="BU231" s="125"/>
      <c r="BV231" s="125"/>
      <c r="BW231" s="125"/>
      <c r="BX231" s="125"/>
      <c r="BY231" s="125"/>
      <c r="BZ231" s="125"/>
      <c r="CA231" s="125"/>
      <c r="CB231" s="125"/>
      <c r="CC231" s="125"/>
      <c r="CD231" s="125"/>
      <c r="CE231" s="125"/>
      <c r="CF231" s="125"/>
      <c r="CG231" s="125"/>
      <c r="CH231" s="125"/>
      <c r="CI231" s="125"/>
      <c r="CJ231" s="125"/>
      <c r="CK231" s="125"/>
      <c r="CL231" s="125"/>
      <c r="CM231" s="125"/>
      <c r="CN231" s="125"/>
      <c r="CO231" s="125"/>
      <c r="CP231" s="125"/>
      <c r="CQ231" s="125"/>
      <c r="CR231" s="125"/>
      <c r="CS231" s="125"/>
      <c r="CT231" s="125"/>
      <c r="CU231" s="125"/>
      <c r="CV231" s="125"/>
      <c r="CW231" s="125"/>
      <c r="CX231" s="125"/>
      <c r="CY231" s="125"/>
      <c r="CZ231" s="125"/>
      <c r="DA231" s="125"/>
      <c r="DB231" s="125"/>
      <c r="DC231" s="125"/>
      <c r="DD231" s="125"/>
      <c r="DE231" s="125"/>
      <c r="DF231" s="125"/>
      <c r="DG231" s="125"/>
      <c r="DH231" s="125"/>
      <c r="DI231" s="125"/>
      <c r="DJ231" s="125"/>
      <c r="DK231" s="125"/>
      <c r="DL231" s="125"/>
    </row>
    <row r="232" spans="1:116" s="130" customFormat="1" ht="31.5" customHeight="1" x14ac:dyDescent="0.3">
      <c r="A232" s="211"/>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25"/>
      <c r="BR232" s="125"/>
      <c r="BS232" s="125"/>
      <c r="BT232" s="125"/>
      <c r="BU232" s="125"/>
      <c r="BV232" s="125"/>
      <c r="BW232" s="125"/>
      <c r="BX232" s="125"/>
      <c r="BY232" s="125"/>
      <c r="BZ232" s="125"/>
      <c r="CA232" s="125"/>
      <c r="CB232" s="125"/>
      <c r="CC232" s="125"/>
      <c r="CD232" s="125"/>
      <c r="CE232" s="125"/>
      <c r="CF232" s="125"/>
      <c r="CG232" s="125"/>
      <c r="CH232" s="125"/>
      <c r="CI232" s="125"/>
      <c r="CJ232" s="125"/>
      <c r="CK232" s="125"/>
      <c r="CL232" s="125"/>
      <c r="CM232" s="125"/>
      <c r="CN232" s="125"/>
      <c r="CO232" s="125"/>
      <c r="CP232" s="125"/>
      <c r="CQ232" s="125"/>
      <c r="CR232" s="125"/>
      <c r="CS232" s="125"/>
      <c r="CT232" s="125"/>
      <c r="CU232" s="125"/>
      <c r="CV232" s="125"/>
      <c r="CW232" s="125"/>
      <c r="CX232" s="125"/>
      <c r="CY232" s="125"/>
      <c r="CZ232" s="125"/>
      <c r="DA232" s="125"/>
      <c r="DB232" s="125"/>
      <c r="DC232" s="125"/>
      <c r="DD232" s="125"/>
      <c r="DE232" s="125"/>
      <c r="DF232" s="125"/>
      <c r="DG232" s="125"/>
      <c r="DH232" s="125"/>
      <c r="DI232" s="125"/>
      <c r="DJ232" s="125"/>
      <c r="DK232" s="125"/>
      <c r="DL232" s="125"/>
    </row>
    <row r="233" spans="1:116" s="130" customFormat="1" ht="34.5" customHeight="1" x14ac:dyDescent="0.3">
      <c r="A233" s="211"/>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c r="BI233" s="125"/>
      <c r="BJ233" s="125"/>
      <c r="BK233" s="125"/>
      <c r="BL233" s="125"/>
      <c r="BM233" s="125"/>
      <c r="BN233" s="125"/>
      <c r="BO233" s="125"/>
      <c r="BP233" s="125"/>
      <c r="BQ233" s="125"/>
      <c r="BR233" s="125"/>
      <c r="BS233" s="125"/>
      <c r="BT233" s="125"/>
      <c r="BU233" s="125"/>
      <c r="BV233" s="125"/>
      <c r="BW233" s="125"/>
      <c r="BX233" s="125"/>
      <c r="BY233" s="125"/>
      <c r="BZ233" s="125"/>
      <c r="CA233" s="125"/>
      <c r="CB233" s="125"/>
      <c r="CC233" s="125"/>
      <c r="CD233" s="125"/>
      <c r="CE233" s="125"/>
      <c r="CF233" s="125"/>
      <c r="CG233" s="125"/>
      <c r="CH233" s="125"/>
      <c r="CI233" s="125"/>
      <c r="CJ233" s="125"/>
      <c r="CK233" s="125"/>
      <c r="CL233" s="125"/>
      <c r="CM233" s="125"/>
      <c r="CN233" s="125"/>
      <c r="CO233" s="125"/>
      <c r="CP233" s="125"/>
      <c r="CQ233" s="125"/>
      <c r="CR233" s="125"/>
      <c r="CS233" s="125"/>
      <c r="CT233" s="125"/>
      <c r="CU233" s="125"/>
      <c r="CV233" s="125"/>
      <c r="CW233" s="125"/>
      <c r="CX233" s="125"/>
      <c r="CY233" s="125"/>
      <c r="CZ233" s="125"/>
      <c r="DA233" s="125"/>
      <c r="DB233" s="125"/>
      <c r="DC233" s="125"/>
      <c r="DD233" s="125"/>
      <c r="DE233" s="125"/>
      <c r="DF233" s="125"/>
      <c r="DG233" s="125"/>
      <c r="DH233" s="125"/>
      <c r="DI233" s="125"/>
      <c r="DJ233" s="125"/>
      <c r="DK233" s="125"/>
      <c r="DL233" s="125"/>
    </row>
    <row r="234" spans="1:116" s="130" customFormat="1" ht="41.25" customHeight="1" x14ac:dyDescent="0.3">
      <c r="A234" s="211"/>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c r="BI234" s="125"/>
      <c r="BJ234" s="125"/>
      <c r="BK234" s="125"/>
      <c r="BL234" s="125"/>
      <c r="BM234" s="125"/>
      <c r="BN234" s="125"/>
      <c r="BO234" s="125"/>
      <c r="BP234" s="125"/>
      <c r="BQ234" s="125"/>
      <c r="BR234" s="125"/>
      <c r="BS234" s="125"/>
      <c r="BT234" s="125"/>
      <c r="BU234" s="125"/>
      <c r="BV234" s="125"/>
      <c r="BW234" s="125"/>
      <c r="BX234" s="125"/>
      <c r="BY234" s="125"/>
      <c r="BZ234" s="125"/>
      <c r="CA234" s="125"/>
      <c r="CB234" s="125"/>
      <c r="CC234" s="125"/>
      <c r="CD234" s="125"/>
      <c r="CE234" s="125"/>
      <c r="CF234" s="125"/>
      <c r="CG234" s="125"/>
      <c r="CH234" s="125"/>
      <c r="CI234" s="125"/>
      <c r="CJ234" s="125"/>
      <c r="CK234" s="125"/>
      <c r="CL234" s="125"/>
      <c r="CM234" s="125"/>
      <c r="CN234" s="125"/>
      <c r="CO234" s="125"/>
      <c r="CP234" s="125"/>
      <c r="CQ234" s="125"/>
      <c r="CR234" s="125"/>
      <c r="CS234" s="125"/>
      <c r="CT234" s="125"/>
      <c r="CU234" s="125"/>
      <c r="CV234" s="125"/>
      <c r="CW234" s="125"/>
      <c r="CX234" s="125"/>
      <c r="CY234" s="125"/>
      <c r="CZ234" s="125"/>
      <c r="DA234" s="125"/>
      <c r="DB234" s="125"/>
      <c r="DC234" s="125"/>
      <c r="DD234" s="125"/>
      <c r="DE234" s="125"/>
      <c r="DF234" s="125"/>
      <c r="DG234" s="125"/>
      <c r="DH234" s="125"/>
      <c r="DI234" s="125"/>
      <c r="DJ234" s="125"/>
      <c r="DK234" s="125"/>
      <c r="DL234" s="125"/>
    </row>
    <row r="235" spans="1:116" s="130" customFormat="1" ht="31.5" customHeight="1" x14ac:dyDescent="0.3">
      <c r="A235" s="211"/>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c r="BI235" s="125"/>
      <c r="BJ235" s="125"/>
      <c r="BK235" s="125"/>
      <c r="BL235" s="125"/>
      <c r="BM235" s="125"/>
      <c r="BN235" s="125"/>
      <c r="BO235" s="125"/>
      <c r="BP235" s="125"/>
      <c r="BQ235" s="125"/>
      <c r="BR235" s="125"/>
      <c r="BS235" s="125"/>
      <c r="BT235" s="125"/>
      <c r="BU235" s="125"/>
      <c r="BV235" s="125"/>
      <c r="BW235" s="125"/>
      <c r="BX235" s="125"/>
      <c r="BY235" s="125"/>
      <c r="BZ235" s="125"/>
      <c r="CA235" s="125"/>
      <c r="CB235" s="125"/>
      <c r="CC235" s="125"/>
      <c r="CD235" s="125"/>
      <c r="CE235" s="125"/>
      <c r="CF235" s="125"/>
      <c r="CG235" s="125"/>
      <c r="CH235" s="125"/>
      <c r="CI235" s="125"/>
      <c r="CJ235" s="125"/>
      <c r="CK235" s="125"/>
      <c r="CL235" s="125"/>
      <c r="CM235" s="125"/>
      <c r="CN235" s="125"/>
      <c r="CO235" s="125"/>
      <c r="CP235" s="125"/>
      <c r="CQ235" s="125"/>
      <c r="CR235" s="125"/>
      <c r="CS235" s="125"/>
      <c r="CT235" s="125"/>
      <c r="CU235" s="125"/>
      <c r="CV235" s="125"/>
      <c r="CW235" s="125"/>
      <c r="CX235" s="125"/>
      <c r="CY235" s="125"/>
      <c r="CZ235" s="125"/>
      <c r="DA235" s="125"/>
      <c r="DB235" s="125"/>
      <c r="DC235" s="125"/>
      <c r="DD235" s="125"/>
      <c r="DE235" s="125"/>
      <c r="DF235" s="125"/>
      <c r="DG235" s="125"/>
      <c r="DH235" s="125"/>
      <c r="DI235" s="125"/>
      <c r="DJ235" s="125"/>
      <c r="DK235" s="125"/>
      <c r="DL235" s="125"/>
    </row>
    <row r="236" spans="1:116" s="130" customFormat="1" ht="17.399999999999999" x14ac:dyDescent="0.3">
      <c r="A236" s="211"/>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c r="BI236" s="125"/>
      <c r="BJ236" s="125"/>
      <c r="BK236" s="125"/>
      <c r="BL236" s="125"/>
      <c r="BM236" s="125"/>
      <c r="BN236" s="125"/>
      <c r="BO236" s="125"/>
      <c r="BP236" s="125"/>
      <c r="BQ236" s="125"/>
      <c r="BR236" s="125"/>
      <c r="BS236" s="125"/>
      <c r="BT236" s="125"/>
      <c r="BU236" s="125"/>
      <c r="BV236" s="125"/>
      <c r="BW236" s="125"/>
      <c r="BX236" s="125"/>
      <c r="BY236" s="125"/>
      <c r="BZ236" s="125"/>
      <c r="CA236" s="125"/>
      <c r="CB236" s="125"/>
      <c r="CC236" s="125"/>
      <c r="CD236" s="125"/>
      <c r="CE236" s="125"/>
      <c r="CF236" s="125"/>
      <c r="CG236" s="125"/>
      <c r="CH236" s="125"/>
      <c r="CI236" s="125"/>
      <c r="CJ236" s="125"/>
      <c r="CK236" s="125"/>
      <c r="CL236" s="125"/>
      <c r="CM236" s="125"/>
      <c r="CN236" s="125"/>
      <c r="CO236" s="125"/>
      <c r="CP236" s="125"/>
      <c r="CQ236" s="125"/>
      <c r="CR236" s="125"/>
      <c r="CS236" s="125"/>
      <c r="CT236" s="125"/>
      <c r="CU236" s="125"/>
      <c r="CV236" s="125"/>
      <c r="CW236" s="125"/>
      <c r="CX236" s="125"/>
      <c r="CY236" s="125"/>
      <c r="CZ236" s="125"/>
      <c r="DA236" s="125"/>
      <c r="DB236" s="125"/>
      <c r="DC236" s="125"/>
      <c r="DD236" s="125"/>
      <c r="DE236" s="125"/>
      <c r="DF236" s="125"/>
      <c r="DG236" s="125"/>
      <c r="DH236" s="125"/>
      <c r="DI236" s="125"/>
      <c r="DJ236" s="125"/>
      <c r="DK236" s="125"/>
      <c r="DL236" s="125"/>
    </row>
    <row r="237" spans="1:116" s="130" customFormat="1" x14ac:dyDescent="0.25">
      <c r="A237" s="51"/>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c r="BI237" s="125"/>
      <c r="BJ237" s="125"/>
      <c r="BK237" s="125"/>
      <c r="BL237" s="125"/>
      <c r="BM237" s="125"/>
      <c r="BN237" s="125"/>
      <c r="BO237" s="125"/>
      <c r="BP237" s="125"/>
      <c r="BQ237" s="125"/>
      <c r="BR237" s="125"/>
      <c r="BS237" s="125"/>
      <c r="BT237" s="125"/>
      <c r="BU237" s="125"/>
      <c r="BV237" s="125"/>
      <c r="BW237" s="125"/>
      <c r="BX237" s="125"/>
      <c r="BY237" s="125"/>
      <c r="BZ237" s="125"/>
      <c r="CA237" s="125"/>
      <c r="CB237" s="125"/>
      <c r="CC237" s="125"/>
      <c r="CD237" s="125"/>
      <c r="CE237" s="125"/>
      <c r="CF237" s="125"/>
      <c r="CG237" s="125"/>
      <c r="CH237" s="125"/>
      <c r="CI237" s="125"/>
      <c r="CJ237" s="125"/>
      <c r="CK237" s="125"/>
      <c r="CL237" s="125"/>
      <c r="CM237" s="125"/>
      <c r="CN237" s="125"/>
      <c r="CO237" s="125"/>
      <c r="CP237" s="125"/>
      <c r="CQ237" s="125"/>
      <c r="CR237" s="125"/>
      <c r="CS237" s="125"/>
      <c r="CT237" s="125"/>
      <c r="CU237" s="125"/>
      <c r="CV237" s="125"/>
      <c r="CW237" s="125"/>
      <c r="CX237" s="125"/>
      <c r="CY237" s="125"/>
      <c r="CZ237" s="125"/>
      <c r="DA237" s="125"/>
      <c r="DB237" s="125"/>
      <c r="DC237" s="125"/>
      <c r="DD237" s="125"/>
      <c r="DE237" s="125"/>
      <c r="DF237" s="125"/>
      <c r="DG237" s="125"/>
      <c r="DH237" s="125"/>
      <c r="DI237" s="125"/>
      <c r="DJ237" s="125"/>
      <c r="DK237" s="125"/>
      <c r="DL237" s="125"/>
    </row>
    <row r="238" spans="1:116" s="130" customFormat="1" x14ac:dyDescent="0.25">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c r="BI238" s="125"/>
      <c r="BJ238" s="125"/>
      <c r="BK238" s="125"/>
      <c r="BL238" s="125"/>
      <c r="BM238" s="125"/>
      <c r="BN238" s="125"/>
      <c r="BO238" s="125"/>
      <c r="BP238" s="125"/>
      <c r="BQ238" s="125"/>
      <c r="BR238" s="125"/>
      <c r="BS238" s="125"/>
      <c r="BT238" s="125"/>
      <c r="BU238" s="125"/>
      <c r="BV238" s="125"/>
      <c r="BW238" s="125"/>
      <c r="BX238" s="125"/>
      <c r="BY238" s="125"/>
      <c r="BZ238" s="125"/>
      <c r="CA238" s="125"/>
      <c r="CB238" s="125"/>
      <c r="CC238" s="125"/>
      <c r="CD238" s="125"/>
      <c r="CE238" s="125"/>
      <c r="CF238" s="125"/>
      <c r="CG238" s="125"/>
      <c r="CH238" s="125"/>
      <c r="CI238" s="125"/>
      <c r="CJ238" s="125"/>
      <c r="CK238" s="125"/>
      <c r="CL238" s="125"/>
      <c r="CM238" s="125"/>
      <c r="CN238" s="125"/>
      <c r="CO238" s="125"/>
      <c r="CP238" s="125"/>
      <c r="CQ238" s="125"/>
      <c r="CR238" s="125"/>
      <c r="CS238" s="125"/>
      <c r="CT238" s="125"/>
      <c r="CU238" s="125"/>
      <c r="CV238" s="125"/>
      <c r="CW238" s="125"/>
      <c r="CX238" s="125"/>
      <c r="CY238" s="125"/>
      <c r="CZ238" s="125"/>
      <c r="DA238" s="125"/>
      <c r="DB238" s="125"/>
      <c r="DC238" s="125"/>
      <c r="DD238" s="125"/>
      <c r="DE238" s="125"/>
      <c r="DF238" s="125"/>
      <c r="DG238" s="125"/>
      <c r="DH238" s="125"/>
      <c r="DI238" s="125"/>
      <c r="DJ238" s="125"/>
      <c r="DK238" s="125"/>
      <c r="DL238" s="125"/>
    </row>
    <row r="239" spans="1:116" s="130" customFormat="1" x14ac:dyDescent="0.25">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c r="BI239" s="125"/>
      <c r="BJ239" s="125"/>
      <c r="BK239" s="125"/>
      <c r="BL239" s="125"/>
      <c r="BM239" s="125"/>
      <c r="BN239" s="125"/>
      <c r="BO239" s="125"/>
      <c r="BP239" s="125"/>
      <c r="BQ239" s="125"/>
      <c r="BR239" s="125"/>
      <c r="BS239" s="125"/>
      <c r="BT239" s="125"/>
      <c r="BU239" s="125"/>
      <c r="BV239" s="125"/>
      <c r="BW239" s="125"/>
      <c r="BX239" s="125"/>
      <c r="BY239" s="125"/>
      <c r="BZ239" s="125"/>
      <c r="CA239" s="125"/>
      <c r="CB239" s="125"/>
      <c r="CC239" s="125"/>
      <c r="CD239" s="125"/>
      <c r="CE239" s="125"/>
      <c r="CF239" s="125"/>
      <c r="CG239" s="125"/>
      <c r="CH239" s="125"/>
      <c r="CI239" s="125"/>
      <c r="CJ239" s="125"/>
      <c r="CK239" s="125"/>
      <c r="CL239" s="125"/>
      <c r="CM239" s="125"/>
      <c r="CN239" s="125"/>
      <c r="CO239" s="125"/>
      <c r="CP239" s="125"/>
      <c r="CQ239" s="125"/>
      <c r="CR239" s="125"/>
      <c r="CS239" s="125"/>
      <c r="CT239" s="125"/>
      <c r="CU239" s="125"/>
      <c r="CV239" s="125"/>
      <c r="CW239" s="125"/>
      <c r="CX239" s="125"/>
      <c r="CY239" s="125"/>
      <c r="CZ239" s="125"/>
      <c r="DA239" s="125"/>
      <c r="DB239" s="125"/>
      <c r="DC239" s="125"/>
      <c r="DD239" s="125"/>
      <c r="DE239" s="125"/>
      <c r="DF239" s="125"/>
      <c r="DG239" s="125"/>
      <c r="DH239" s="125"/>
      <c r="DI239" s="125"/>
      <c r="DJ239" s="125"/>
      <c r="DK239" s="125"/>
      <c r="DL239" s="125"/>
    </row>
    <row r="240" spans="1:116" s="130" customFormat="1" x14ac:dyDescent="0.25">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c r="BI240" s="125"/>
      <c r="BJ240" s="125"/>
      <c r="BK240" s="125"/>
      <c r="BL240" s="125"/>
      <c r="BM240" s="125"/>
      <c r="BN240" s="125"/>
      <c r="BO240" s="125"/>
      <c r="BP240" s="125"/>
      <c r="BQ240" s="125"/>
      <c r="BR240" s="125"/>
      <c r="BS240" s="125"/>
      <c r="BT240" s="125"/>
      <c r="BU240" s="125"/>
      <c r="BV240" s="125"/>
      <c r="BW240" s="125"/>
      <c r="BX240" s="125"/>
      <c r="BY240" s="125"/>
      <c r="BZ240" s="125"/>
      <c r="CA240" s="125"/>
      <c r="CB240" s="125"/>
      <c r="CC240" s="125"/>
      <c r="CD240" s="125"/>
      <c r="CE240" s="125"/>
      <c r="CF240" s="125"/>
      <c r="CG240" s="125"/>
      <c r="CH240" s="125"/>
      <c r="CI240" s="125"/>
      <c r="CJ240" s="125"/>
      <c r="CK240" s="125"/>
      <c r="CL240" s="125"/>
      <c r="CM240" s="125"/>
      <c r="CN240" s="125"/>
      <c r="CO240" s="125"/>
      <c r="CP240" s="125"/>
      <c r="CQ240" s="125"/>
      <c r="CR240" s="125"/>
      <c r="CS240" s="125"/>
      <c r="CT240" s="125"/>
      <c r="CU240" s="125"/>
      <c r="CV240" s="125"/>
      <c r="CW240" s="125"/>
      <c r="CX240" s="125"/>
      <c r="CY240" s="125"/>
      <c r="CZ240" s="125"/>
      <c r="DA240" s="125"/>
      <c r="DB240" s="125"/>
      <c r="DC240" s="125"/>
      <c r="DD240" s="125"/>
      <c r="DE240" s="125"/>
      <c r="DF240" s="125"/>
      <c r="DG240" s="125"/>
      <c r="DH240" s="125"/>
      <c r="DI240" s="125"/>
      <c r="DJ240" s="125"/>
      <c r="DK240" s="125"/>
      <c r="DL240" s="125"/>
    </row>
    <row r="241" spans="1:116" s="130" customFormat="1" ht="17.399999999999999" x14ac:dyDescent="0.3">
      <c r="A241" s="211"/>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c r="BI241" s="125"/>
      <c r="BJ241" s="125"/>
      <c r="BK241" s="125"/>
      <c r="BL241" s="125"/>
      <c r="BM241" s="125"/>
      <c r="BN241" s="125"/>
      <c r="BO241" s="125"/>
      <c r="BP241" s="125"/>
      <c r="BQ241" s="125"/>
      <c r="BR241" s="125"/>
      <c r="BS241" s="125"/>
      <c r="BT241" s="125"/>
      <c r="BU241" s="125"/>
      <c r="BV241" s="125"/>
      <c r="BW241" s="125"/>
      <c r="BX241" s="125"/>
      <c r="BY241" s="125"/>
      <c r="BZ241" s="125"/>
      <c r="CA241" s="125"/>
      <c r="CB241" s="125"/>
      <c r="CC241" s="125"/>
      <c r="CD241" s="125"/>
      <c r="CE241" s="125"/>
      <c r="CF241" s="125"/>
      <c r="CG241" s="125"/>
      <c r="CH241" s="125"/>
      <c r="CI241" s="125"/>
      <c r="CJ241" s="125"/>
      <c r="CK241" s="125"/>
      <c r="CL241" s="125"/>
      <c r="CM241" s="125"/>
      <c r="CN241" s="125"/>
      <c r="CO241" s="125"/>
      <c r="CP241" s="125"/>
      <c r="CQ241" s="125"/>
      <c r="CR241" s="125"/>
      <c r="CS241" s="125"/>
      <c r="CT241" s="125"/>
      <c r="CU241" s="125"/>
      <c r="CV241" s="125"/>
      <c r="CW241" s="125"/>
      <c r="CX241" s="125"/>
      <c r="CY241" s="125"/>
      <c r="CZ241" s="125"/>
      <c r="DA241" s="125"/>
      <c r="DB241" s="125"/>
      <c r="DC241" s="125"/>
      <c r="DD241" s="125"/>
      <c r="DE241" s="125"/>
      <c r="DF241" s="125"/>
      <c r="DG241" s="125"/>
      <c r="DH241" s="125"/>
      <c r="DI241" s="125"/>
      <c r="DJ241" s="125"/>
      <c r="DK241" s="125"/>
      <c r="DL241" s="125"/>
    </row>
    <row r="242" spans="1:116" s="130" customFormat="1" x14ac:dyDescent="0.25">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c r="BI242" s="125"/>
      <c r="BJ242" s="125"/>
      <c r="BK242" s="125"/>
      <c r="BL242" s="125"/>
      <c r="BM242" s="125"/>
      <c r="BN242" s="125"/>
      <c r="BO242" s="125"/>
      <c r="BP242" s="125"/>
      <c r="BQ242" s="125"/>
      <c r="BR242" s="125"/>
      <c r="BS242" s="125"/>
      <c r="BT242" s="125"/>
      <c r="BU242" s="125"/>
      <c r="BV242" s="125"/>
      <c r="BW242" s="125"/>
      <c r="BX242" s="125"/>
      <c r="BY242" s="125"/>
      <c r="BZ242" s="125"/>
      <c r="CA242" s="125"/>
      <c r="CB242" s="125"/>
      <c r="CC242" s="125"/>
      <c r="CD242" s="125"/>
      <c r="CE242" s="125"/>
      <c r="CF242" s="125"/>
      <c r="CG242" s="125"/>
      <c r="CH242" s="125"/>
      <c r="CI242" s="125"/>
      <c r="CJ242" s="125"/>
      <c r="CK242" s="125"/>
      <c r="CL242" s="125"/>
      <c r="CM242" s="125"/>
      <c r="CN242" s="125"/>
      <c r="CO242" s="125"/>
      <c r="CP242" s="125"/>
      <c r="CQ242" s="125"/>
      <c r="CR242" s="125"/>
      <c r="CS242" s="125"/>
      <c r="CT242" s="125"/>
      <c r="CU242" s="125"/>
      <c r="CV242" s="125"/>
      <c r="CW242" s="125"/>
      <c r="CX242" s="125"/>
      <c r="CY242" s="125"/>
      <c r="CZ242" s="125"/>
      <c r="DA242" s="125"/>
      <c r="DB242" s="125"/>
      <c r="DC242" s="125"/>
      <c r="DD242" s="125"/>
      <c r="DE242" s="125"/>
      <c r="DF242" s="125"/>
      <c r="DG242" s="125"/>
      <c r="DH242" s="125"/>
      <c r="DI242" s="125"/>
      <c r="DJ242" s="125"/>
      <c r="DK242" s="125"/>
      <c r="DL242" s="125"/>
    </row>
    <row r="243" spans="1:116" s="130" customFormat="1" x14ac:dyDescent="0.25">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c r="BI243" s="125"/>
      <c r="BJ243" s="125"/>
      <c r="BK243" s="125"/>
      <c r="BL243" s="125"/>
      <c r="BM243" s="125"/>
      <c r="BN243" s="125"/>
      <c r="BO243" s="125"/>
      <c r="BP243" s="125"/>
      <c r="BQ243" s="125"/>
      <c r="BR243" s="125"/>
      <c r="BS243" s="125"/>
      <c r="BT243" s="125"/>
      <c r="BU243" s="125"/>
      <c r="BV243" s="125"/>
      <c r="BW243" s="125"/>
      <c r="BX243" s="125"/>
      <c r="BY243" s="125"/>
      <c r="BZ243" s="125"/>
      <c r="CA243" s="125"/>
      <c r="CB243" s="125"/>
      <c r="CC243" s="125"/>
      <c r="CD243" s="125"/>
      <c r="CE243" s="125"/>
      <c r="CF243" s="125"/>
      <c r="CG243" s="125"/>
      <c r="CH243" s="125"/>
      <c r="CI243" s="125"/>
      <c r="CJ243" s="125"/>
      <c r="CK243" s="125"/>
      <c r="CL243" s="125"/>
      <c r="CM243" s="125"/>
      <c r="CN243" s="125"/>
      <c r="CO243" s="125"/>
      <c r="CP243" s="125"/>
      <c r="CQ243" s="125"/>
      <c r="CR243" s="125"/>
      <c r="CS243" s="125"/>
      <c r="CT243" s="125"/>
      <c r="CU243" s="125"/>
      <c r="CV243" s="125"/>
      <c r="CW243" s="125"/>
      <c r="CX243" s="125"/>
      <c r="CY243" s="125"/>
      <c r="CZ243" s="125"/>
      <c r="DA243" s="125"/>
      <c r="DB243" s="125"/>
      <c r="DC243" s="125"/>
      <c r="DD243" s="125"/>
      <c r="DE243" s="125"/>
      <c r="DF243" s="125"/>
      <c r="DG243" s="125"/>
      <c r="DH243" s="125"/>
      <c r="DI243" s="125"/>
      <c r="DJ243" s="125"/>
      <c r="DK243" s="125"/>
      <c r="DL243" s="125"/>
    </row>
    <row r="244" spans="1:116" s="130" customFormat="1" x14ac:dyDescent="0.25">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c r="BM244" s="125"/>
      <c r="BN244" s="125"/>
      <c r="BO244" s="125"/>
      <c r="BP244" s="125"/>
      <c r="BQ244" s="125"/>
      <c r="BR244" s="125"/>
      <c r="BS244" s="125"/>
      <c r="BT244" s="125"/>
      <c r="BU244" s="125"/>
      <c r="BV244" s="125"/>
      <c r="BW244" s="125"/>
      <c r="BX244" s="125"/>
      <c r="BY244" s="125"/>
      <c r="BZ244" s="125"/>
      <c r="CA244" s="125"/>
      <c r="CB244" s="125"/>
      <c r="CC244" s="125"/>
      <c r="CD244" s="125"/>
      <c r="CE244" s="125"/>
      <c r="CF244" s="125"/>
      <c r="CG244" s="125"/>
      <c r="CH244" s="125"/>
      <c r="CI244" s="125"/>
      <c r="CJ244" s="125"/>
      <c r="CK244" s="125"/>
      <c r="CL244" s="125"/>
      <c r="CM244" s="125"/>
      <c r="CN244" s="125"/>
      <c r="CO244" s="125"/>
      <c r="CP244" s="125"/>
      <c r="CQ244" s="125"/>
      <c r="CR244" s="125"/>
      <c r="CS244" s="125"/>
      <c r="CT244" s="125"/>
      <c r="CU244" s="125"/>
      <c r="CV244" s="125"/>
      <c r="CW244" s="125"/>
      <c r="CX244" s="125"/>
      <c r="CY244" s="125"/>
      <c r="CZ244" s="125"/>
      <c r="DA244" s="125"/>
      <c r="DB244" s="125"/>
      <c r="DC244" s="125"/>
      <c r="DD244" s="125"/>
      <c r="DE244" s="125"/>
      <c r="DF244" s="125"/>
      <c r="DG244" s="125"/>
      <c r="DH244" s="125"/>
      <c r="DI244" s="125"/>
      <c r="DJ244" s="125"/>
      <c r="DK244" s="125"/>
      <c r="DL244" s="125"/>
    </row>
    <row r="245" spans="1:116" s="130" customFormat="1" x14ac:dyDescent="0.2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c r="BI245" s="125"/>
      <c r="BJ245" s="125"/>
      <c r="BK245" s="125"/>
      <c r="BL245" s="125"/>
      <c r="BM245" s="125"/>
      <c r="BN245" s="125"/>
      <c r="BO245" s="125"/>
      <c r="BP245" s="125"/>
      <c r="BQ245" s="125"/>
      <c r="BR245" s="125"/>
      <c r="BS245" s="125"/>
      <c r="BT245" s="125"/>
      <c r="BU245" s="125"/>
      <c r="BV245" s="125"/>
      <c r="BW245" s="125"/>
      <c r="BX245" s="125"/>
      <c r="BY245" s="125"/>
      <c r="BZ245" s="125"/>
      <c r="CA245" s="125"/>
      <c r="CB245" s="125"/>
      <c r="CC245" s="125"/>
      <c r="CD245" s="125"/>
      <c r="CE245" s="125"/>
      <c r="CF245" s="125"/>
      <c r="CG245" s="125"/>
      <c r="CH245" s="125"/>
      <c r="CI245" s="125"/>
      <c r="CJ245" s="125"/>
      <c r="CK245" s="125"/>
      <c r="CL245" s="125"/>
      <c r="CM245" s="125"/>
      <c r="CN245" s="125"/>
      <c r="CO245" s="125"/>
      <c r="CP245" s="125"/>
      <c r="CQ245" s="125"/>
      <c r="CR245" s="125"/>
      <c r="CS245" s="125"/>
      <c r="CT245" s="125"/>
      <c r="CU245" s="125"/>
      <c r="CV245" s="125"/>
      <c r="CW245" s="125"/>
      <c r="CX245" s="125"/>
      <c r="CY245" s="125"/>
      <c r="CZ245" s="125"/>
      <c r="DA245" s="125"/>
      <c r="DB245" s="125"/>
      <c r="DC245" s="125"/>
      <c r="DD245" s="125"/>
      <c r="DE245" s="125"/>
      <c r="DF245" s="125"/>
      <c r="DG245" s="125"/>
      <c r="DH245" s="125"/>
      <c r="DI245" s="125"/>
      <c r="DJ245" s="125"/>
      <c r="DK245" s="125"/>
      <c r="DL245" s="125"/>
    </row>
    <row r="246" spans="1:116" s="130" customFormat="1" x14ac:dyDescent="0.25">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c r="BI246" s="125"/>
      <c r="BJ246" s="125"/>
      <c r="BK246" s="125"/>
      <c r="BL246" s="125"/>
      <c r="BM246" s="125"/>
      <c r="BN246" s="125"/>
      <c r="BO246" s="125"/>
      <c r="BP246" s="125"/>
      <c r="BQ246" s="125"/>
      <c r="BR246" s="125"/>
      <c r="BS246" s="125"/>
      <c r="BT246" s="125"/>
      <c r="BU246" s="125"/>
      <c r="BV246" s="125"/>
      <c r="BW246" s="125"/>
      <c r="BX246" s="125"/>
      <c r="BY246" s="125"/>
      <c r="BZ246" s="125"/>
      <c r="CA246" s="125"/>
      <c r="CB246" s="125"/>
      <c r="CC246" s="125"/>
      <c r="CD246" s="125"/>
      <c r="CE246" s="125"/>
      <c r="CF246" s="125"/>
      <c r="CG246" s="125"/>
      <c r="CH246" s="125"/>
      <c r="CI246" s="125"/>
      <c r="CJ246" s="125"/>
      <c r="CK246" s="125"/>
      <c r="CL246" s="125"/>
      <c r="CM246" s="125"/>
      <c r="CN246" s="125"/>
      <c r="CO246" s="125"/>
      <c r="CP246" s="125"/>
      <c r="CQ246" s="125"/>
      <c r="CR246" s="125"/>
      <c r="CS246" s="125"/>
      <c r="CT246" s="125"/>
      <c r="CU246" s="125"/>
      <c r="CV246" s="125"/>
      <c r="CW246" s="125"/>
      <c r="CX246" s="125"/>
      <c r="CY246" s="125"/>
      <c r="CZ246" s="125"/>
      <c r="DA246" s="125"/>
      <c r="DB246" s="125"/>
      <c r="DC246" s="125"/>
      <c r="DD246" s="125"/>
      <c r="DE246" s="125"/>
      <c r="DF246" s="125"/>
      <c r="DG246" s="125"/>
      <c r="DH246" s="125"/>
      <c r="DI246" s="125"/>
      <c r="DJ246" s="125"/>
      <c r="DK246" s="125"/>
      <c r="DL246" s="125"/>
    </row>
    <row r="247" spans="1:116" s="130" customFormat="1" x14ac:dyDescent="0.25">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c r="BI247" s="125"/>
      <c r="BJ247" s="125"/>
      <c r="BK247" s="125"/>
      <c r="BL247" s="125"/>
      <c r="BM247" s="125"/>
      <c r="BN247" s="125"/>
      <c r="BO247" s="125"/>
      <c r="BP247" s="125"/>
      <c r="BQ247" s="125"/>
      <c r="BR247" s="125"/>
      <c r="BS247" s="125"/>
      <c r="BT247" s="125"/>
      <c r="BU247" s="125"/>
      <c r="BV247" s="125"/>
      <c r="BW247" s="125"/>
      <c r="BX247" s="125"/>
      <c r="BY247" s="125"/>
      <c r="BZ247" s="125"/>
      <c r="CA247" s="125"/>
      <c r="CB247" s="125"/>
      <c r="CC247" s="125"/>
      <c r="CD247" s="125"/>
      <c r="CE247" s="125"/>
      <c r="CF247" s="125"/>
      <c r="CG247" s="125"/>
      <c r="CH247" s="125"/>
      <c r="CI247" s="125"/>
      <c r="CJ247" s="125"/>
      <c r="CK247" s="125"/>
      <c r="CL247" s="125"/>
      <c r="CM247" s="125"/>
      <c r="CN247" s="125"/>
      <c r="CO247" s="125"/>
      <c r="CP247" s="125"/>
      <c r="CQ247" s="125"/>
      <c r="CR247" s="125"/>
      <c r="CS247" s="125"/>
      <c r="CT247" s="125"/>
      <c r="CU247" s="125"/>
      <c r="CV247" s="125"/>
      <c r="CW247" s="125"/>
      <c r="CX247" s="125"/>
      <c r="CY247" s="125"/>
      <c r="CZ247" s="125"/>
      <c r="DA247" s="125"/>
      <c r="DB247" s="125"/>
      <c r="DC247" s="125"/>
      <c r="DD247" s="125"/>
      <c r="DE247" s="125"/>
      <c r="DF247" s="125"/>
      <c r="DG247" s="125"/>
      <c r="DH247" s="125"/>
      <c r="DI247" s="125"/>
      <c r="DJ247" s="125"/>
      <c r="DK247" s="125"/>
      <c r="DL247" s="125"/>
    </row>
    <row r="248" spans="1:116" s="130" customFormat="1" x14ac:dyDescent="0.25">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c r="BI248" s="125"/>
      <c r="BJ248" s="125"/>
      <c r="BK248" s="125"/>
      <c r="BL248" s="125"/>
      <c r="BM248" s="125"/>
      <c r="BN248" s="125"/>
      <c r="BO248" s="125"/>
      <c r="BP248" s="125"/>
      <c r="BQ248" s="125"/>
      <c r="BR248" s="125"/>
      <c r="BS248" s="125"/>
      <c r="BT248" s="125"/>
      <c r="BU248" s="125"/>
      <c r="BV248" s="125"/>
      <c r="BW248" s="125"/>
      <c r="BX248" s="125"/>
      <c r="BY248" s="125"/>
      <c r="BZ248" s="125"/>
      <c r="CA248" s="125"/>
      <c r="CB248" s="125"/>
      <c r="CC248" s="125"/>
      <c r="CD248" s="125"/>
      <c r="CE248" s="125"/>
      <c r="CF248" s="125"/>
      <c r="CG248" s="125"/>
      <c r="CH248" s="125"/>
      <c r="CI248" s="125"/>
      <c r="CJ248" s="125"/>
      <c r="CK248" s="125"/>
      <c r="CL248" s="125"/>
      <c r="CM248" s="125"/>
      <c r="CN248" s="125"/>
      <c r="CO248" s="125"/>
      <c r="CP248" s="125"/>
      <c r="CQ248" s="125"/>
      <c r="CR248" s="125"/>
      <c r="CS248" s="125"/>
      <c r="CT248" s="125"/>
      <c r="CU248" s="125"/>
      <c r="CV248" s="125"/>
      <c r="CW248" s="125"/>
      <c r="CX248" s="125"/>
      <c r="CY248" s="125"/>
      <c r="CZ248" s="125"/>
      <c r="DA248" s="125"/>
      <c r="DB248" s="125"/>
      <c r="DC248" s="125"/>
      <c r="DD248" s="125"/>
      <c r="DE248" s="125"/>
      <c r="DF248" s="125"/>
      <c r="DG248" s="125"/>
      <c r="DH248" s="125"/>
      <c r="DI248" s="125"/>
      <c r="DJ248" s="125"/>
      <c r="DK248" s="125"/>
      <c r="DL248" s="125"/>
    </row>
    <row r="249" spans="1:116" s="130" customFormat="1" x14ac:dyDescent="0.25">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c r="BI249" s="125"/>
      <c r="BJ249" s="125"/>
      <c r="BK249" s="125"/>
      <c r="BL249" s="125"/>
      <c r="BM249" s="125"/>
      <c r="BN249" s="125"/>
      <c r="BO249" s="125"/>
      <c r="BP249" s="125"/>
      <c r="BQ249" s="125"/>
      <c r="BR249" s="125"/>
      <c r="BS249" s="125"/>
      <c r="BT249" s="125"/>
      <c r="BU249" s="125"/>
      <c r="BV249" s="125"/>
      <c r="BW249" s="125"/>
      <c r="BX249" s="125"/>
      <c r="BY249" s="125"/>
      <c r="BZ249" s="125"/>
      <c r="CA249" s="125"/>
      <c r="CB249" s="125"/>
      <c r="CC249" s="125"/>
      <c r="CD249" s="125"/>
      <c r="CE249" s="125"/>
      <c r="CF249" s="125"/>
      <c r="CG249" s="125"/>
      <c r="CH249" s="125"/>
      <c r="CI249" s="125"/>
      <c r="CJ249" s="125"/>
      <c r="CK249" s="125"/>
      <c r="CL249" s="125"/>
      <c r="CM249" s="125"/>
      <c r="CN249" s="125"/>
      <c r="CO249" s="125"/>
      <c r="CP249" s="125"/>
      <c r="CQ249" s="125"/>
      <c r="CR249" s="125"/>
      <c r="CS249" s="125"/>
      <c r="CT249" s="125"/>
      <c r="CU249" s="125"/>
      <c r="CV249" s="125"/>
      <c r="CW249" s="125"/>
      <c r="CX249" s="125"/>
      <c r="CY249" s="125"/>
      <c r="CZ249" s="125"/>
      <c r="DA249" s="125"/>
      <c r="DB249" s="125"/>
      <c r="DC249" s="125"/>
      <c r="DD249" s="125"/>
      <c r="DE249" s="125"/>
      <c r="DF249" s="125"/>
      <c r="DG249" s="125"/>
      <c r="DH249" s="125"/>
      <c r="DI249" s="125"/>
      <c r="DJ249" s="125"/>
      <c r="DK249" s="125"/>
      <c r="DL249" s="125"/>
    </row>
    <row r="250" spans="1:116" s="130" customFormat="1" x14ac:dyDescent="0.25">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c r="BI250" s="125"/>
      <c r="BJ250" s="125"/>
      <c r="BK250" s="125"/>
      <c r="BL250" s="125"/>
      <c r="BM250" s="125"/>
      <c r="BN250" s="125"/>
      <c r="BO250" s="125"/>
      <c r="BP250" s="125"/>
      <c r="BQ250" s="125"/>
      <c r="BR250" s="125"/>
      <c r="BS250" s="125"/>
      <c r="BT250" s="125"/>
      <c r="BU250" s="125"/>
      <c r="BV250" s="125"/>
      <c r="BW250" s="125"/>
      <c r="BX250" s="125"/>
      <c r="BY250" s="125"/>
      <c r="BZ250" s="125"/>
      <c r="CA250" s="125"/>
      <c r="CB250" s="125"/>
      <c r="CC250" s="125"/>
      <c r="CD250" s="125"/>
      <c r="CE250" s="125"/>
      <c r="CF250" s="125"/>
      <c r="CG250" s="125"/>
      <c r="CH250" s="125"/>
      <c r="CI250" s="125"/>
      <c r="CJ250" s="125"/>
      <c r="CK250" s="125"/>
      <c r="CL250" s="125"/>
      <c r="CM250" s="125"/>
      <c r="CN250" s="125"/>
      <c r="CO250" s="125"/>
      <c r="CP250" s="125"/>
      <c r="CQ250" s="125"/>
      <c r="CR250" s="125"/>
      <c r="CS250" s="125"/>
      <c r="CT250" s="125"/>
      <c r="CU250" s="125"/>
      <c r="CV250" s="125"/>
      <c r="CW250" s="125"/>
      <c r="CX250" s="125"/>
      <c r="CY250" s="125"/>
      <c r="CZ250" s="125"/>
      <c r="DA250" s="125"/>
      <c r="DB250" s="125"/>
      <c r="DC250" s="125"/>
      <c r="DD250" s="125"/>
      <c r="DE250" s="125"/>
      <c r="DF250" s="125"/>
      <c r="DG250" s="125"/>
      <c r="DH250" s="125"/>
      <c r="DI250" s="125"/>
      <c r="DJ250" s="125"/>
      <c r="DK250" s="125"/>
      <c r="DL250" s="125"/>
    </row>
    <row r="251" spans="1:116" s="130" customFormat="1" x14ac:dyDescent="0.25">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c r="DF251" s="125"/>
      <c r="DG251" s="125"/>
      <c r="DH251" s="125"/>
      <c r="DI251" s="125"/>
      <c r="DJ251" s="125"/>
      <c r="DK251" s="125"/>
      <c r="DL251" s="125"/>
    </row>
    <row r="252" spans="1:116" s="130" customFormat="1" x14ac:dyDescent="0.25">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c r="BI252" s="125"/>
      <c r="BJ252" s="125"/>
      <c r="BK252" s="125"/>
      <c r="BL252" s="125"/>
      <c r="BM252" s="125"/>
      <c r="BN252" s="125"/>
      <c r="BO252" s="125"/>
      <c r="BP252" s="125"/>
      <c r="BQ252" s="125"/>
      <c r="BR252" s="125"/>
      <c r="BS252" s="125"/>
      <c r="BT252" s="125"/>
      <c r="BU252" s="125"/>
      <c r="BV252" s="125"/>
      <c r="BW252" s="125"/>
      <c r="BX252" s="125"/>
      <c r="BY252" s="125"/>
      <c r="BZ252" s="125"/>
      <c r="CA252" s="125"/>
      <c r="CB252" s="125"/>
      <c r="CC252" s="125"/>
      <c r="CD252" s="125"/>
      <c r="CE252" s="125"/>
      <c r="CF252" s="125"/>
      <c r="CG252" s="125"/>
      <c r="CH252" s="125"/>
      <c r="CI252" s="125"/>
      <c r="CJ252" s="125"/>
      <c r="CK252" s="125"/>
      <c r="CL252" s="125"/>
      <c r="CM252" s="125"/>
      <c r="CN252" s="125"/>
      <c r="CO252" s="125"/>
      <c r="CP252" s="125"/>
      <c r="CQ252" s="125"/>
      <c r="CR252" s="125"/>
      <c r="CS252" s="125"/>
      <c r="CT252" s="125"/>
      <c r="CU252" s="125"/>
      <c r="CV252" s="125"/>
      <c r="CW252" s="125"/>
      <c r="CX252" s="125"/>
      <c r="CY252" s="125"/>
      <c r="CZ252" s="125"/>
      <c r="DA252" s="125"/>
      <c r="DB252" s="125"/>
      <c r="DC252" s="125"/>
      <c r="DD252" s="125"/>
      <c r="DE252" s="125"/>
      <c r="DF252" s="125"/>
      <c r="DG252" s="125"/>
      <c r="DH252" s="125"/>
      <c r="DI252" s="125"/>
      <c r="DJ252" s="125"/>
      <c r="DK252" s="125"/>
      <c r="DL252" s="125"/>
    </row>
    <row r="253" spans="1:116" s="130" customFormat="1" x14ac:dyDescent="0.25">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c r="DF253" s="125"/>
      <c r="DG253" s="125"/>
      <c r="DH253" s="125"/>
      <c r="DI253" s="125"/>
      <c r="DJ253" s="125"/>
      <c r="DK253" s="125"/>
      <c r="DL253" s="125"/>
    </row>
    <row r="254" spans="1:116" s="130" customFormat="1" x14ac:dyDescent="0.25">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c r="DF254" s="125"/>
      <c r="DG254" s="125"/>
      <c r="DH254" s="125"/>
      <c r="DI254" s="125"/>
      <c r="DJ254" s="125"/>
      <c r="DK254" s="125"/>
      <c r="DL254" s="125"/>
    </row>
    <row r="255" spans="1:116" s="130" customFormat="1" x14ac:dyDescent="0.2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c r="DF255" s="125"/>
      <c r="DG255" s="125"/>
      <c r="DH255" s="125"/>
      <c r="DI255" s="125"/>
      <c r="DJ255" s="125"/>
      <c r="DK255" s="125"/>
      <c r="DL255" s="125"/>
    </row>
    <row r="256" spans="1:116" s="130" customFormat="1" x14ac:dyDescent="0.25">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c r="DF256" s="125"/>
      <c r="DG256" s="125"/>
      <c r="DH256" s="125"/>
      <c r="DI256" s="125"/>
      <c r="DJ256" s="125"/>
      <c r="DK256" s="125"/>
      <c r="DL256" s="125"/>
    </row>
    <row r="257" spans="1:116" s="130" customFormat="1" x14ac:dyDescent="0.25">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25"/>
      <c r="BR257" s="125"/>
      <c r="BS257" s="125"/>
      <c r="BT257" s="125"/>
      <c r="BU257" s="125"/>
      <c r="BV257" s="125"/>
      <c r="BW257" s="125"/>
      <c r="BX257" s="125"/>
      <c r="BY257" s="125"/>
      <c r="BZ257" s="125"/>
      <c r="CA257" s="125"/>
      <c r="CB257" s="125"/>
      <c r="CC257" s="125"/>
      <c r="CD257" s="125"/>
      <c r="CE257" s="125"/>
      <c r="CF257" s="125"/>
      <c r="CG257" s="125"/>
      <c r="CH257" s="125"/>
      <c r="CI257" s="125"/>
      <c r="CJ257" s="125"/>
      <c r="CK257" s="125"/>
      <c r="CL257" s="125"/>
      <c r="CM257" s="125"/>
      <c r="CN257" s="125"/>
      <c r="CO257" s="125"/>
      <c r="CP257" s="125"/>
      <c r="CQ257" s="125"/>
      <c r="CR257" s="125"/>
      <c r="CS257" s="125"/>
      <c r="CT257" s="125"/>
      <c r="CU257" s="125"/>
      <c r="CV257" s="125"/>
      <c r="CW257" s="125"/>
      <c r="CX257" s="125"/>
      <c r="CY257" s="125"/>
      <c r="CZ257" s="125"/>
      <c r="DA257" s="125"/>
      <c r="DB257" s="125"/>
      <c r="DC257" s="125"/>
      <c r="DD257" s="125"/>
      <c r="DE257" s="125"/>
      <c r="DF257" s="125"/>
      <c r="DG257" s="125"/>
      <c r="DH257" s="125"/>
      <c r="DI257" s="125"/>
      <c r="DJ257" s="125"/>
      <c r="DK257" s="125"/>
      <c r="DL257" s="125"/>
    </row>
    <row r="258" spans="1:116" s="130" customFormat="1" x14ac:dyDescent="0.25">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c r="BI258" s="125"/>
      <c r="BJ258" s="125"/>
      <c r="BK258" s="125"/>
      <c r="BL258" s="125"/>
      <c r="BM258" s="125"/>
      <c r="BN258" s="125"/>
      <c r="BO258" s="125"/>
      <c r="BP258" s="125"/>
      <c r="BQ258" s="125"/>
      <c r="BR258" s="125"/>
      <c r="BS258" s="125"/>
      <c r="BT258" s="125"/>
      <c r="BU258" s="125"/>
      <c r="BV258" s="125"/>
      <c r="BW258" s="125"/>
      <c r="BX258" s="125"/>
      <c r="BY258" s="125"/>
      <c r="BZ258" s="125"/>
      <c r="CA258" s="125"/>
      <c r="CB258" s="125"/>
      <c r="CC258" s="125"/>
      <c r="CD258" s="125"/>
      <c r="CE258" s="125"/>
      <c r="CF258" s="125"/>
      <c r="CG258" s="125"/>
      <c r="CH258" s="125"/>
      <c r="CI258" s="125"/>
      <c r="CJ258" s="125"/>
      <c r="CK258" s="125"/>
      <c r="CL258" s="125"/>
      <c r="CM258" s="125"/>
      <c r="CN258" s="125"/>
      <c r="CO258" s="125"/>
      <c r="CP258" s="125"/>
      <c r="CQ258" s="125"/>
      <c r="CR258" s="125"/>
      <c r="CS258" s="125"/>
      <c r="CT258" s="125"/>
      <c r="CU258" s="125"/>
      <c r="CV258" s="125"/>
      <c r="CW258" s="125"/>
      <c r="CX258" s="125"/>
      <c r="CY258" s="125"/>
      <c r="CZ258" s="125"/>
      <c r="DA258" s="125"/>
      <c r="DB258" s="125"/>
      <c r="DC258" s="125"/>
      <c r="DD258" s="125"/>
      <c r="DE258" s="125"/>
      <c r="DF258" s="125"/>
      <c r="DG258" s="125"/>
      <c r="DH258" s="125"/>
      <c r="DI258" s="125"/>
      <c r="DJ258" s="125"/>
      <c r="DK258" s="125"/>
      <c r="DL258" s="125"/>
    </row>
    <row r="259" spans="1:116" s="130" customFormat="1" x14ac:dyDescent="0.25">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c r="DF259" s="125"/>
      <c r="DG259" s="125"/>
      <c r="DH259" s="125"/>
      <c r="DI259" s="125"/>
      <c r="DJ259" s="125"/>
      <c r="DK259" s="125"/>
      <c r="DL259" s="125"/>
    </row>
    <row r="260" spans="1:116" s="130" customFormat="1" x14ac:dyDescent="0.25">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c r="DF260" s="125"/>
      <c r="DG260" s="125"/>
      <c r="DH260" s="125"/>
      <c r="DI260" s="125"/>
      <c r="DJ260" s="125"/>
      <c r="DK260" s="125"/>
      <c r="DL260" s="125"/>
    </row>
    <row r="261" spans="1:116" s="130" customFormat="1" x14ac:dyDescent="0.25">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c r="DF261" s="125"/>
      <c r="DG261" s="125"/>
      <c r="DH261" s="125"/>
      <c r="DI261" s="125"/>
      <c r="DJ261" s="125"/>
      <c r="DK261" s="125"/>
      <c r="DL261" s="125"/>
    </row>
    <row r="262" spans="1:116" s="130" customFormat="1" x14ac:dyDescent="0.25">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5"/>
      <c r="BR262" s="125"/>
      <c r="BS262" s="125"/>
      <c r="BT262" s="125"/>
      <c r="BU262" s="125"/>
      <c r="BV262" s="125"/>
      <c r="BW262" s="125"/>
      <c r="BX262" s="125"/>
      <c r="BY262" s="125"/>
      <c r="BZ262" s="125"/>
      <c r="CA262" s="125"/>
      <c r="CB262" s="125"/>
      <c r="CC262" s="125"/>
      <c r="CD262" s="125"/>
      <c r="CE262" s="125"/>
      <c r="CF262" s="125"/>
      <c r="CG262" s="125"/>
      <c r="CH262" s="125"/>
      <c r="CI262" s="125"/>
      <c r="CJ262" s="125"/>
      <c r="CK262" s="125"/>
      <c r="CL262" s="125"/>
      <c r="CM262" s="125"/>
      <c r="CN262" s="125"/>
      <c r="CO262" s="125"/>
      <c r="CP262" s="125"/>
      <c r="CQ262" s="125"/>
      <c r="CR262" s="125"/>
      <c r="CS262" s="125"/>
      <c r="CT262" s="125"/>
      <c r="CU262" s="125"/>
      <c r="CV262" s="125"/>
      <c r="CW262" s="125"/>
      <c r="CX262" s="125"/>
      <c r="CY262" s="125"/>
      <c r="CZ262" s="125"/>
      <c r="DA262" s="125"/>
      <c r="DB262" s="125"/>
      <c r="DC262" s="125"/>
      <c r="DD262" s="125"/>
      <c r="DE262" s="125"/>
      <c r="DF262" s="125"/>
      <c r="DG262" s="125"/>
      <c r="DH262" s="125"/>
      <c r="DI262" s="125"/>
      <c r="DJ262" s="125"/>
      <c r="DK262" s="125"/>
      <c r="DL262" s="125"/>
    </row>
    <row r="263" spans="1:116" s="130" customFormat="1" x14ac:dyDescent="0.25">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25"/>
      <c r="BR263" s="125"/>
      <c r="BS263" s="125"/>
      <c r="BT263" s="125"/>
      <c r="BU263" s="125"/>
      <c r="BV263" s="125"/>
      <c r="BW263" s="125"/>
      <c r="BX263" s="125"/>
      <c r="BY263" s="125"/>
      <c r="BZ263" s="125"/>
      <c r="CA263" s="125"/>
      <c r="CB263" s="125"/>
      <c r="CC263" s="125"/>
      <c r="CD263" s="125"/>
      <c r="CE263" s="125"/>
      <c r="CF263" s="125"/>
      <c r="CG263" s="125"/>
      <c r="CH263" s="125"/>
      <c r="CI263" s="125"/>
      <c r="CJ263" s="125"/>
      <c r="CK263" s="125"/>
      <c r="CL263" s="125"/>
      <c r="CM263" s="125"/>
      <c r="CN263" s="125"/>
      <c r="CO263" s="125"/>
      <c r="CP263" s="125"/>
      <c r="CQ263" s="125"/>
      <c r="CR263" s="125"/>
      <c r="CS263" s="125"/>
      <c r="CT263" s="125"/>
      <c r="CU263" s="125"/>
      <c r="CV263" s="125"/>
      <c r="CW263" s="125"/>
      <c r="CX263" s="125"/>
      <c r="CY263" s="125"/>
      <c r="CZ263" s="125"/>
      <c r="DA263" s="125"/>
      <c r="DB263" s="125"/>
      <c r="DC263" s="125"/>
      <c r="DD263" s="125"/>
      <c r="DE263" s="125"/>
      <c r="DF263" s="125"/>
      <c r="DG263" s="125"/>
      <c r="DH263" s="125"/>
      <c r="DI263" s="125"/>
      <c r="DJ263" s="125"/>
      <c r="DK263" s="125"/>
      <c r="DL263" s="125"/>
    </row>
    <row r="264" spans="1:116" s="130" customFormat="1" x14ac:dyDescent="0.25">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c r="DF264" s="125"/>
      <c r="DG264" s="125"/>
      <c r="DH264" s="125"/>
      <c r="DI264" s="125"/>
      <c r="DJ264" s="125"/>
      <c r="DK264" s="125"/>
      <c r="DL264" s="125"/>
    </row>
    <row r="265" spans="1:116" s="130" customFormat="1" x14ac:dyDescent="0.25">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c r="DF265" s="125"/>
      <c r="DG265" s="125"/>
      <c r="DH265" s="125"/>
      <c r="DI265" s="125"/>
      <c r="DJ265" s="125"/>
      <c r="DK265" s="125"/>
      <c r="DL265" s="125"/>
    </row>
    <row r="266" spans="1:116" s="130" customFormat="1" x14ac:dyDescent="0.25">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c r="DF266" s="125"/>
      <c r="DG266" s="125"/>
      <c r="DH266" s="125"/>
      <c r="DI266" s="125"/>
      <c r="DJ266" s="125"/>
      <c r="DK266" s="125"/>
      <c r="DL266" s="125"/>
    </row>
    <row r="267" spans="1:116" s="130" customFormat="1" x14ac:dyDescent="0.25">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c r="DF267" s="125"/>
      <c r="DG267" s="125"/>
      <c r="DH267" s="125"/>
      <c r="DI267" s="125"/>
      <c r="DJ267" s="125"/>
      <c r="DK267" s="125"/>
      <c r="DL267" s="125"/>
    </row>
    <row r="268" spans="1:116" s="130" customFormat="1" x14ac:dyDescent="0.25">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c r="DF268" s="125"/>
      <c r="DG268" s="125"/>
      <c r="DH268" s="125"/>
      <c r="DI268" s="125"/>
      <c r="DJ268" s="125"/>
      <c r="DK268" s="125"/>
      <c r="DL268" s="125"/>
    </row>
    <row r="269" spans="1:116" s="130" customFormat="1" x14ac:dyDescent="0.25">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c r="BI269" s="125"/>
      <c r="BJ269" s="125"/>
      <c r="BK269" s="125"/>
      <c r="BL269" s="125"/>
      <c r="BM269" s="125"/>
      <c r="BN269" s="125"/>
      <c r="BO269" s="125"/>
      <c r="BP269" s="125"/>
      <c r="BQ269" s="125"/>
      <c r="BR269" s="125"/>
      <c r="BS269" s="125"/>
      <c r="BT269" s="125"/>
      <c r="BU269" s="125"/>
      <c r="BV269" s="125"/>
      <c r="BW269" s="125"/>
      <c r="BX269" s="125"/>
      <c r="BY269" s="125"/>
      <c r="BZ269" s="125"/>
      <c r="CA269" s="125"/>
      <c r="CB269" s="125"/>
      <c r="CC269" s="125"/>
      <c r="CD269" s="125"/>
      <c r="CE269" s="125"/>
      <c r="CF269" s="125"/>
      <c r="CG269" s="125"/>
      <c r="CH269" s="125"/>
      <c r="CI269" s="125"/>
      <c r="CJ269" s="125"/>
      <c r="CK269" s="125"/>
      <c r="CL269" s="125"/>
      <c r="CM269" s="125"/>
      <c r="CN269" s="125"/>
      <c r="CO269" s="125"/>
      <c r="CP269" s="125"/>
      <c r="CQ269" s="125"/>
      <c r="CR269" s="125"/>
      <c r="CS269" s="125"/>
      <c r="CT269" s="125"/>
      <c r="CU269" s="125"/>
      <c r="CV269" s="125"/>
      <c r="CW269" s="125"/>
      <c r="CX269" s="125"/>
      <c r="CY269" s="125"/>
      <c r="CZ269" s="125"/>
      <c r="DA269" s="125"/>
      <c r="DB269" s="125"/>
      <c r="DC269" s="125"/>
      <c r="DD269" s="125"/>
      <c r="DE269" s="125"/>
      <c r="DF269" s="125"/>
      <c r="DG269" s="125"/>
      <c r="DH269" s="125"/>
      <c r="DI269" s="125"/>
      <c r="DJ269" s="125"/>
      <c r="DK269" s="125"/>
      <c r="DL269" s="125"/>
    </row>
    <row r="270" spans="1:116" s="130" customFormat="1" x14ac:dyDescent="0.25">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c r="BI270" s="125"/>
      <c r="BJ270" s="125"/>
      <c r="BK270" s="125"/>
      <c r="BL270" s="125"/>
      <c r="BM270" s="125"/>
      <c r="BN270" s="125"/>
      <c r="BO270" s="125"/>
      <c r="BP270" s="125"/>
      <c r="BQ270" s="125"/>
      <c r="BR270" s="125"/>
      <c r="BS270" s="125"/>
      <c r="BT270" s="125"/>
      <c r="BU270" s="125"/>
      <c r="BV270" s="125"/>
      <c r="BW270" s="125"/>
      <c r="BX270" s="125"/>
      <c r="BY270" s="125"/>
      <c r="BZ270" s="125"/>
      <c r="CA270" s="125"/>
      <c r="CB270" s="125"/>
      <c r="CC270" s="125"/>
      <c r="CD270" s="125"/>
      <c r="CE270" s="125"/>
      <c r="CF270" s="125"/>
      <c r="CG270" s="125"/>
      <c r="CH270" s="125"/>
      <c r="CI270" s="125"/>
      <c r="CJ270" s="125"/>
      <c r="CK270" s="125"/>
      <c r="CL270" s="125"/>
      <c r="CM270" s="125"/>
      <c r="CN270" s="125"/>
      <c r="CO270" s="125"/>
      <c r="CP270" s="125"/>
      <c r="CQ270" s="125"/>
      <c r="CR270" s="125"/>
      <c r="CS270" s="125"/>
      <c r="CT270" s="125"/>
      <c r="CU270" s="125"/>
      <c r="CV270" s="125"/>
      <c r="CW270" s="125"/>
      <c r="CX270" s="125"/>
      <c r="CY270" s="125"/>
      <c r="CZ270" s="125"/>
      <c r="DA270" s="125"/>
      <c r="DB270" s="125"/>
      <c r="DC270" s="125"/>
      <c r="DD270" s="125"/>
      <c r="DE270" s="125"/>
      <c r="DF270" s="125"/>
      <c r="DG270" s="125"/>
      <c r="DH270" s="125"/>
      <c r="DI270" s="125"/>
      <c r="DJ270" s="125"/>
      <c r="DK270" s="125"/>
      <c r="DL270" s="125"/>
    </row>
    <row r="271" spans="1:116" s="130" customFormat="1" x14ac:dyDescent="0.25">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c r="BI271" s="125"/>
      <c r="BJ271" s="125"/>
      <c r="BK271" s="125"/>
      <c r="BL271" s="125"/>
      <c r="BM271" s="125"/>
      <c r="BN271" s="125"/>
      <c r="BO271" s="125"/>
      <c r="BP271" s="125"/>
      <c r="BQ271" s="125"/>
      <c r="BR271" s="125"/>
      <c r="BS271" s="125"/>
      <c r="BT271" s="125"/>
      <c r="BU271" s="125"/>
      <c r="BV271" s="125"/>
      <c r="BW271" s="125"/>
      <c r="BX271" s="125"/>
      <c r="BY271" s="125"/>
      <c r="BZ271" s="125"/>
      <c r="CA271" s="125"/>
      <c r="CB271" s="125"/>
      <c r="CC271" s="125"/>
      <c r="CD271" s="125"/>
      <c r="CE271" s="125"/>
      <c r="CF271" s="125"/>
      <c r="CG271" s="125"/>
      <c r="CH271" s="125"/>
      <c r="CI271" s="125"/>
      <c r="CJ271" s="125"/>
      <c r="CK271" s="125"/>
      <c r="CL271" s="125"/>
      <c r="CM271" s="125"/>
      <c r="CN271" s="125"/>
      <c r="CO271" s="125"/>
      <c r="CP271" s="125"/>
      <c r="CQ271" s="125"/>
      <c r="CR271" s="125"/>
      <c r="CS271" s="125"/>
      <c r="CT271" s="125"/>
      <c r="CU271" s="125"/>
      <c r="CV271" s="125"/>
      <c r="CW271" s="125"/>
      <c r="CX271" s="125"/>
      <c r="CY271" s="125"/>
      <c r="CZ271" s="125"/>
      <c r="DA271" s="125"/>
      <c r="DB271" s="125"/>
      <c r="DC271" s="125"/>
      <c r="DD271" s="125"/>
      <c r="DE271" s="125"/>
      <c r="DF271" s="125"/>
      <c r="DG271" s="125"/>
      <c r="DH271" s="125"/>
      <c r="DI271" s="125"/>
      <c r="DJ271" s="125"/>
      <c r="DK271" s="125"/>
      <c r="DL271" s="125"/>
    </row>
    <row r="272" spans="1:116" s="130" customFormat="1" x14ac:dyDescent="0.25">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c r="BI272" s="125"/>
      <c r="BJ272" s="125"/>
      <c r="BK272" s="125"/>
      <c r="BL272" s="125"/>
      <c r="BM272" s="125"/>
      <c r="BN272" s="125"/>
      <c r="BO272" s="125"/>
      <c r="BP272" s="125"/>
      <c r="BQ272" s="125"/>
      <c r="BR272" s="125"/>
      <c r="BS272" s="125"/>
      <c r="BT272" s="125"/>
      <c r="BU272" s="125"/>
      <c r="BV272" s="125"/>
      <c r="BW272" s="125"/>
      <c r="BX272" s="125"/>
      <c r="BY272" s="125"/>
      <c r="BZ272" s="125"/>
      <c r="CA272" s="125"/>
      <c r="CB272" s="125"/>
      <c r="CC272" s="125"/>
      <c r="CD272" s="125"/>
      <c r="CE272" s="125"/>
      <c r="CF272" s="125"/>
      <c r="CG272" s="125"/>
      <c r="CH272" s="125"/>
      <c r="CI272" s="125"/>
      <c r="CJ272" s="125"/>
      <c r="CK272" s="125"/>
      <c r="CL272" s="125"/>
      <c r="CM272" s="125"/>
      <c r="CN272" s="125"/>
      <c r="CO272" s="125"/>
      <c r="CP272" s="125"/>
      <c r="CQ272" s="125"/>
      <c r="CR272" s="125"/>
      <c r="CS272" s="125"/>
      <c r="CT272" s="125"/>
      <c r="CU272" s="125"/>
      <c r="CV272" s="125"/>
      <c r="CW272" s="125"/>
      <c r="CX272" s="125"/>
      <c r="CY272" s="125"/>
      <c r="CZ272" s="125"/>
      <c r="DA272" s="125"/>
      <c r="DB272" s="125"/>
      <c r="DC272" s="125"/>
      <c r="DD272" s="125"/>
      <c r="DE272" s="125"/>
      <c r="DF272" s="125"/>
      <c r="DG272" s="125"/>
      <c r="DH272" s="125"/>
      <c r="DI272" s="125"/>
      <c r="DJ272" s="125"/>
      <c r="DK272" s="125"/>
      <c r="DL272" s="125"/>
    </row>
    <row r="273" spans="1:116" s="130" customFormat="1" x14ac:dyDescent="0.25">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c r="DF273" s="125"/>
      <c r="DG273" s="125"/>
      <c r="DH273" s="125"/>
      <c r="DI273" s="125"/>
      <c r="DJ273" s="125"/>
      <c r="DK273" s="125"/>
      <c r="DL273" s="125"/>
    </row>
    <row r="274" spans="1:116" s="130" customFormat="1" x14ac:dyDescent="0.25">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c r="DF274" s="125"/>
      <c r="DG274" s="125"/>
      <c r="DH274" s="125"/>
      <c r="DI274" s="125"/>
      <c r="DJ274" s="125"/>
      <c r="DK274" s="125"/>
      <c r="DL274" s="125"/>
    </row>
    <row r="275" spans="1:116" s="130" customFormat="1" x14ac:dyDescent="0.25">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c r="DF275" s="125"/>
      <c r="DG275" s="125"/>
      <c r="DH275" s="125"/>
      <c r="DI275" s="125"/>
      <c r="DJ275" s="125"/>
      <c r="DK275" s="125"/>
      <c r="DL275" s="125"/>
    </row>
    <row r="276" spans="1:116" s="130" customFormat="1" x14ac:dyDescent="0.25">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c r="BI276" s="125"/>
      <c r="BJ276" s="125"/>
      <c r="BK276" s="125"/>
      <c r="BL276" s="125"/>
      <c r="BM276" s="125"/>
      <c r="BN276" s="125"/>
      <c r="BO276" s="125"/>
      <c r="BP276" s="125"/>
      <c r="BQ276" s="125"/>
      <c r="BR276" s="125"/>
      <c r="BS276" s="125"/>
      <c r="BT276" s="125"/>
      <c r="BU276" s="125"/>
      <c r="BV276" s="125"/>
      <c r="BW276" s="125"/>
      <c r="BX276" s="125"/>
      <c r="BY276" s="125"/>
      <c r="BZ276" s="125"/>
      <c r="CA276" s="125"/>
      <c r="CB276" s="125"/>
      <c r="CC276" s="125"/>
      <c r="CD276" s="125"/>
      <c r="CE276" s="125"/>
      <c r="CF276" s="125"/>
      <c r="CG276" s="125"/>
      <c r="CH276" s="125"/>
      <c r="CI276" s="125"/>
      <c r="CJ276" s="125"/>
      <c r="CK276" s="125"/>
      <c r="CL276" s="125"/>
      <c r="CM276" s="125"/>
      <c r="CN276" s="125"/>
      <c r="CO276" s="125"/>
      <c r="CP276" s="125"/>
      <c r="CQ276" s="125"/>
      <c r="CR276" s="125"/>
      <c r="CS276" s="125"/>
      <c r="CT276" s="125"/>
      <c r="CU276" s="125"/>
      <c r="CV276" s="125"/>
      <c r="CW276" s="125"/>
      <c r="CX276" s="125"/>
      <c r="CY276" s="125"/>
      <c r="CZ276" s="125"/>
      <c r="DA276" s="125"/>
      <c r="DB276" s="125"/>
      <c r="DC276" s="125"/>
      <c r="DD276" s="125"/>
      <c r="DE276" s="125"/>
      <c r="DF276" s="125"/>
      <c r="DG276" s="125"/>
      <c r="DH276" s="125"/>
      <c r="DI276" s="125"/>
      <c r="DJ276" s="125"/>
      <c r="DK276" s="125"/>
      <c r="DL276" s="125"/>
    </row>
    <row r="277" spans="1:116" s="130" customFormat="1" x14ac:dyDescent="0.25">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c r="BI277" s="125"/>
      <c r="BJ277" s="125"/>
      <c r="BK277" s="125"/>
      <c r="BL277" s="125"/>
      <c r="BM277" s="125"/>
      <c r="BN277" s="125"/>
      <c r="BO277" s="125"/>
      <c r="BP277" s="125"/>
      <c r="BQ277" s="125"/>
      <c r="BR277" s="125"/>
      <c r="BS277" s="125"/>
      <c r="BT277" s="125"/>
      <c r="BU277" s="125"/>
      <c r="BV277" s="125"/>
      <c r="BW277" s="125"/>
      <c r="BX277" s="125"/>
      <c r="BY277" s="125"/>
      <c r="BZ277" s="125"/>
      <c r="CA277" s="125"/>
      <c r="CB277" s="125"/>
      <c r="CC277" s="125"/>
      <c r="CD277" s="125"/>
      <c r="CE277" s="125"/>
      <c r="CF277" s="125"/>
      <c r="CG277" s="125"/>
      <c r="CH277" s="125"/>
      <c r="CI277" s="125"/>
      <c r="CJ277" s="125"/>
      <c r="CK277" s="125"/>
      <c r="CL277" s="125"/>
      <c r="CM277" s="125"/>
      <c r="CN277" s="125"/>
      <c r="CO277" s="125"/>
      <c r="CP277" s="125"/>
      <c r="CQ277" s="125"/>
      <c r="CR277" s="125"/>
      <c r="CS277" s="125"/>
      <c r="CT277" s="125"/>
      <c r="CU277" s="125"/>
      <c r="CV277" s="125"/>
      <c r="CW277" s="125"/>
      <c r="CX277" s="125"/>
      <c r="CY277" s="125"/>
      <c r="CZ277" s="125"/>
      <c r="DA277" s="125"/>
      <c r="DB277" s="125"/>
      <c r="DC277" s="125"/>
      <c r="DD277" s="125"/>
      <c r="DE277" s="125"/>
      <c r="DF277" s="125"/>
      <c r="DG277" s="125"/>
      <c r="DH277" s="125"/>
      <c r="DI277" s="125"/>
      <c r="DJ277" s="125"/>
      <c r="DK277" s="125"/>
      <c r="DL277" s="125"/>
    </row>
    <row r="278" spans="1:116" s="130" customFormat="1" x14ac:dyDescent="0.25">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c r="DF278" s="125"/>
      <c r="DG278" s="125"/>
      <c r="DH278" s="125"/>
      <c r="DI278" s="125"/>
      <c r="DJ278" s="125"/>
      <c r="DK278" s="125"/>
      <c r="DL278" s="125"/>
    </row>
    <row r="279" spans="1:116" s="130" customFormat="1" x14ac:dyDescent="0.25">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25"/>
      <c r="DG279" s="125"/>
      <c r="DH279" s="125"/>
      <c r="DI279" s="125"/>
      <c r="DJ279" s="125"/>
      <c r="DK279" s="125"/>
      <c r="DL279" s="125"/>
    </row>
    <row r="280" spans="1:116" s="130" customFormat="1" x14ac:dyDescent="0.25">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c r="BI280" s="125"/>
      <c r="BJ280" s="125"/>
      <c r="BK280" s="125"/>
      <c r="BL280" s="125"/>
      <c r="BM280" s="125"/>
      <c r="BN280" s="125"/>
      <c r="BO280" s="125"/>
      <c r="BP280" s="125"/>
      <c r="BQ280" s="125"/>
      <c r="BR280" s="125"/>
      <c r="BS280" s="125"/>
      <c r="BT280" s="125"/>
      <c r="BU280" s="125"/>
      <c r="BV280" s="125"/>
      <c r="BW280" s="125"/>
      <c r="BX280" s="125"/>
      <c r="BY280" s="125"/>
      <c r="BZ280" s="125"/>
      <c r="CA280" s="125"/>
      <c r="CB280" s="125"/>
      <c r="CC280" s="125"/>
      <c r="CD280" s="125"/>
      <c r="CE280" s="125"/>
      <c r="CF280" s="125"/>
      <c r="CG280" s="125"/>
      <c r="CH280" s="125"/>
      <c r="CI280" s="125"/>
      <c r="CJ280" s="125"/>
      <c r="CK280" s="125"/>
      <c r="CL280" s="125"/>
      <c r="CM280" s="125"/>
      <c r="CN280" s="125"/>
      <c r="CO280" s="125"/>
      <c r="CP280" s="125"/>
      <c r="CQ280" s="125"/>
      <c r="CR280" s="125"/>
      <c r="CS280" s="125"/>
      <c r="CT280" s="125"/>
      <c r="CU280" s="125"/>
      <c r="CV280" s="125"/>
      <c r="CW280" s="125"/>
      <c r="CX280" s="125"/>
      <c r="CY280" s="125"/>
      <c r="CZ280" s="125"/>
      <c r="DA280" s="125"/>
      <c r="DB280" s="125"/>
      <c r="DC280" s="125"/>
      <c r="DD280" s="125"/>
      <c r="DE280" s="125"/>
      <c r="DF280" s="125"/>
      <c r="DG280" s="125"/>
      <c r="DH280" s="125"/>
      <c r="DI280" s="125"/>
      <c r="DJ280" s="125"/>
      <c r="DK280" s="125"/>
      <c r="DL280" s="125"/>
    </row>
    <row r="281" spans="1:116" s="130" customFormat="1" x14ac:dyDescent="0.25">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c r="BI281" s="125"/>
      <c r="BJ281" s="125"/>
      <c r="BK281" s="125"/>
      <c r="BL281" s="125"/>
      <c r="BM281" s="125"/>
      <c r="BN281" s="125"/>
      <c r="BO281" s="125"/>
      <c r="BP281" s="125"/>
      <c r="BQ281" s="125"/>
      <c r="BR281" s="125"/>
      <c r="BS281" s="125"/>
      <c r="BT281" s="125"/>
      <c r="BU281" s="125"/>
      <c r="BV281" s="125"/>
      <c r="BW281" s="125"/>
      <c r="BX281" s="125"/>
      <c r="BY281" s="125"/>
      <c r="BZ281" s="125"/>
      <c r="CA281" s="125"/>
      <c r="CB281" s="125"/>
      <c r="CC281" s="125"/>
      <c r="CD281" s="125"/>
      <c r="CE281" s="125"/>
      <c r="CF281" s="125"/>
      <c r="CG281" s="125"/>
      <c r="CH281" s="125"/>
      <c r="CI281" s="125"/>
      <c r="CJ281" s="125"/>
      <c r="CK281" s="125"/>
      <c r="CL281" s="125"/>
      <c r="CM281" s="125"/>
      <c r="CN281" s="125"/>
      <c r="CO281" s="125"/>
      <c r="CP281" s="125"/>
      <c r="CQ281" s="125"/>
      <c r="CR281" s="125"/>
      <c r="CS281" s="125"/>
      <c r="CT281" s="125"/>
      <c r="CU281" s="125"/>
      <c r="CV281" s="125"/>
      <c r="CW281" s="125"/>
      <c r="CX281" s="125"/>
      <c r="CY281" s="125"/>
      <c r="CZ281" s="125"/>
      <c r="DA281" s="125"/>
      <c r="DB281" s="125"/>
      <c r="DC281" s="125"/>
      <c r="DD281" s="125"/>
      <c r="DE281" s="125"/>
      <c r="DF281" s="125"/>
      <c r="DG281" s="125"/>
      <c r="DH281" s="125"/>
      <c r="DI281" s="125"/>
      <c r="DJ281" s="125"/>
      <c r="DK281" s="125"/>
      <c r="DL281" s="125"/>
    </row>
    <row r="282" spans="1:116" s="130" customFormat="1" x14ac:dyDescent="0.25">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c r="BI282" s="125"/>
      <c r="BJ282" s="125"/>
      <c r="BK282" s="125"/>
      <c r="BL282" s="125"/>
      <c r="BM282" s="125"/>
      <c r="BN282" s="125"/>
      <c r="BO282" s="125"/>
      <c r="BP282" s="125"/>
      <c r="BQ282" s="125"/>
      <c r="BR282" s="125"/>
      <c r="BS282" s="125"/>
      <c r="BT282" s="125"/>
      <c r="BU282" s="125"/>
      <c r="BV282" s="125"/>
      <c r="BW282" s="125"/>
      <c r="BX282" s="125"/>
      <c r="BY282" s="125"/>
      <c r="BZ282" s="125"/>
      <c r="CA282" s="125"/>
      <c r="CB282" s="125"/>
      <c r="CC282" s="125"/>
      <c r="CD282" s="125"/>
      <c r="CE282" s="125"/>
      <c r="CF282" s="125"/>
      <c r="CG282" s="125"/>
      <c r="CH282" s="125"/>
      <c r="CI282" s="125"/>
      <c r="CJ282" s="125"/>
      <c r="CK282" s="125"/>
      <c r="CL282" s="125"/>
      <c r="CM282" s="125"/>
      <c r="CN282" s="125"/>
      <c r="CO282" s="125"/>
      <c r="CP282" s="125"/>
      <c r="CQ282" s="125"/>
      <c r="CR282" s="125"/>
      <c r="CS282" s="125"/>
      <c r="CT282" s="125"/>
      <c r="CU282" s="125"/>
      <c r="CV282" s="125"/>
      <c r="CW282" s="125"/>
      <c r="CX282" s="125"/>
      <c r="CY282" s="125"/>
      <c r="CZ282" s="125"/>
      <c r="DA282" s="125"/>
      <c r="DB282" s="125"/>
      <c r="DC282" s="125"/>
      <c r="DD282" s="125"/>
      <c r="DE282" s="125"/>
      <c r="DF282" s="125"/>
      <c r="DG282" s="125"/>
      <c r="DH282" s="125"/>
      <c r="DI282" s="125"/>
      <c r="DJ282" s="125"/>
      <c r="DK282" s="125"/>
      <c r="DL282" s="125"/>
    </row>
    <row r="283" spans="1:116" s="130" customFormat="1" x14ac:dyDescent="0.25">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c r="BI283" s="125"/>
      <c r="BJ283" s="125"/>
      <c r="BK283" s="125"/>
      <c r="BL283" s="125"/>
      <c r="BM283" s="125"/>
      <c r="BN283" s="125"/>
      <c r="BO283" s="125"/>
      <c r="BP283" s="125"/>
      <c r="BQ283" s="125"/>
      <c r="BR283" s="125"/>
      <c r="BS283" s="125"/>
      <c r="BT283" s="125"/>
      <c r="BU283" s="125"/>
      <c r="BV283" s="125"/>
      <c r="BW283" s="125"/>
      <c r="BX283" s="125"/>
      <c r="BY283" s="125"/>
      <c r="BZ283" s="125"/>
      <c r="CA283" s="125"/>
      <c r="CB283" s="125"/>
      <c r="CC283" s="125"/>
      <c r="CD283" s="125"/>
      <c r="CE283" s="125"/>
      <c r="CF283" s="125"/>
      <c r="CG283" s="125"/>
      <c r="CH283" s="125"/>
      <c r="CI283" s="125"/>
      <c r="CJ283" s="125"/>
      <c r="CK283" s="125"/>
      <c r="CL283" s="125"/>
      <c r="CM283" s="125"/>
      <c r="CN283" s="125"/>
      <c r="CO283" s="125"/>
      <c r="CP283" s="125"/>
      <c r="CQ283" s="125"/>
      <c r="CR283" s="125"/>
      <c r="CS283" s="125"/>
      <c r="CT283" s="125"/>
      <c r="CU283" s="125"/>
      <c r="CV283" s="125"/>
      <c r="CW283" s="125"/>
      <c r="CX283" s="125"/>
      <c r="CY283" s="125"/>
      <c r="CZ283" s="125"/>
      <c r="DA283" s="125"/>
      <c r="DB283" s="125"/>
      <c r="DC283" s="125"/>
      <c r="DD283" s="125"/>
      <c r="DE283" s="125"/>
      <c r="DF283" s="125"/>
      <c r="DG283" s="125"/>
      <c r="DH283" s="125"/>
      <c r="DI283" s="125"/>
      <c r="DJ283" s="125"/>
      <c r="DK283" s="125"/>
      <c r="DL283" s="125"/>
    </row>
    <row r="284" spans="1:116" s="130" customFormat="1" x14ac:dyDescent="0.25">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5"/>
      <c r="BR284" s="125"/>
      <c r="BS284" s="125"/>
      <c r="BT284" s="125"/>
      <c r="BU284" s="125"/>
      <c r="BV284" s="125"/>
      <c r="BW284" s="125"/>
      <c r="BX284" s="125"/>
      <c r="BY284" s="125"/>
      <c r="BZ284" s="125"/>
      <c r="CA284" s="125"/>
      <c r="CB284" s="125"/>
      <c r="CC284" s="125"/>
      <c r="CD284" s="125"/>
      <c r="CE284" s="125"/>
      <c r="CF284" s="125"/>
      <c r="CG284" s="125"/>
      <c r="CH284" s="125"/>
      <c r="CI284" s="125"/>
      <c r="CJ284" s="125"/>
      <c r="CK284" s="125"/>
      <c r="CL284" s="125"/>
      <c r="CM284" s="125"/>
      <c r="CN284" s="125"/>
      <c r="CO284" s="125"/>
      <c r="CP284" s="125"/>
      <c r="CQ284" s="125"/>
      <c r="CR284" s="125"/>
      <c r="CS284" s="125"/>
      <c r="CT284" s="125"/>
      <c r="CU284" s="125"/>
      <c r="CV284" s="125"/>
      <c r="CW284" s="125"/>
      <c r="CX284" s="125"/>
      <c r="CY284" s="125"/>
      <c r="CZ284" s="125"/>
      <c r="DA284" s="125"/>
      <c r="DB284" s="125"/>
      <c r="DC284" s="125"/>
      <c r="DD284" s="125"/>
      <c r="DE284" s="125"/>
      <c r="DF284" s="125"/>
      <c r="DG284" s="125"/>
      <c r="DH284" s="125"/>
      <c r="DI284" s="125"/>
      <c r="DJ284" s="125"/>
      <c r="DK284" s="125"/>
      <c r="DL284" s="125"/>
    </row>
    <row r="285" spans="1:116" s="130" customFormat="1" x14ac:dyDescent="0.25">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5"/>
      <c r="BR285" s="125"/>
      <c r="BS285" s="125"/>
      <c r="BT285" s="125"/>
      <c r="BU285" s="125"/>
      <c r="BV285" s="125"/>
      <c r="BW285" s="125"/>
      <c r="BX285" s="125"/>
      <c r="BY285" s="125"/>
      <c r="BZ285" s="125"/>
      <c r="CA285" s="125"/>
      <c r="CB285" s="125"/>
      <c r="CC285" s="125"/>
      <c r="CD285" s="125"/>
      <c r="CE285" s="125"/>
      <c r="CF285" s="125"/>
      <c r="CG285" s="125"/>
      <c r="CH285" s="125"/>
      <c r="CI285" s="125"/>
      <c r="CJ285" s="125"/>
      <c r="CK285" s="125"/>
      <c r="CL285" s="125"/>
      <c r="CM285" s="125"/>
      <c r="CN285" s="125"/>
      <c r="CO285" s="125"/>
      <c r="CP285" s="125"/>
      <c r="CQ285" s="125"/>
      <c r="CR285" s="125"/>
      <c r="CS285" s="125"/>
      <c r="CT285" s="125"/>
      <c r="CU285" s="125"/>
      <c r="CV285" s="125"/>
      <c r="CW285" s="125"/>
      <c r="CX285" s="125"/>
      <c r="CY285" s="125"/>
      <c r="CZ285" s="125"/>
      <c r="DA285" s="125"/>
      <c r="DB285" s="125"/>
      <c r="DC285" s="125"/>
      <c r="DD285" s="125"/>
      <c r="DE285" s="125"/>
      <c r="DF285" s="125"/>
      <c r="DG285" s="125"/>
      <c r="DH285" s="125"/>
      <c r="DI285" s="125"/>
      <c r="DJ285" s="125"/>
      <c r="DK285" s="125"/>
      <c r="DL285" s="125"/>
    </row>
    <row r="286" spans="1:116" s="130" customFormat="1" x14ac:dyDescent="0.25">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c r="BI286" s="125"/>
      <c r="BJ286" s="125"/>
      <c r="BK286" s="125"/>
      <c r="BL286" s="125"/>
      <c r="BM286" s="125"/>
      <c r="BN286" s="125"/>
      <c r="BO286" s="125"/>
      <c r="BP286" s="125"/>
      <c r="BQ286" s="125"/>
      <c r="BR286" s="125"/>
      <c r="BS286" s="125"/>
      <c r="BT286" s="125"/>
      <c r="BU286" s="125"/>
      <c r="BV286" s="125"/>
      <c r="BW286" s="125"/>
      <c r="BX286" s="125"/>
      <c r="BY286" s="125"/>
      <c r="BZ286" s="125"/>
      <c r="CA286" s="125"/>
      <c r="CB286" s="125"/>
      <c r="CC286" s="125"/>
      <c r="CD286" s="125"/>
      <c r="CE286" s="125"/>
      <c r="CF286" s="125"/>
      <c r="CG286" s="125"/>
      <c r="CH286" s="125"/>
      <c r="CI286" s="125"/>
      <c r="CJ286" s="125"/>
      <c r="CK286" s="125"/>
      <c r="CL286" s="125"/>
      <c r="CM286" s="125"/>
      <c r="CN286" s="125"/>
      <c r="CO286" s="125"/>
      <c r="CP286" s="125"/>
      <c r="CQ286" s="125"/>
      <c r="CR286" s="125"/>
      <c r="CS286" s="125"/>
      <c r="CT286" s="125"/>
      <c r="CU286" s="125"/>
      <c r="CV286" s="125"/>
      <c r="CW286" s="125"/>
      <c r="CX286" s="125"/>
      <c r="CY286" s="125"/>
      <c r="CZ286" s="125"/>
      <c r="DA286" s="125"/>
      <c r="DB286" s="125"/>
      <c r="DC286" s="125"/>
      <c r="DD286" s="125"/>
      <c r="DE286" s="125"/>
      <c r="DF286" s="125"/>
      <c r="DG286" s="125"/>
      <c r="DH286" s="125"/>
      <c r="DI286" s="125"/>
      <c r="DJ286" s="125"/>
      <c r="DK286" s="125"/>
      <c r="DL286" s="125"/>
    </row>
    <row r="287" spans="1:116" s="130" customFormat="1" x14ac:dyDescent="0.25">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5"/>
      <c r="BR287" s="125"/>
      <c r="BS287" s="125"/>
      <c r="BT287" s="125"/>
      <c r="BU287" s="125"/>
      <c r="BV287" s="125"/>
      <c r="BW287" s="125"/>
      <c r="BX287" s="125"/>
      <c r="BY287" s="125"/>
      <c r="BZ287" s="125"/>
      <c r="CA287" s="125"/>
      <c r="CB287" s="125"/>
      <c r="CC287" s="125"/>
      <c r="CD287" s="125"/>
      <c r="CE287" s="125"/>
      <c r="CF287" s="125"/>
      <c r="CG287" s="125"/>
      <c r="CH287" s="125"/>
      <c r="CI287" s="125"/>
      <c r="CJ287" s="125"/>
      <c r="CK287" s="125"/>
      <c r="CL287" s="125"/>
      <c r="CM287" s="125"/>
      <c r="CN287" s="125"/>
      <c r="CO287" s="125"/>
      <c r="CP287" s="125"/>
      <c r="CQ287" s="125"/>
      <c r="CR287" s="125"/>
      <c r="CS287" s="125"/>
      <c r="CT287" s="125"/>
      <c r="CU287" s="125"/>
      <c r="CV287" s="125"/>
      <c r="CW287" s="125"/>
      <c r="CX287" s="125"/>
      <c r="CY287" s="125"/>
      <c r="CZ287" s="125"/>
      <c r="DA287" s="125"/>
      <c r="DB287" s="125"/>
      <c r="DC287" s="125"/>
      <c r="DD287" s="125"/>
      <c r="DE287" s="125"/>
      <c r="DF287" s="125"/>
      <c r="DG287" s="125"/>
      <c r="DH287" s="125"/>
      <c r="DI287" s="125"/>
      <c r="DJ287" s="125"/>
      <c r="DK287" s="125"/>
      <c r="DL287" s="125"/>
    </row>
    <row r="288" spans="1:116" s="130" customFormat="1" x14ac:dyDescent="0.25">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25"/>
      <c r="BR288" s="125"/>
      <c r="BS288" s="125"/>
      <c r="BT288" s="125"/>
      <c r="BU288" s="125"/>
      <c r="BV288" s="125"/>
      <c r="BW288" s="125"/>
      <c r="BX288" s="125"/>
      <c r="BY288" s="125"/>
      <c r="BZ288" s="125"/>
      <c r="CA288" s="125"/>
      <c r="CB288" s="125"/>
      <c r="CC288" s="125"/>
      <c r="CD288" s="125"/>
      <c r="CE288" s="125"/>
      <c r="CF288" s="125"/>
      <c r="CG288" s="125"/>
      <c r="CH288" s="125"/>
      <c r="CI288" s="125"/>
      <c r="CJ288" s="125"/>
      <c r="CK288" s="125"/>
      <c r="CL288" s="125"/>
      <c r="CM288" s="125"/>
      <c r="CN288" s="125"/>
      <c r="CO288" s="125"/>
      <c r="CP288" s="125"/>
      <c r="CQ288" s="125"/>
      <c r="CR288" s="125"/>
      <c r="CS288" s="125"/>
      <c r="CT288" s="125"/>
      <c r="CU288" s="125"/>
      <c r="CV288" s="125"/>
      <c r="CW288" s="125"/>
      <c r="CX288" s="125"/>
      <c r="CY288" s="125"/>
      <c r="CZ288" s="125"/>
      <c r="DA288" s="125"/>
      <c r="DB288" s="125"/>
      <c r="DC288" s="125"/>
      <c r="DD288" s="125"/>
      <c r="DE288" s="125"/>
      <c r="DF288" s="125"/>
      <c r="DG288" s="125"/>
      <c r="DH288" s="125"/>
      <c r="DI288" s="125"/>
      <c r="DJ288" s="125"/>
      <c r="DK288" s="125"/>
      <c r="DL288" s="125"/>
    </row>
    <row r="289" spans="1:116" s="130" customFormat="1" x14ac:dyDescent="0.25">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c r="BI289" s="125"/>
      <c r="BJ289" s="125"/>
      <c r="BK289" s="125"/>
      <c r="BL289" s="125"/>
      <c r="BM289" s="125"/>
      <c r="BN289" s="125"/>
      <c r="BO289" s="125"/>
      <c r="BP289" s="125"/>
      <c r="BQ289" s="125"/>
      <c r="BR289" s="125"/>
      <c r="BS289" s="125"/>
      <c r="BT289" s="125"/>
      <c r="BU289" s="125"/>
      <c r="BV289" s="125"/>
      <c r="BW289" s="125"/>
      <c r="BX289" s="125"/>
      <c r="BY289" s="125"/>
      <c r="BZ289" s="125"/>
      <c r="CA289" s="125"/>
      <c r="CB289" s="125"/>
      <c r="CC289" s="125"/>
      <c r="CD289" s="125"/>
      <c r="CE289" s="125"/>
      <c r="CF289" s="125"/>
      <c r="CG289" s="125"/>
      <c r="CH289" s="125"/>
      <c r="CI289" s="125"/>
      <c r="CJ289" s="125"/>
      <c r="CK289" s="125"/>
      <c r="CL289" s="125"/>
      <c r="CM289" s="125"/>
      <c r="CN289" s="125"/>
      <c r="CO289" s="125"/>
      <c r="CP289" s="125"/>
      <c r="CQ289" s="125"/>
      <c r="CR289" s="125"/>
      <c r="CS289" s="125"/>
      <c r="CT289" s="125"/>
      <c r="CU289" s="125"/>
      <c r="CV289" s="125"/>
      <c r="CW289" s="125"/>
      <c r="CX289" s="125"/>
      <c r="CY289" s="125"/>
      <c r="CZ289" s="125"/>
      <c r="DA289" s="125"/>
      <c r="DB289" s="125"/>
      <c r="DC289" s="125"/>
      <c r="DD289" s="125"/>
      <c r="DE289" s="125"/>
      <c r="DF289" s="125"/>
      <c r="DG289" s="125"/>
      <c r="DH289" s="125"/>
      <c r="DI289" s="125"/>
      <c r="DJ289" s="125"/>
      <c r="DK289" s="125"/>
      <c r="DL289" s="125"/>
    </row>
    <row r="290" spans="1:116" s="130" customFormat="1" x14ac:dyDescent="0.25">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c r="BI290" s="125"/>
      <c r="BJ290" s="125"/>
      <c r="BK290" s="125"/>
      <c r="BL290" s="125"/>
      <c r="BM290" s="125"/>
      <c r="BN290" s="125"/>
      <c r="BO290" s="125"/>
      <c r="BP290" s="125"/>
      <c r="BQ290" s="125"/>
      <c r="BR290" s="125"/>
      <c r="BS290" s="125"/>
      <c r="BT290" s="125"/>
      <c r="BU290" s="125"/>
      <c r="BV290" s="125"/>
      <c r="BW290" s="125"/>
      <c r="BX290" s="125"/>
      <c r="BY290" s="125"/>
      <c r="BZ290" s="125"/>
      <c r="CA290" s="125"/>
      <c r="CB290" s="125"/>
      <c r="CC290" s="125"/>
      <c r="CD290" s="125"/>
      <c r="CE290" s="125"/>
      <c r="CF290" s="125"/>
      <c r="CG290" s="125"/>
      <c r="CH290" s="125"/>
      <c r="CI290" s="125"/>
      <c r="CJ290" s="125"/>
      <c r="CK290" s="125"/>
      <c r="CL290" s="125"/>
      <c r="CM290" s="125"/>
      <c r="CN290" s="125"/>
      <c r="CO290" s="125"/>
      <c r="CP290" s="125"/>
      <c r="CQ290" s="125"/>
      <c r="CR290" s="125"/>
      <c r="CS290" s="125"/>
      <c r="CT290" s="125"/>
      <c r="CU290" s="125"/>
      <c r="CV290" s="125"/>
      <c r="CW290" s="125"/>
      <c r="CX290" s="125"/>
      <c r="CY290" s="125"/>
      <c r="CZ290" s="125"/>
      <c r="DA290" s="125"/>
      <c r="DB290" s="125"/>
      <c r="DC290" s="125"/>
      <c r="DD290" s="125"/>
      <c r="DE290" s="125"/>
      <c r="DF290" s="125"/>
      <c r="DG290" s="125"/>
      <c r="DH290" s="125"/>
      <c r="DI290" s="125"/>
      <c r="DJ290" s="125"/>
      <c r="DK290" s="125"/>
      <c r="DL290" s="125"/>
    </row>
    <row r="291" spans="1:116" s="130" customFormat="1" x14ac:dyDescent="0.25">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c r="BI291" s="125"/>
      <c r="BJ291" s="125"/>
      <c r="BK291" s="125"/>
      <c r="BL291" s="125"/>
      <c r="BM291" s="125"/>
      <c r="BN291" s="125"/>
      <c r="BO291" s="125"/>
      <c r="BP291" s="125"/>
      <c r="BQ291" s="125"/>
      <c r="BR291" s="125"/>
      <c r="BS291" s="125"/>
      <c r="BT291" s="125"/>
      <c r="BU291" s="125"/>
      <c r="BV291" s="125"/>
      <c r="BW291" s="125"/>
      <c r="BX291" s="125"/>
      <c r="BY291" s="125"/>
      <c r="BZ291" s="125"/>
      <c r="CA291" s="125"/>
      <c r="CB291" s="125"/>
      <c r="CC291" s="125"/>
      <c r="CD291" s="125"/>
      <c r="CE291" s="125"/>
      <c r="CF291" s="125"/>
      <c r="CG291" s="125"/>
      <c r="CH291" s="125"/>
      <c r="CI291" s="125"/>
      <c r="CJ291" s="125"/>
      <c r="CK291" s="125"/>
      <c r="CL291" s="125"/>
      <c r="CM291" s="125"/>
      <c r="CN291" s="125"/>
      <c r="CO291" s="125"/>
      <c r="CP291" s="125"/>
      <c r="CQ291" s="125"/>
      <c r="CR291" s="125"/>
      <c r="CS291" s="125"/>
      <c r="CT291" s="125"/>
      <c r="CU291" s="125"/>
      <c r="CV291" s="125"/>
      <c r="CW291" s="125"/>
      <c r="CX291" s="125"/>
      <c r="CY291" s="125"/>
      <c r="CZ291" s="125"/>
      <c r="DA291" s="125"/>
      <c r="DB291" s="125"/>
      <c r="DC291" s="125"/>
      <c r="DD291" s="125"/>
      <c r="DE291" s="125"/>
      <c r="DF291" s="125"/>
      <c r="DG291" s="125"/>
      <c r="DH291" s="125"/>
      <c r="DI291" s="125"/>
      <c r="DJ291" s="125"/>
      <c r="DK291" s="125"/>
      <c r="DL291" s="125"/>
    </row>
    <row r="292" spans="1:116" s="130" customFormat="1" x14ac:dyDescent="0.25">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5"/>
      <c r="BR292" s="125"/>
      <c r="BS292" s="125"/>
      <c r="BT292" s="125"/>
      <c r="BU292" s="125"/>
      <c r="BV292" s="125"/>
      <c r="BW292" s="125"/>
      <c r="BX292" s="125"/>
      <c r="BY292" s="125"/>
      <c r="BZ292" s="125"/>
      <c r="CA292" s="125"/>
      <c r="CB292" s="125"/>
      <c r="CC292" s="125"/>
      <c r="CD292" s="125"/>
      <c r="CE292" s="125"/>
      <c r="CF292" s="125"/>
      <c r="CG292" s="125"/>
      <c r="CH292" s="125"/>
      <c r="CI292" s="125"/>
      <c r="CJ292" s="125"/>
      <c r="CK292" s="125"/>
      <c r="CL292" s="125"/>
      <c r="CM292" s="125"/>
      <c r="CN292" s="125"/>
      <c r="CO292" s="125"/>
      <c r="CP292" s="125"/>
      <c r="CQ292" s="125"/>
      <c r="CR292" s="125"/>
      <c r="CS292" s="125"/>
      <c r="CT292" s="125"/>
      <c r="CU292" s="125"/>
      <c r="CV292" s="125"/>
      <c r="CW292" s="125"/>
      <c r="CX292" s="125"/>
      <c r="CY292" s="125"/>
      <c r="CZ292" s="125"/>
      <c r="DA292" s="125"/>
      <c r="DB292" s="125"/>
      <c r="DC292" s="125"/>
      <c r="DD292" s="125"/>
      <c r="DE292" s="125"/>
      <c r="DF292" s="125"/>
      <c r="DG292" s="125"/>
      <c r="DH292" s="125"/>
      <c r="DI292" s="125"/>
      <c r="DJ292" s="125"/>
      <c r="DK292" s="125"/>
      <c r="DL292" s="125"/>
    </row>
    <row r="293" spans="1:116" s="130" customFormat="1" x14ac:dyDescent="0.25">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5"/>
      <c r="BR293" s="125"/>
      <c r="BS293" s="125"/>
      <c r="BT293" s="125"/>
      <c r="BU293" s="125"/>
      <c r="BV293" s="125"/>
      <c r="BW293" s="125"/>
      <c r="BX293" s="125"/>
      <c r="BY293" s="125"/>
      <c r="BZ293" s="125"/>
      <c r="CA293" s="125"/>
      <c r="CB293" s="125"/>
      <c r="CC293" s="125"/>
      <c r="CD293" s="125"/>
      <c r="CE293" s="125"/>
      <c r="CF293" s="125"/>
      <c r="CG293" s="125"/>
      <c r="CH293" s="125"/>
      <c r="CI293" s="125"/>
      <c r="CJ293" s="125"/>
      <c r="CK293" s="125"/>
      <c r="CL293" s="125"/>
      <c r="CM293" s="125"/>
      <c r="CN293" s="125"/>
      <c r="CO293" s="125"/>
      <c r="CP293" s="125"/>
      <c r="CQ293" s="125"/>
      <c r="CR293" s="125"/>
      <c r="CS293" s="125"/>
      <c r="CT293" s="125"/>
      <c r="CU293" s="125"/>
      <c r="CV293" s="125"/>
      <c r="CW293" s="125"/>
      <c r="CX293" s="125"/>
      <c r="CY293" s="125"/>
      <c r="CZ293" s="125"/>
      <c r="DA293" s="125"/>
      <c r="DB293" s="125"/>
      <c r="DC293" s="125"/>
      <c r="DD293" s="125"/>
      <c r="DE293" s="125"/>
      <c r="DF293" s="125"/>
      <c r="DG293" s="125"/>
      <c r="DH293" s="125"/>
      <c r="DI293" s="125"/>
      <c r="DJ293" s="125"/>
      <c r="DK293" s="125"/>
      <c r="DL293" s="125"/>
    </row>
    <row r="294" spans="1:116" s="130" customFormat="1" x14ac:dyDescent="0.25">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25"/>
      <c r="BR294" s="125"/>
      <c r="BS294" s="125"/>
      <c r="BT294" s="125"/>
      <c r="BU294" s="125"/>
      <c r="BV294" s="125"/>
      <c r="BW294" s="125"/>
      <c r="BX294" s="125"/>
      <c r="BY294" s="125"/>
      <c r="BZ294" s="125"/>
      <c r="CA294" s="125"/>
      <c r="CB294" s="125"/>
      <c r="CC294" s="125"/>
      <c r="CD294" s="125"/>
      <c r="CE294" s="125"/>
      <c r="CF294" s="125"/>
      <c r="CG294" s="125"/>
      <c r="CH294" s="125"/>
      <c r="CI294" s="125"/>
      <c r="CJ294" s="125"/>
      <c r="CK294" s="125"/>
      <c r="CL294" s="125"/>
      <c r="CM294" s="125"/>
      <c r="CN294" s="125"/>
      <c r="CO294" s="125"/>
      <c r="CP294" s="125"/>
      <c r="CQ294" s="125"/>
      <c r="CR294" s="125"/>
      <c r="CS294" s="125"/>
      <c r="CT294" s="125"/>
      <c r="CU294" s="125"/>
      <c r="CV294" s="125"/>
      <c r="CW294" s="125"/>
      <c r="CX294" s="125"/>
      <c r="CY294" s="125"/>
      <c r="CZ294" s="125"/>
      <c r="DA294" s="125"/>
      <c r="DB294" s="125"/>
      <c r="DC294" s="125"/>
      <c r="DD294" s="125"/>
      <c r="DE294" s="125"/>
      <c r="DF294" s="125"/>
      <c r="DG294" s="125"/>
      <c r="DH294" s="125"/>
      <c r="DI294" s="125"/>
      <c r="DJ294" s="125"/>
      <c r="DK294" s="125"/>
      <c r="DL294" s="125"/>
    </row>
    <row r="295" spans="1:116" s="130" customFormat="1" x14ac:dyDescent="0.25">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c r="BI295" s="125"/>
      <c r="BJ295" s="125"/>
      <c r="BK295" s="125"/>
      <c r="BL295" s="125"/>
      <c r="BM295" s="125"/>
      <c r="BN295" s="125"/>
      <c r="BO295" s="125"/>
      <c r="BP295" s="125"/>
      <c r="BQ295" s="125"/>
      <c r="BR295" s="125"/>
      <c r="BS295" s="125"/>
      <c r="BT295" s="125"/>
      <c r="BU295" s="125"/>
      <c r="BV295" s="125"/>
      <c r="BW295" s="125"/>
      <c r="BX295" s="125"/>
      <c r="BY295" s="125"/>
      <c r="BZ295" s="125"/>
      <c r="CA295" s="125"/>
      <c r="CB295" s="125"/>
      <c r="CC295" s="125"/>
      <c r="CD295" s="125"/>
      <c r="CE295" s="125"/>
      <c r="CF295" s="125"/>
      <c r="CG295" s="125"/>
      <c r="CH295" s="125"/>
      <c r="CI295" s="125"/>
      <c r="CJ295" s="125"/>
      <c r="CK295" s="125"/>
      <c r="CL295" s="125"/>
      <c r="CM295" s="125"/>
      <c r="CN295" s="125"/>
      <c r="CO295" s="125"/>
      <c r="CP295" s="125"/>
      <c r="CQ295" s="125"/>
      <c r="CR295" s="125"/>
      <c r="CS295" s="125"/>
      <c r="CT295" s="125"/>
      <c r="CU295" s="125"/>
      <c r="CV295" s="125"/>
      <c r="CW295" s="125"/>
      <c r="CX295" s="125"/>
      <c r="CY295" s="125"/>
      <c r="CZ295" s="125"/>
      <c r="DA295" s="125"/>
      <c r="DB295" s="125"/>
      <c r="DC295" s="125"/>
      <c r="DD295" s="125"/>
      <c r="DE295" s="125"/>
      <c r="DF295" s="125"/>
      <c r="DG295" s="125"/>
      <c r="DH295" s="125"/>
      <c r="DI295" s="125"/>
      <c r="DJ295" s="125"/>
      <c r="DK295" s="125"/>
      <c r="DL295" s="125"/>
    </row>
    <row r="296" spans="1:116" s="130" customFormat="1" x14ac:dyDescent="0.25">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c r="BI296" s="125"/>
      <c r="BJ296" s="125"/>
      <c r="BK296" s="125"/>
      <c r="BL296" s="125"/>
      <c r="BM296" s="125"/>
      <c r="BN296" s="125"/>
      <c r="BO296" s="125"/>
      <c r="BP296" s="125"/>
      <c r="BQ296" s="125"/>
      <c r="BR296" s="125"/>
      <c r="BS296" s="125"/>
      <c r="BT296" s="125"/>
      <c r="BU296" s="125"/>
      <c r="BV296" s="125"/>
      <c r="BW296" s="125"/>
      <c r="BX296" s="125"/>
      <c r="BY296" s="125"/>
      <c r="BZ296" s="125"/>
      <c r="CA296" s="125"/>
      <c r="CB296" s="125"/>
      <c r="CC296" s="125"/>
      <c r="CD296" s="125"/>
      <c r="CE296" s="125"/>
      <c r="CF296" s="125"/>
      <c r="CG296" s="125"/>
      <c r="CH296" s="125"/>
      <c r="CI296" s="125"/>
      <c r="CJ296" s="125"/>
      <c r="CK296" s="125"/>
      <c r="CL296" s="125"/>
      <c r="CM296" s="125"/>
      <c r="CN296" s="125"/>
      <c r="CO296" s="125"/>
      <c r="CP296" s="125"/>
      <c r="CQ296" s="125"/>
      <c r="CR296" s="125"/>
      <c r="CS296" s="125"/>
      <c r="CT296" s="125"/>
      <c r="CU296" s="125"/>
      <c r="CV296" s="125"/>
      <c r="CW296" s="125"/>
      <c r="CX296" s="125"/>
      <c r="CY296" s="125"/>
      <c r="CZ296" s="125"/>
      <c r="DA296" s="125"/>
      <c r="DB296" s="125"/>
      <c r="DC296" s="125"/>
      <c r="DD296" s="125"/>
      <c r="DE296" s="125"/>
      <c r="DF296" s="125"/>
      <c r="DG296" s="125"/>
      <c r="DH296" s="125"/>
      <c r="DI296" s="125"/>
      <c r="DJ296" s="125"/>
      <c r="DK296" s="125"/>
      <c r="DL296" s="125"/>
    </row>
    <row r="297" spans="1:116" x14ac:dyDescent="0.25">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25"/>
      <c r="BM297" s="125"/>
      <c r="BN297" s="125"/>
      <c r="BO297" s="125"/>
      <c r="BP297" s="125"/>
      <c r="BQ297" s="125"/>
      <c r="BR297" s="125"/>
      <c r="BS297" s="125"/>
      <c r="BT297" s="125"/>
      <c r="BU297" s="125"/>
      <c r="BV297" s="125"/>
      <c r="BW297" s="125"/>
      <c r="BX297" s="125"/>
      <c r="BY297" s="125"/>
      <c r="BZ297" s="125"/>
      <c r="CA297" s="125"/>
      <c r="CB297" s="125"/>
      <c r="CC297" s="125"/>
      <c r="CD297" s="125"/>
      <c r="CE297" s="125"/>
      <c r="CF297" s="125"/>
      <c r="CG297" s="125"/>
      <c r="CH297" s="125"/>
      <c r="CI297" s="125"/>
      <c r="CJ297" s="125"/>
      <c r="CK297" s="125"/>
      <c r="CL297" s="125"/>
      <c r="CM297" s="125"/>
      <c r="CN297" s="125"/>
      <c r="CO297" s="125"/>
      <c r="CP297" s="125"/>
      <c r="CQ297" s="125"/>
      <c r="CR297" s="125"/>
      <c r="CS297" s="125"/>
      <c r="CT297" s="125"/>
      <c r="CU297" s="125"/>
      <c r="CV297" s="125"/>
      <c r="CW297" s="125"/>
      <c r="CX297" s="125"/>
      <c r="CY297" s="125"/>
      <c r="CZ297" s="125"/>
      <c r="DA297" s="125"/>
      <c r="DB297" s="125"/>
      <c r="DC297" s="125"/>
      <c r="DD297" s="125"/>
      <c r="DE297" s="125"/>
      <c r="DF297" s="125"/>
      <c r="DG297" s="125"/>
      <c r="DH297" s="125"/>
      <c r="DI297" s="125"/>
      <c r="DJ297" s="125"/>
      <c r="DK297" s="125"/>
    </row>
    <row r="298" spans="1:116" x14ac:dyDescent="0.25">
      <c r="A298" s="125"/>
    </row>
    <row r="299" spans="1:116" x14ac:dyDescent="0.25">
      <c r="A299" s="125"/>
    </row>
    <row r="300" spans="1:116" x14ac:dyDescent="0.25">
      <c r="A300" s="125"/>
    </row>
    <row r="301" spans="1:116" x14ac:dyDescent="0.25">
      <c r="A301" s="125"/>
    </row>
    <row r="302" spans="1:116" x14ac:dyDescent="0.25">
      <c r="A302" s="125"/>
    </row>
    <row r="303" spans="1:116" x14ac:dyDescent="0.25">
      <c r="A303" s="125"/>
    </row>
    <row r="304" spans="1:116" x14ac:dyDescent="0.25">
      <c r="A304" s="125"/>
    </row>
  </sheetData>
  <sheetProtection formatCells="0" selectLockedCells="1" selectUnlockedCells="1"/>
  <protectedRanges>
    <protectedRange password="E8F0" sqref="A175 A238 B174:DK235 DL173:IV234" name="Range2"/>
    <protectedRange password="D233" sqref="A175 A238 B174:DK235 DL173:IV234" name="Range1"/>
    <protectedRange password="D233" sqref="A176:A237" name="Range1_1"/>
    <protectedRange password="D233" sqref="A112:A164 A91:A110 A166:A167" name="Range1_2"/>
  </protectedRanges>
  <mergeCells count="46">
    <mergeCell ref="DB2:DE2"/>
    <mergeCell ref="DF2:DI2"/>
    <mergeCell ref="DJ2:DJ3"/>
    <mergeCell ref="DK2:DK3"/>
    <mergeCell ref="N1:Q1"/>
    <mergeCell ref="R1:U1"/>
    <mergeCell ref="V1:Y1"/>
    <mergeCell ref="Z1:AC1"/>
    <mergeCell ref="AD1:AG1"/>
    <mergeCell ref="AH1:AK1"/>
    <mergeCell ref="CD2:CG2"/>
    <mergeCell ref="CH2:CK2"/>
    <mergeCell ref="CL2:CO2"/>
    <mergeCell ref="CP2:CS2"/>
    <mergeCell ref="CT2:CW2"/>
    <mergeCell ref="CX2:DA2"/>
    <mergeCell ref="BF2:BI2"/>
    <mergeCell ref="BJ2:BM2"/>
    <mergeCell ref="BN2:BQ2"/>
    <mergeCell ref="BR2:BU2"/>
    <mergeCell ref="BV2:BY2"/>
    <mergeCell ref="BZ2:CC2"/>
    <mergeCell ref="AH2:AK2"/>
    <mergeCell ref="AL2:AO2"/>
    <mergeCell ref="AP2:AS2"/>
    <mergeCell ref="AT2:AW2"/>
    <mergeCell ref="AX2:BA2"/>
    <mergeCell ref="BB2:BE2"/>
    <mergeCell ref="M2:M4"/>
    <mergeCell ref="N2:Q2"/>
    <mergeCell ref="R2:U2"/>
    <mergeCell ref="V2:Y2"/>
    <mergeCell ref="Z2:AC2"/>
    <mergeCell ref="AD2:AG2"/>
    <mergeCell ref="G2:G4"/>
    <mergeCell ref="H2:H4"/>
    <mergeCell ref="I2:I4"/>
    <mergeCell ref="J2:J4"/>
    <mergeCell ref="K2:K4"/>
    <mergeCell ref="L2:L4"/>
    <mergeCell ref="A2:A4"/>
    <mergeCell ref="B2:B4"/>
    <mergeCell ref="C2:C4"/>
    <mergeCell ref="D2:D4"/>
    <mergeCell ref="E2:E4"/>
    <mergeCell ref="F2:F4"/>
  </mergeCells>
  <dataValidations count="2">
    <dataValidation type="list" errorStyle="warning" allowBlank="1" showInputMessage="1" showErrorMessage="1" errorTitle="Choose from list when possible" error="Choose from list provided_x000a_whenever possible._x000a__x000a_Click &quot;Yes&quot; to accept the Service_x000a_name you have typed." promptTitle="Choose a Service" sqref="WWH983042:WZQ983042 JV2:NE2 TR2:XA2 ADN2:AGW2 ANJ2:AQS2 AXF2:BAO2 BHB2:BKK2 BQX2:BUG2 CAT2:CEC2 CKP2:CNY2 CUL2:CXU2 DEH2:DHQ2 DOD2:DRM2 DXZ2:EBI2 EHV2:ELE2 ERR2:EVA2 FBN2:FEW2 FLJ2:FOS2 FVF2:FYO2 GFB2:GIK2 GOX2:GSG2 GYT2:HCC2 HIP2:HLY2 HSL2:HVU2 ICH2:IFQ2 IMD2:IPM2 IVZ2:IZI2 JFV2:JJE2 JPR2:JTA2 JZN2:KCW2 KJJ2:KMS2 KTF2:KWO2 LDB2:LGK2 LMX2:LQG2 LWT2:MAC2 MGP2:MJY2 MQL2:MTU2 NAH2:NDQ2 NKD2:NNM2 NTZ2:NXI2 ODV2:OHE2 ONR2:ORA2 OXN2:PAW2 PHJ2:PKS2 PRF2:PUO2 QBB2:QEK2 QKX2:QOG2 QUT2:QYC2 REP2:RHY2 ROL2:RRU2 RYH2:SBQ2 SID2:SLM2 SRZ2:SVI2 TBV2:TFE2 TLR2:TPA2 TVN2:TYW2 UFJ2:UIS2 UPF2:USO2 UZB2:VCK2 VIX2:VMG2 VST2:VWC2 WCP2:WFY2 WML2:WPU2 WWH2:WZQ2 Z65538:DI65538 JV65538:NE65538 TR65538:XA65538 ADN65538:AGW65538 ANJ65538:AQS65538 AXF65538:BAO65538 BHB65538:BKK65538 BQX65538:BUG65538 CAT65538:CEC65538 CKP65538:CNY65538 CUL65538:CXU65538 DEH65538:DHQ65538 DOD65538:DRM65538 DXZ65538:EBI65538 EHV65538:ELE65538 ERR65538:EVA65538 FBN65538:FEW65538 FLJ65538:FOS65538 FVF65538:FYO65538 GFB65538:GIK65538 GOX65538:GSG65538 GYT65538:HCC65538 HIP65538:HLY65538 HSL65538:HVU65538 ICH65538:IFQ65538 IMD65538:IPM65538 IVZ65538:IZI65538 JFV65538:JJE65538 JPR65538:JTA65538 JZN65538:KCW65538 KJJ65538:KMS65538 KTF65538:KWO65538 LDB65538:LGK65538 LMX65538:LQG65538 LWT65538:MAC65538 MGP65538:MJY65538 MQL65538:MTU65538 NAH65538:NDQ65538 NKD65538:NNM65538 NTZ65538:NXI65538 ODV65538:OHE65538 ONR65538:ORA65538 OXN65538:PAW65538 PHJ65538:PKS65538 PRF65538:PUO65538 QBB65538:QEK65538 QKX65538:QOG65538 QUT65538:QYC65538 REP65538:RHY65538 ROL65538:RRU65538 RYH65538:SBQ65538 SID65538:SLM65538 SRZ65538:SVI65538 TBV65538:TFE65538 TLR65538:TPA65538 TVN65538:TYW65538 UFJ65538:UIS65538 UPF65538:USO65538 UZB65538:VCK65538 VIX65538:VMG65538 VST65538:VWC65538 WCP65538:WFY65538 WML65538:WPU65538 WWH65538:WZQ65538 Z131074:DI131074 JV131074:NE131074 TR131074:XA131074 ADN131074:AGW131074 ANJ131074:AQS131074 AXF131074:BAO131074 BHB131074:BKK131074 BQX131074:BUG131074 CAT131074:CEC131074 CKP131074:CNY131074 CUL131074:CXU131074 DEH131074:DHQ131074 DOD131074:DRM131074 DXZ131074:EBI131074 EHV131074:ELE131074 ERR131074:EVA131074 FBN131074:FEW131074 FLJ131074:FOS131074 FVF131074:FYO131074 GFB131074:GIK131074 GOX131074:GSG131074 GYT131074:HCC131074 HIP131074:HLY131074 HSL131074:HVU131074 ICH131074:IFQ131074 IMD131074:IPM131074 IVZ131074:IZI131074 JFV131074:JJE131074 JPR131074:JTA131074 JZN131074:KCW131074 KJJ131074:KMS131074 KTF131074:KWO131074 LDB131074:LGK131074 LMX131074:LQG131074 LWT131074:MAC131074 MGP131074:MJY131074 MQL131074:MTU131074 NAH131074:NDQ131074 NKD131074:NNM131074 NTZ131074:NXI131074 ODV131074:OHE131074 ONR131074:ORA131074 OXN131074:PAW131074 PHJ131074:PKS131074 PRF131074:PUO131074 QBB131074:QEK131074 QKX131074:QOG131074 QUT131074:QYC131074 REP131074:RHY131074 ROL131074:RRU131074 RYH131074:SBQ131074 SID131074:SLM131074 SRZ131074:SVI131074 TBV131074:TFE131074 TLR131074:TPA131074 TVN131074:TYW131074 UFJ131074:UIS131074 UPF131074:USO131074 UZB131074:VCK131074 VIX131074:VMG131074 VST131074:VWC131074 WCP131074:WFY131074 WML131074:WPU131074 WWH131074:WZQ131074 Z196610:DI196610 JV196610:NE196610 TR196610:XA196610 ADN196610:AGW196610 ANJ196610:AQS196610 AXF196610:BAO196610 BHB196610:BKK196610 BQX196610:BUG196610 CAT196610:CEC196610 CKP196610:CNY196610 CUL196610:CXU196610 DEH196610:DHQ196610 DOD196610:DRM196610 DXZ196610:EBI196610 EHV196610:ELE196610 ERR196610:EVA196610 FBN196610:FEW196610 FLJ196610:FOS196610 FVF196610:FYO196610 GFB196610:GIK196610 GOX196610:GSG196610 GYT196610:HCC196610 HIP196610:HLY196610 HSL196610:HVU196610 ICH196610:IFQ196610 IMD196610:IPM196610 IVZ196610:IZI196610 JFV196610:JJE196610 JPR196610:JTA196610 JZN196610:KCW196610 KJJ196610:KMS196610 KTF196610:KWO196610 LDB196610:LGK196610 LMX196610:LQG196610 LWT196610:MAC196610 MGP196610:MJY196610 MQL196610:MTU196610 NAH196610:NDQ196610 NKD196610:NNM196610 NTZ196610:NXI196610 ODV196610:OHE196610 ONR196610:ORA196610 OXN196610:PAW196610 PHJ196610:PKS196610 PRF196610:PUO196610 QBB196610:QEK196610 QKX196610:QOG196610 QUT196610:QYC196610 REP196610:RHY196610 ROL196610:RRU196610 RYH196610:SBQ196610 SID196610:SLM196610 SRZ196610:SVI196610 TBV196610:TFE196610 TLR196610:TPA196610 TVN196610:TYW196610 UFJ196610:UIS196610 UPF196610:USO196610 UZB196610:VCK196610 VIX196610:VMG196610 VST196610:VWC196610 WCP196610:WFY196610 WML196610:WPU196610 WWH196610:WZQ196610 Z262146:DI262146 JV262146:NE262146 TR262146:XA262146 ADN262146:AGW262146 ANJ262146:AQS262146 AXF262146:BAO262146 BHB262146:BKK262146 BQX262146:BUG262146 CAT262146:CEC262146 CKP262146:CNY262146 CUL262146:CXU262146 DEH262146:DHQ262146 DOD262146:DRM262146 DXZ262146:EBI262146 EHV262146:ELE262146 ERR262146:EVA262146 FBN262146:FEW262146 FLJ262146:FOS262146 FVF262146:FYO262146 GFB262146:GIK262146 GOX262146:GSG262146 GYT262146:HCC262146 HIP262146:HLY262146 HSL262146:HVU262146 ICH262146:IFQ262146 IMD262146:IPM262146 IVZ262146:IZI262146 JFV262146:JJE262146 JPR262146:JTA262146 JZN262146:KCW262146 KJJ262146:KMS262146 KTF262146:KWO262146 LDB262146:LGK262146 LMX262146:LQG262146 LWT262146:MAC262146 MGP262146:MJY262146 MQL262146:MTU262146 NAH262146:NDQ262146 NKD262146:NNM262146 NTZ262146:NXI262146 ODV262146:OHE262146 ONR262146:ORA262146 OXN262146:PAW262146 PHJ262146:PKS262146 PRF262146:PUO262146 QBB262146:QEK262146 QKX262146:QOG262146 QUT262146:QYC262146 REP262146:RHY262146 ROL262146:RRU262146 RYH262146:SBQ262146 SID262146:SLM262146 SRZ262146:SVI262146 TBV262146:TFE262146 TLR262146:TPA262146 TVN262146:TYW262146 UFJ262146:UIS262146 UPF262146:USO262146 UZB262146:VCK262146 VIX262146:VMG262146 VST262146:VWC262146 WCP262146:WFY262146 WML262146:WPU262146 WWH262146:WZQ262146 Z327682:DI327682 JV327682:NE327682 TR327682:XA327682 ADN327682:AGW327682 ANJ327682:AQS327682 AXF327682:BAO327682 BHB327682:BKK327682 BQX327682:BUG327682 CAT327682:CEC327682 CKP327682:CNY327682 CUL327682:CXU327682 DEH327682:DHQ327682 DOD327682:DRM327682 DXZ327682:EBI327682 EHV327682:ELE327682 ERR327682:EVA327682 FBN327682:FEW327682 FLJ327682:FOS327682 FVF327682:FYO327682 GFB327682:GIK327682 GOX327682:GSG327682 GYT327682:HCC327682 HIP327682:HLY327682 HSL327682:HVU327682 ICH327682:IFQ327682 IMD327682:IPM327682 IVZ327682:IZI327682 JFV327682:JJE327682 JPR327682:JTA327682 JZN327682:KCW327682 KJJ327682:KMS327682 KTF327682:KWO327682 LDB327682:LGK327682 LMX327682:LQG327682 LWT327682:MAC327682 MGP327682:MJY327682 MQL327682:MTU327682 NAH327682:NDQ327682 NKD327682:NNM327682 NTZ327682:NXI327682 ODV327682:OHE327682 ONR327682:ORA327682 OXN327682:PAW327682 PHJ327682:PKS327682 PRF327682:PUO327682 QBB327682:QEK327682 QKX327682:QOG327682 QUT327682:QYC327682 REP327682:RHY327682 ROL327682:RRU327682 RYH327682:SBQ327682 SID327682:SLM327682 SRZ327682:SVI327682 TBV327682:TFE327682 TLR327682:TPA327682 TVN327682:TYW327682 UFJ327682:UIS327682 UPF327682:USO327682 UZB327682:VCK327682 VIX327682:VMG327682 VST327682:VWC327682 WCP327682:WFY327682 WML327682:WPU327682 WWH327682:WZQ327682 Z393218:DI393218 JV393218:NE393218 TR393218:XA393218 ADN393218:AGW393218 ANJ393218:AQS393218 AXF393218:BAO393218 BHB393218:BKK393218 BQX393218:BUG393218 CAT393218:CEC393218 CKP393218:CNY393218 CUL393218:CXU393218 DEH393218:DHQ393218 DOD393218:DRM393218 DXZ393218:EBI393218 EHV393218:ELE393218 ERR393218:EVA393218 FBN393218:FEW393218 FLJ393218:FOS393218 FVF393218:FYO393218 GFB393218:GIK393218 GOX393218:GSG393218 GYT393218:HCC393218 HIP393218:HLY393218 HSL393218:HVU393218 ICH393218:IFQ393218 IMD393218:IPM393218 IVZ393218:IZI393218 JFV393218:JJE393218 JPR393218:JTA393218 JZN393218:KCW393218 KJJ393218:KMS393218 KTF393218:KWO393218 LDB393218:LGK393218 LMX393218:LQG393218 LWT393218:MAC393218 MGP393218:MJY393218 MQL393218:MTU393218 NAH393218:NDQ393218 NKD393218:NNM393218 NTZ393218:NXI393218 ODV393218:OHE393218 ONR393218:ORA393218 OXN393218:PAW393218 PHJ393218:PKS393218 PRF393218:PUO393218 QBB393218:QEK393218 QKX393218:QOG393218 QUT393218:QYC393218 REP393218:RHY393218 ROL393218:RRU393218 RYH393218:SBQ393218 SID393218:SLM393218 SRZ393218:SVI393218 TBV393218:TFE393218 TLR393218:TPA393218 TVN393218:TYW393218 UFJ393218:UIS393218 UPF393218:USO393218 UZB393218:VCK393218 VIX393218:VMG393218 VST393218:VWC393218 WCP393218:WFY393218 WML393218:WPU393218 WWH393218:WZQ393218 Z458754:DI458754 JV458754:NE458754 TR458754:XA458754 ADN458754:AGW458754 ANJ458754:AQS458754 AXF458754:BAO458754 BHB458754:BKK458754 BQX458754:BUG458754 CAT458754:CEC458754 CKP458754:CNY458754 CUL458754:CXU458754 DEH458754:DHQ458754 DOD458754:DRM458754 DXZ458754:EBI458754 EHV458754:ELE458754 ERR458754:EVA458754 FBN458754:FEW458754 FLJ458754:FOS458754 FVF458754:FYO458754 GFB458754:GIK458754 GOX458754:GSG458754 GYT458754:HCC458754 HIP458754:HLY458754 HSL458754:HVU458754 ICH458754:IFQ458754 IMD458754:IPM458754 IVZ458754:IZI458754 JFV458754:JJE458754 JPR458754:JTA458754 JZN458754:KCW458754 KJJ458754:KMS458754 KTF458754:KWO458754 LDB458754:LGK458754 LMX458754:LQG458754 LWT458754:MAC458754 MGP458754:MJY458754 MQL458754:MTU458754 NAH458754:NDQ458754 NKD458754:NNM458754 NTZ458754:NXI458754 ODV458754:OHE458754 ONR458754:ORA458754 OXN458754:PAW458754 PHJ458754:PKS458754 PRF458754:PUO458754 QBB458754:QEK458754 QKX458754:QOG458754 QUT458754:QYC458754 REP458754:RHY458754 ROL458754:RRU458754 RYH458754:SBQ458754 SID458754:SLM458754 SRZ458754:SVI458754 TBV458754:TFE458754 TLR458754:TPA458754 TVN458754:TYW458754 UFJ458754:UIS458754 UPF458754:USO458754 UZB458754:VCK458754 VIX458754:VMG458754 VST458754:VWC458754 WCP458754:WFY458754 WML458754:WPU458754 WWH458754:WZQ458754 Z524290:DI524290 JV524290:NE524290 TR524290:XA524290 ADN524290:AGW524290 ANJ524290:AQS524290 AXF524290:BAO524290 BHB524290:BKK524290 BQX524290:BUG524290 CAT524290:CEC524290 CKP524290:CNY524290 CUL524290:CXU524290 DEH524290:DHQ524290 DOD524290:DRM524290 DXZ524290:EBI524290 EHV524290:ELE524290 ERR524290:EVA524290 FBN524290:FEW524290 FLJ524290:FOS524290 FVF524290:FYO524290 GFB524290:GIK524290 GOX524290:GSG524290 GYT524290:HCC524290 HIP524290:HLY524290 HSL524290:HVU524290 ICH524290:IFQ524290 IMD524290:IPM524290 IVZ524290:IZI524290 JFV524290:JJE524290 JPR524290:JTA524290 JZN524290:KCW524290 KJJ524290:KMS524290 KTF524290:KWO524290 LDB524290:LGK524290 LMX524290:LQG524290 LWT524290:MAC524290 MGP524290:MJY524290 MQL524290:MTU524290 NAH524290:NDQ524290 NKD524290:NNM524290 NTZ524290:NXI524290 ODV524290:OHE524290 ONR524290:ORA524290 OXN524290:PAW524290 PHJ524290:PKS524290 PRF524290:PUO524290 QBB524290:QEK524290 QKX524290:QOG524290 QUT524290:QYC524290 REP524290:RHY524290 ROL524290:RRU524290 RYH524290:SBQ524290 SID524290:SLM524290 SRZ524290:SVI524290 TBV524290:TFE524290 TLR524290:TPA524290 TVN524290:TYW524290 UFJ524290:UIS524290 UPF524290:USO524290 UZB524290:VCK524290 VIX524290:VMG524290 VST524290:VWC524290 WCP524290:WFY524290 WML524290:WPU524290 WWH524290:WZQ524290 Z589826:DI589826 JV589826:NE589826 TR589826:XA589826 ADN589826:AGW589826 ANJ589826:AQS589826 AXF589826:BAO589826 BHB589826:BKK589826 BQX589826:BUG589826 CAT589826:CEC589826 CKP589826:CNY589826 CUL589826:CXU589826 DEH589826:DHQ589826 DOD589826:DRM589826 DXZ589826:EBI589826 EHV589826:ELE589826 ERR589826:EVA589826 FBN589826:FEW589826 FLJ589826:FOS589826 FVF589826:FYO589826 GFB589826:GIK589826 GOX589826:GSG589826 GYT589826:HCC589826 HIP589826:HLY589826 HSL589826:HVU589826 ICH589826:IFQ589826 IMD589826:IPM589826 IVZ589826:IZI589826 JFV589826:JJE589826 JPR589826:JTA589826 JZN589826:KCW589826 KJJ589826:KMS589826 KTF589826:KWO589826 LDB589826:LGK589826 LMX589826:LQG589826 LWT589826:MAC589826 MGP589826:MJY589826 MQL589826:MTU589826 NAH589826:NDQ589826 NKD589826:NNM589826 NTZ589826:NXI589826 ODV589826:OHE589826 ONR589826:ORA589826 OXN589826:PAW589826 PHJ589826:PKS589826 PRF589826:PUO589826 QBB589826:QEK589826 QKX589826:QOG589826 QUT589826:QYC589826 REP589826:RHY589826 ROL589826:RRU589826 RYH589826:SBQ589826 SID589826:SLM589826 SRZ589826:SVI589826 TBV589826:TFE589826 TLR589826:TPA589826 TVN589826:TYW589826 UFJ589826:UIS589826 UPF589826:USO589826 UZB589826:VCK589826 VIX589826:VMG589826 VST589826:VWC589826 WCP589826:WFY589826 WML589826:WPU589826 WWH589826:WZQ589826 Z655362:DI655362 JV655362:NE655362 TR655362:XA655362 ADN655362:AGW655362 ANJ655362:AQS655362 AXF655362:BAO655362 BHB655362:BKK655362 BQX655362:BUG655362 CAT655362:CEC655362 CKP655362:CNY655362 CUL655362:CXU655362 DEH655362:DHQ655362 DOD655362:DRM655362 DXZ655362:EBI655362 EHV655362:ELE655362 ERR655362:EVA655362 FBN655362:FEW655362 FLJ655362:FOS655362 FVF655362:FYO655362 GFB655362:GIK655362 GOX655362:GSG655362 GYT655362:HCC655362 HIP655362:HLY655362 HSL655362:HVU655362 ICH655362:IFQ655362 IMD655362:IPM655362 IVZ655362:IZI655362 JFV655362:JJE655362 JPR655362:JTA655362 JZN655362:KCW655362 KJJ655362:KMS655362 KTF655362:KWO655362 LDB655362:LGK655362 LMX655362:LQG655362 LWT655362:MAC655362 MGP655362:MJY655362 MQL655362:MTU655362 NAH655362:NDQ655362 NKD655362:NNM655362 NTZ655362:NXI655362 ODV655362:OHE655362 ONR655362:ORA655362 OXN655362:PAW655362 PHJ655362:PKS655362 PRF655362:PUO655362 QBB655362:QEK655362 QKX655362:QOG655362 QUT655362:QYC655362 REP655362:RHY655362 ROL655362:RRU655362 RYH655362:SBQ655362 SID655362:SLM655362 SRZ655362:SVI655362 TBV655362:TFE655362 TLR655362:TPA655362 TVN655362:TYW655362 UFJ655362:UIS655362 UPF655362:USO655362 UZB655362:VCK655362 VIX655362:VMG655362 VST655362:VWC655362 WCP655362:WFY655362 WML655362:WPU655362 WWH655362:WZQ655362 Z720898:DI720898 JV720898:NE720898 TR720898:XA720898 ADN720898:AGW720898 ANJ720898:AQS720898 AXF720898:BAO720898 BHB720898:BKK720898 BQX720898:BUG720898 CAT720898:CEC720898 CKP720898:CNY720898 CUL720898:CXU720898 DEH720898:DHQ720898 DOD720898:DRM720898 DXZ720898:EBI720898 EHV720898:ELE720898 ERR720898:EVA720898 FBN720898:FEW720898 FLJ720898:FOS720898 FVF720898:FYO720898 GFB720898:GIK720898 GOX720898:GSG720898 GYT720898:HCC720898 HIP720898:HLY720898 HSL720898:HVU720898 ICH720898:IFQ720898 IMD720898:IPM720898 IVZ720898:IZI720898 JFV720898:JJE720898 JPR720898:JTA720898 JZN720898:KCW720898 KJJ720898:KMS720898 KTF720898:KWO720898 LDB720898:LGK720898 LMX720898:LQG720898 LWT720898:MAC720898 MGP720898:MJY720898 MQL720898:MTU720898 NAH720898:NDQ720898 NKD720898:NNM720898 NTZ720898:NXI720898 ODV720898:OHE720898 ONR720898:ORA720898 OXN720898:PAW720898 PHJ720898:PKS720898 PRF720898:PUO720898 QBB720898:QEK720898 QKX720898:QOG720898 QUT720898:QYC720898 REP720898:RHY720898 ROL720898:RRU720898 RYH720898:SBQ720898 SID720898:SLM720898 SRZ720898:SVI720898 TBV720898:TFE720898 TLR720898:TPA720898 TVN720898:TYW720898 UFJ720898:UIS720898 UPF720898:USO720898 UZB720898:VCK720898 VIX720898:VMG720898 VST720898:VWC720898 WCP720898:WFY720898 WML720898:WPU720898 WWH720898:WZQ720898 Z786434:DI786434 JV786434:NE786434 TR786434:XA786434 ADN786434:AGW786434 ANJ786434:AQS786434 AXF786434:BAO786434 BHB786434:BKK786434 BQX786434:BUG786434 CAT786434:CEC786434 CKP786434:CNY786434 CUL786434:CXU786434 DEH786434:DHQ786434 DOD786434:DRM786434 DXZ786434:EBI786434 EHV786434:ELE786434 ERR786434:EVA786434 FBN786434:FEW786434 FLJ786434:FOS786434 FVF786434:FYO786434 GFB786434:GIK786434 GOX786434:GSG786434 GYT786434:HCC786434 HIP786434:HLY786434 HSL786434:HVU786434 ICH786434:IFQ786434 IMD786434:IPM786434 IVZ786434:IZI786434 JFV786434:JJE786434 JPR786434:JTA786434 JZN786434:KCW786434 KJJ786434:KMS786434 KTF786434:KWO786434 LDB786434:LGK786434 LMX786434:LQG786434 LWT786434:MAC786434 MGP786434:MJY786434 MQL786434:MTU786434 NAH786434:NDQ786434 NKD786434:NNM786434 NTZ786434:NXI786434 ODV786434:OHE786434 ONR786434:ORA786434 OXN786434:PAW786434 PHJ786434:PKS786434 PRF786434:PUO786434 QBB786434:QEK786434 QKX786434:QOG786434 QUT786434:QYC786434 REP786434:RHY786434 ROL786434:RRU786434 RYH786434:SBQ786434 SID786434:SLM786434 SRZ786434:SVI786434 TBV786434:TFE786434 TLR786434:TPA786434 TVN786434:TYW786434 UFJ786434:UIS786434 UPF786434:USO786434 UZB786434:VCK786434 VIX786434:VMG786434 VST786434:VWC786434 WCP786434:WFY786434 WML786434:WPU786434 WWH786434:WZQ786434 Z851970:DI851970 JV851970:NE851970 TR851970:XA851970 ADN851970:AGW851970 ANJ851970:AQS851970 AXF851970:BAO851970 BHB851970:BKK851970 BQX851970:BUG851970 CAT851970:CEC851970 CKP851970:CNY851970 CUL851970:CXU851970 DEH851970:DHQ851970 DOD851970:DRM851970 DXZ851970:EBI851970 EHV851970:ELE851970 ERR851970:EVA851970 FBN851970:FEW851970 FLJ851970:FOS851970 FVF851970:FYO851970 GFB851970:GIK851970 GOX851970:GSG851970 GYT851970:HCC851970 HIP851970:HLY851970 HSL851970:HVU851970 ICH851970:IFQ851970 IMD851970:IPM851970 IVZ851970:IZI851970 JFV851970:JJE851970 JPR851970:JTA851970 JZN851970:KCW851970 KJJ851970:KMS851970 KTF851970:KWO851970 LDB851970:LGK851970 LMX851970:LQG851970 LWT851970:MAC851970 MGP851970:MJY851970 MQL851970:MTU851970 NAH851970:NDQ851970 NKD851970:NNM851970 NTZ851970:NXI851970 ODV851970:OHE851970 ONR851970:ORA851970 OXN851970:PAW851970 PHJ851970:PKS851970 PRF851970:PUO851970 QBB851970:QEK851970 QKX851970:QOG851970 QUT851970:QYC851970 REP851970:RHY851970 ROL851970:RRU851970 RYH851970:SBQ851970 SID851970:SLM851970 SRZ851970:SVI851970 TBV851970:TFE851970 TLR851970:TPA851970 TVN851970:TYW851970 UFJ851970:UIS851970 UPF851970:USO851970 UZB851970:VCK851970 VIX851970:VMG851970 VST851970:VWC851970 WCP851970:WFY851970 WML851970:WPU851970 WWH851970:WZQ851970 Z917506:DI917506 JV917506:NE917506 TR917506:XA917506 ADN917506:AGW917506 ANJ917506:AQS917506 AXF917506:BAO917506 BHB917506:BKK917506 BQX917506:BUG917506 CAT917506:CEC917506 CKP917506:CNY917506 CUL917506:CXU917506 DEH917506:DHQ917506 DOD917506:DRM917506 DXZ917506:EBI917506 EHV917506:ELE917506 ERR917506:EVA917506 FBN917506:FEW917506 FLJ917506:FOS917506 FVF917506:FYO917506 GFB917506:GIK917506 GOX917506:GSG917506 GYT917506:HCC917506 HIP917506:HLY917506 HSL917506:HVU917506 ICH917506:IFQ917506 IMD917506:IPM917506 IVZ917506:IZI917506 JFV917506:JJE917506 JPR917506:JTA917506 JZN917506:KCW917506 KJJ917506:KMS917506 KTF917506:KWO917506 LDB917506:LGK917506 LMX917506:LQG917506 LWT917506:MAC917506 MGP917506:MJY917506 MQL917506:MTU917506 NAH917506:NDQ917506 NKD917506:NNM917506 NTZ917506:NXI917506 ODV917506:OHE917506 ONR917506:ORA917506 OXN917506:PAW917506 PHJ917506:PKS917506 PRF917506:PUO917506 QBB917506:QEK917506 QKX917506:QOG917506 QUT917506:QYC917506 REP917506:RHY917506 ROL917506:RRU917506 RYH917506:SBQ917506 SID917506:SLM917506 SRZ917506:SVI917506 TBV917506:TFE917506 TLR917506:TPA917506 TVN917506:TYW917506 UFJ917506:UIS917506 UPF917506:USO917506 UZB917506:VCK917506 VIX917506:VMG917506 VST917506:VWC917506 WCP917506:WFY917506 WML917506:WPU917506 WWH917506:WZQ917506 Z983042:DI983042 JV983042:NE983042 TR983042:XA983042 ADN983042:AGW983042 ANJ983042:AQS983042 AXF983042:BAO983042 BHB983042:BKK983042 BQX983042:BUG983042 CAT983042:CEC983042 CKP983042:CNY983042 CUL983042:CXU983042 DEH983042:DHQ983042 DOD983042:DRM983042 DXZ983042:EBI983042 EHV983042:ELE983042 ERR983042:EVA983042 FBN983042:FEW983042 FLJ983042:FOS983042 FVF983042:FYO983042 GFB983042:GIK983042 GOX983042:GSG983042 GYT983042:HCC983042 HIP983042:HLY983042 HSL983042:HVU983042 ICH983042:IFQ983042 IMD983042:IPM983042 IVZ983042:IZI983042 JFV983042:JJE983042 JPR983042:JTA983042 JZN983042:KCW983042 KJJ983042:KMS983042 KTF983042:KWO983042 LDB983042:LGK983042 LMX983042:LQG983042 LWT983042:MAC983042 MGP983042:MJY983042 MQL983042:MTU983042 NAH983042:NDQ983042 NKD983042:NNM983042 NTZ983042:NXI983042 ODV983042:OHE983042 ONR983042:ORA983042 OXN983042:PAW983042 PHJ983042:PKS983042 PRF983042:PUO983042 QBB983042:QEK983042 QKX983042:QOG983042 QUT983042:QYC983042 REP983042:RHY983042 ROL983042:RRU983042 RYH983042:SBQ983042 SID983042:SLM983042 SRZ983042:SVI983042 TBV983042:TFE983042 TLR983042:TPA983042 TVN983042:TYW983042 UFJ983042:UIS983042 UPF983042:USO983042 UZB983042:VCK983042 VIX983042:VMG983042 VST983042:VWC983042 WCP983042:WFY983042 WML983042:WPU983042 AL2:DI2" xr:uid="{83962187-A936-431E-8BC7-1127D9D63355}">
      <formula1>$A$92:$A$164</formula1>
    </dataValidation>
    <dataValidation type="list" errorStyle="warning" allowBlank="1" showInputMessage="1" showErrorMessage="1" errorTitle="Choose from list when possible" error="Choose from list provided_x000a_whenever possible._x000a__x000a_Click &quot;Yes&quot; to accept the Service_x000a_name you have typed." promptTitle="Choose a Service" sqref="WVV983042:WWG983042 JJ2:JU2 TF2:TQ2 ADB2:ADM2 AMX2:ANI2 AWT2:AXE2 BGP2:BHA2 BQL2:BQW2 CAH2:CAS2 CKD2:CKO2 CTZ2:CUK2 DDV2:DEG2 DNR2:DOC2 DXN2:DXY2 EHJ2:EHU2 ERF2:ERQ2 FBB2:FBM2 FKX2:FLI2 FUT2:FVE2 GEP2:GFA2 GOL2:GOW2 GYH2:GYS2 HID2:HIO2 HRZ2:HSK2 IBV2:ICG2 ILR2:IMC2 IVN2:IVY2 JFJ2:JFU2 JPF2:JPQ2 JZB2:JZM2 KIX2:KJI2 KST2:KTE2 LCP2:LDA2 LML2:LMW2 LWH2:LWS2 MGD2:MGO2 MPZ2:MQK2 MZV2:NAG2 NJR2:NKC2 NTN2:NTY2 ODJ2:ODU2 ONF2:ONQ2 OXB2:OXM2 PGX2:PHI2 PQT2:PRE2 QAP2:QBA2 QKL2:QKW2 QUH2:QUS2 RED2:REO2 RNZ2:ROK2 RXV2:RYG2 SHR2:SIC2 SRN2:SRY2 TBJ2:TBU2 TLF2:TLQ2 TVB2:TVM2 UEX2:UFI2 UOT2:UPE2 UYP2:UZA2 VIL2:VIW2 VSH2:VSS2 WCD2:WCO2 WLZ2:WMK2 WVV2:WWG2 N65538:Y65538 JJ65538:JU65538 TF65538:TQ65538 ADB65538:ADM65538 AMX65538:ANI65538 AWT65538:AXE65538 BGP65538:BHA65538 BQL65538:BQW65538 CAH65538:CAS65538 CKD65538:CKO65538 CTZ65538:CUK65538 DDV65538:DEG65538 DNR65538:DOC65538 DXN65538:DXY65538 EHJ65538:EHU65538 ERF65538:ERQ65538 FBB65538:FBM65538 FKX65538:FLI65538 FUT65538:FVE65538 GEP65538:GFA65538 GOL65538:GOW65538 GYH65538:GYS65538 HID65538:HIO65538 HRZ65538:HSK65538 IBV65538:ICG65538 ILR65538:IMC65538 IVN65538:IVY65538 JFJ65538:JFU65538 JPF65538:JPQ65538 JZB65538:JZM65538 KIX65538:KJI65538 KST65538:KTE65538 LCP65538:LDA65538 LML65538:LMW65538 LWH65538:LWS65538 MGD65538:MGO65538 MPZ65538:MQK65538 MZV65538:NAG65538 NJR65538:NKC65538 NTN65538:NTY65538 ODJ65538:ODU65538 ONF65538:ONQ65538 OXB65538:OXM65538 PGX65538:PHI65538 PQT65538:PRE65538 QAP65538:QBA65538 QKL65538:QKW65538 QUH65538:QUS65538 RED65538:REO65538 RNZ65538:ROK65538 RXV65538:RYG65538 SHR65538:SIC65538 SRN65538:SRY65538 TBJ65538:TBU65538 TLF65538:TLQ65538 TVB65538:TVM65538 UEX65538:UFI65538 UOT65538:UPE65538 UYP65538:UZA65538 VIL65538:VIW65538 VSH65538:VSS65538 WCD65538:WCO65538 WLZ65538:WMK65538 WVV65538:WWG65538 N131074:Y131074 JJ131074:JU131074 TF131074:TQ131074 ADB131074:ADM131074 AMX131074:ANI131074 AWT131074:AXE131074 BGP131074:BHA131074 BQL131074:BQW131074 CAH131074:CAS131074 CKD131074:CKO131074 CTZ131074:CUK131074 DDV131074:DEG131074 DNR131074:DOC131074 DXN131074:DXY131074 EHJ131074:EHU131074 ERF131074:ERQ131074 FBB131074:FBM131074 FKX131074:FLI131074 FUT131074:FVE131074 GEP131074:GFA131074 GOL131074:GOW131074 GYH131074:GYS131074 HID131074:HIO131074 HRZ131074:HSK131074 IBV131074:ICG131074 ILR131074:IMC131074 IVN131074:IVY131074 JFJ131074:JFU131074 JPF131074:JPQ131074 JZB131074:JZM131074 KIX131074:KJI131074 KST131074:KTE131074 LCP131074:LDA131074 LML131074:LMW131074 LWH131074:LWS131074 MGD131074:MGO131074 MPZ131074:MQK131074 MZV131074:NAG131074 NJR131074:NKC131074 NTN131074:NTY131074 ODJ131074:ODU131074 ONF131074:ONQ131074 OXB131074:OXM131074 PGX131074:PHI131074 PQT131074:PRE131074 QAP131074:QBA131074 QKL131074:QKW131074 QUH131074:QUS131074 RED131074:REO131074 RNZ131074:ROK131074 RXV131074:RYG131074 SHR131074:SIC131074 SRN131074:SRY131074 TBJ131074:TBU131074 TLF131074:TLQ131074 TVB131074:TVM131074 UEX131074:UFI131074 UOT131074:UPE131074 UYP131074:UZA131074 VIL131074:VIW131074 VSH131074:VSS131074 WCD131074:WCO131074 WLZ131074:WMK131074 WVV131074:WWG131074 N196610:Y196610 JJ196610:JU196610 TF196610:TQ196610 ADB196610:ADM196610 AMX196610:ANI196610 AWT196610:AXE196610 BGP196610:BHA196610 BQL196610:BQW196610 CAH196610:CAS196610 CKD196610:CKO196610 CTZ196610:CUK196610 DDV196610:DEG196610 DNR196610:DOC196610 DXN196610:DXY196610 EHJ196610:EHU196610 ERF196610:ERQ196610 FBB196610:FBM196610 FKX196610:FLI196610 FUT196610:FVE196610 GEP196610:GFA196610 GOL196610:GOW196610 GYH196610:GYS196610 HID196610:HIO196610 HRZ196610:HSK196610 IBV196610:ICG196610 ILR196610:IMC196610 IVN196610:IVY196610 JFJ196610:JFU196610 JPF196610:JPQ196610 JZB196610:JZM196610 KIX196610:KJI196610 KST196610:KTE196610 LCP196610:LDA196610 LML196610:LMW196610 LWH196610:LWS196610 MGD196610:MGO196610 MPZ196610:MQK196610 MZV196610:NAG196610 NJR196610:NKC196610 NTN196610:NTY196610 ODJ196610:ODU196610 ONF196610:ONQ196610 OXB196610:OXM196610 PGX196610:PHI196610 PQT196610:PRE196610 QAP196610:QBA196610 QKL196610:QKW196610 QUH196610:QUS196610 RED196610:REO196610 RNZ196610:ROK196610 RXV196610:RYG196610 SHR196610:SIC196610 SRN196610:SRY196610 TBJ196610:TBU196610 TLF196610:TLQ196610 TVB196610:TVM196610 UEX196610:UFI196610 UOT196610:UPE196610 UYP196610:UZA196610 VIL196610:VIW196610 VSH196610:VSS196610 WCD196610:WCO196610 WLZ196610:WMK196610 WVV196610:WWG196610 N262146:Y262146 JJ262146:JU262146 TF262146:TQ262146 ADB262146:ADM262146 AMX262146:ANI262146 AWT262146:AXE262146 BGP262146:BHA262146 BQL262146:BQW262146 CAH262146:CAS262146 CKD262146:CKO262146 CTZ262146:CUK262146 DDV262146:DEG262146 DNR262146:DOC262146 DXN262146:DXY262146 EHJ262146:EHU262146 ERF262146:ERQ262146 FBB262146:FBM262146 FKX262146:FLI262146 FUT262146:FVE262146 GEP262146:GFA262146 GOL262146:GOW262146 GYH262146:GYS262146 HID262146:HIO262146 HRZ262146:HSK262146 IBV262146:ICG262146 ILR262146:IMC262146 IVN262146:IVY262146 JFJ262146:JFU262146 JPF262146:JPQ262146 JZB262146:JZM262146 KIX262146:KJI262146 KST262146:KTE262146 LCP262146:LDA262146 LML262146:LMW262146 LWH262146:LWS262146 MGD262146:MGO262146 MPZ262146:MQK262146 MZV262146:NAG262146 NJR262146:NKC262146 NTN262146:NTY262146 ODJ262146:ODU262146 ONF262146:ONQ262146 OXB262146:OXM262146 PGX262146:PHI262146 PQT262146:PRE262146 QAP262146:QBA262146 QKL262146:QKW262146 QUH262146:QUS262146 RED262146:REO262146 RNZ262146:ROK262146 RXV262146:RYG262146 SHR262146:SIC262146 SRN262146:SRY262146 TBJ262146:TBU262146 TLF262146:TLQ262146 TVB262146:TVM262146 UEX262146:UFI262146 UOT262146:UPE262146 UYP262146:UZA262146 VIL262146:VIW262146 VSH262146:VSS262146 WCD262146:WCO262146 WLZ262146:WMK262146 WVV262146:WWG262146 N327682:Y327682 JJ327682:JU327682 TF327682:TQ327682 ADB327682:ADM327682 AMX327682:ANI327682 AWT327682:AXE327682 BGP327682:BHA327682 BQL327682:BQW327682 CAH327682:CAS327682 CKD327682:CKO327682 CTZ327682:CUK327682 DDV327682:DEG327682 DNR327682:DOC327682 DXN327682:DXY327682 EHJ327682:EHU327682 ERF327682:ERQ327682 FBB327682:FBM327682 FKX327682:FLI327682 FUT327682:FVE327682 GEP327682:GFA327682 GOL327682:GOW327682 GYH327682:GYS327682 HID327682:HIO327682 HRZ327682:HSK327682 IBV327682:ICG327682 ILR327682:IMC327682 IVN327682:IVY327682 JFJ327682:JFU327682 JPF327682:JPQ327682 JZB327682:JZM327682 KIX327682:KJI327682 KST327682:KTE327682 LCP327682:LDA327682 LML327682:LMW327682 LWH327682:LWS327682 MGD327682:MGO327682 MPZ327682:MQK327682 MZV327682:NAG327682 NJR327682:NKC327682 NTN327682:NTY327682 ODJ327682:ODU327682 ONF327682:ONQ327682 OXB327682:OXM327682 PGX327682:PHI327682 PQT327682:PRE327682 QAP327682:QBA327682 QKL327682:QKW327682 QUH327682:QUS327682 RED327682:REO327682 RNZ327682:ROK327682 RXV327682:RYG327682 SHR327682:SIC327682 SRN327682:SRY327682 TBJ327682:TBU327682 TLF327682:TLQ327682 TVB327682:TVM327682 UEX327682:UFI327682 UOT327682:UPE327682 UYP327682:UZA327682 VIL327682:VIW327682 VSH327682:VSS327682 WCD327682:WCO327682 WLZ327682:WMK327682 WVV327682:WWG327682 N393218:Y393218 JJ393218:JU393218 TF393218:TQ393218 ADB393218:ADM393218 AMX393218:ANI393218 AWT393218:AXE393218 BGP393218:BHA393218 BQL393218:BQW393218 CAH393218:CAS393218 CKD393218:CKO393218 CTZ393218:CUK393218 DDV393218:DEG393218 DNR393218:DOC393218 DXN393218:DXY393218 EHJ393218:EHU393218 ERF393218:ERQ393218 FBB393218:FBM393218 FKX393218:FLI393218 FUT393218:FVE393218 GEP393218:GFA393218 GOL393218:GOW393218 GYH393218:GYS393218 HID393218:HIO393218 HRZ393218:HSK393218 IBV393218:ICG393218 ILR393218:IMC393218 IVN393218:IVY393218 JFJ393218:JFU393218 JPF393218:JPQ393218 JZB393218:JZM393218 KIX393218:KJI393218 KST393218:KTE393218 LCP393218:LDA393218 LML393218:LMW393218 LWH393218:LWS393218 MGD393218:MGO393218 MPZ393218:MQK393218 MZV393218:NAG393218 NJR393218:NKC393218 NTN393218:NTY393218 ODJ393218:ODU393218 ONF393218:ONQ393218 OXB393218:OXM393218 PGX393218:PHI393218 PQT393218:PRE393218 QAP393218:QBA393218 QKL393218:QKW393218 QUH393218:QUS393218 RED393218:REO393218 RNZ393218:ROK393218 RXV393218:RYG393218 SHR393218:SIC393218 SRN393218:SRY393218 TBJ393218:TBU393218 TLF393218:TLQ393218 TVB393218:TVM393218 UEX393218:UFI393218 UOT393218:UPE393218 UYP393218:UZA393218 VIL393218:VIW393218 VSH393218:VSS393218 WCD393218:WCO393218 WLZ393218:WMK393218 WVV393218:WWG393218 N458754:Y458754 JJ458754:JU458754 TF458754:TQ458754 ADB458754:ADM458754 AMX458754:ANI458754 AWT458754:AXE458754 BGP458754:BHA458754 BQL458754:BQW458754 CAH458754:CAS458754 CKD458754:CKO458754 CTZ458754:CUK458754 DDV458754:DEG458754 DNR458754:DOC458754 DXN458754:DXY458754 EHJ458754:EHU458754 ERF458754:ERQ458754 FBB458754:FBM458754 FKX458754:FLI458754 FUT458754:FVE458754 GEP458754:GFA458754 GOL458754:GOW458754 GYH458754:GYS458754 HID458754:HIO458754 HRZ458754:HSK458754 IBV458754:ICG458754 ILR458754:IMC458754 IVN458754:IVY458754 JFJ458754:JFU458754 JPF458754:JPQ458754 JZB458754:JZM458754 KIX458754:KJI458754 KST458754:KTE458754 LCP458754:LDA458754 LML458754:LMW458754 LWH458754:LWS458754 MGD458754:MGO458754 MPZ458754:MQK458754 MZV458754:NAG458754 NJR458754:NKC458754 NTN458754:NTY458754 ODJ458754:ODU458754 ONF458754:ONQ458754 OXB458754:OXM458754 PGX458754:PHI458754 PQT458754:PRE458754 QAP458754:QBA458754 QKL458754:QKW458754 QUH458754:QUS458754 RED458754:REO458754 RNZ458754:ROK458754 RXV458754:RYG458754 SHR458754:SIC458754 SRN458754:SRY458754 TBJ458754:TBU458754 TLF458754:TLQ458754 TVB458754:TVM458754 UEX458754:UFI458754 UOT458754:UPE458754 UYP458754:UZA458754 VIL458754:VIW458754 VSH458754:VSS458754 WCD458754:WCO458754 WLZ458754:WMK458754 WVV458754:WWG458754 N524290:Y524290 JJ524290:JU524290 TF524290:TQ524290 ADB524290:ADM524290 AMX524290:ANI524290 AWT524290:AXE524290 BGP524290:BHA524290 BQL524290:BQW524290 CAH524290:CAS524290 CKD524290:CKO524290 CTZ524290:CUK524290 DDV524290:DEG524290 DNR524290:DOC524290 DXN524290:DXY524290 EHJ524290:EHU524290 ERF524290:ERQ524290 FBB524290:FBM524290 FKX524290:FLI524290 FUT524290:FVE524290 GEP524290:GFA524290 GOL524290:GOW524290 GYH524290:GYS524290 HID524290:HIO524290 HRZ524290:HSK524290 IBV524290:ICG524290 ILR524290:IMC524290 IVN524290:IVY524290 JFJ524290:JFU524290 JPF524290:JPQ524290 JZB524290:JZM524290 KIX524290:KJI524290 KST524290:KTE524290 LCP524290:LDA524290 LML524290:LMW524290 LWH524290:LWS524290 MGD524290:MGO524290 MPZ524290:MQK524290 MZV524290:NAG524290 NJR524290:NKC524290 NTN524290:NTY524290 ODJ524290:ODU524290 ONF524290:ONQ524290 OXB524290:OXM524290 PGX524290:PHI524290 PQT524290:PRE524290 QAP524290:QBA524290 QKL524290:QKW524290 QUH524290:QUS524290 RED524290:REO524290 RNZ524290:ROK524290 RXV524290:RYG524290 SHR524290:SIC524290 SRN524290:SRY524290 TBJ524290:TBU524290 TLF524290:TLQ524290 TVB524290:TVM524290 UEX524290:UFI524290 UOT524290:UPE524290 UYP524290:UZA524290 VIL524290:VIW524290 VSH524290:VSS524290 WCD524290:WCO524290 WLZ524290:WMK524290 WVV524290:WWG524290 N589826:Y589826 JJ589826:JU589826 TF589826:TQ589826 ADB589826:ADM589826 AMX589826:ANI589826 AWT589826:AXE589826 BGP589826:BHA589826 BQL589826:BQW589826 CAH589826:CAS589826 CKD589826:CKO589826 CTZ589826:CUK589826 DDV589826:DEG589826 DNR589826:DOC589826 DXN589826:DXY589826 EHJ589826:EHU589826 ERF589826:ERQ589826 FBB589826:FBM589826 FKX589826:FLI589826 FUT589826:FVE589826 GEP589826:GFA589826 GOL589826:GOW589826 GYH589826:GYS589826 HID589826:HIO589826 HRZ589826:HSK589826 IBV589826:ICG589826 ILR589826:IMC589826 IVN589826:IVY589826 JFJ589826:JFU589826 JPF589826:JPQ589826 JZB589826:JZM589826 KIX589826:KJI589826 KST589826:KTE589826 LCP589826:LDA589826 LML589826:LMW589826 LWH589826:LWS589826 MGD589826:MGO589826 MPZ589826:MQK589826 MZV589826:NAG589826 NJR589826:NKC589826 NTN589826:NTY589826 ODJ589826:ODU589826 ONF589826:ONQ589826 OXB589826:OXM589826 PGX589826:PHI589826 PQT589826:PRE589826 QAP589826:QBA589826 QKL589826:QKW589826 QUH589826:QUS589826 RED589826:REO589826 RNZ589826:ROK589826 RXV589826:RYG589826 SHR589826:SIC589826 SRN589826:SRY589826 TBJ589826:TBU589826 TLF589826:TLQ589826 TVB589826:TVM589826 UEX589826:UFI589826 UOT589826:UPE589826 UYP589826:UZA589826 VIL589826:VIW589826 VSH589826:VSS589826 WCD589826:WCO589826 WLZ589826:WMK589826 WVV589826:WWG589826 N655362:Y655362 JJ655362:JU655362 TF655362:TQ655362 ADB655362:ADM655362 AMX655362:ANI655362 AWT655362:AXE655362 BGP655362:BHA655362 BQL655362:BQW655362 CAH655362:CAS655362 CKD655362:CKO655362 CTZ655362:CUK655362 DDV655362:DEG655362 DNR655362:DOC655362 DXN655362:DXY655362 EHJ655362:EHU655362 ERF655362:ERQ655362 FBB655362:FBM655362 FKX655362:FLI655362 FUT655362:FVE655362 GEP655362:GFA655362 GOL655362:GOW655362 GYH655362:GYS655362 HID655362:HIO655362 HRZ655362:HSK655362 IBV655362:ICG655362 ILR655362:IMC655362 IVN655362:IVY655362 JFJ655362:JFU655362 JPF655362:JPQ655362 JZB655362:JZM655362 KIX655362:KJI655362 KST655362:KTE655362 LCP655362:LDA655362 LML655362:LMW655362 LWH655362:LWS655362 MGD655362:MGO655362 MPZ655362:MQK655362 MZV655362:NAG655362 NJR655362:NKC655362 NTN655362:NTY655362 ODJ655362:ODU655362 ONF655362:ONQ655362 OXB655362:OXM655362 PGX655362:PHI655362 PQT655362:PRE655362 QAP655362:QBA655362 QKL655362:QKW655362 QUH655362:QUS655362 RED655362:REO655362 RNZ655362:ROK655362 RXV655362:RYG655362 SHR655362:SIC655362 SRN655362:SRY655362 TBJ655362:TBU655362 TLF655362:TLQ655362 TVB655362:TVM655362 UEX655362:UFI655362 UOT655362:UPE655362 UYP655362:UZA655362 VIL655362:VIW655362 VSH655362:VSS655362 WCD655362:WCO655362 WLZ655362:WMK655362 WVV655362:WWG655362 N720898:Y720898 JJ720898:JU720898 TF720898:TQ720898 ADB720898:ADM720898 AMX720898:ANI720898 AWT720898:AXE720898 BGP720898:BHA720898 BQL720898:BQW720898 CAH720898:CAS720898 CKD720898:CKO720898 CTZ720898:CUK720898 DDV720898:DEG720898 DNR720898:DOC720898 DXN720898:DXY720898 EHJ720898:EHU720898 ERF720898:ERQ720898 FBB720898:FBM720898 FKX720898:FLI720898 FUT720898:FVE720898 GEP720898:GFA720898 GOL720898:GOW720898 GYH720898:GYS720898 HID720898:HIO720898 HRZ720898:HSK720898 IBV720898:ICG720898 ILR720898:IMC720898 IVN720898:IVY720898 JFJ720898:JFU720898 JPF720898:JPQ720898 JZB720898:JZM720898 KIX720898:KJI720898 KST720898:KTE720898 LCP720898:LDA720898 LML720898:LMW720898 LWH720898:LWS720898 MGD720898:MGO720898 MPZ720898:MQK720898 MZV720898:NAG720898 NJR720898:NKC720898 NTN720898:NTY720898 ODJ720898:ODU720898 ONF720898:ONQ720898 OXB720898:OXM720898 PGX720898:PHI720898 PQT720898:PRE720898 QAP720898:QBA720898 QKL720898:QKW720898 QUH720898:QUS720898 RED720898:REO720898 RNZ720898:ROK720898 RXV720898:RYG720898 SHR720898:SIC720898 SRN720898:SRY720898 TBJ720898:TBU720898 TLF720898:TLQ720898 TVB720898:TVM720898 UEX720898:UFI720898 UOT720898:UPE720898 UYP720898:UZA720898 VIL720898:VIW720898 VSH720898:VSS720898 WCD720898:WCO720898 WLZ720898:WMK720898 WVV720898:WWG720898 N786434:Y786434 JJ786434:JU786434 TF786434:TQ786434 ADB786434:ADM786434 AMX786434:ANI786434 AWT786434:AXE786434 BGP786434:BHA786434 BQL786434:BQW786434 CAH786434:CAS786434 CKD786434:CKO786434 CTZ786434:CUK786434 DDV786434:DEG786434 DNR786434:DOC786434 DXN786434:DXY786434 EHJ786434:EHU786434 ERF786434:ERQ786434 FBB786434:FBM786434 FKX786434:FLI786434 FUT786434:FVE786434 GEP786434:GFA786434 GOL786434:GOW786434 GYH786434:GYS786434 HID786434:HIO786434 HRZ786434:HSK786434 IBV786434:ICG786434 ILR786434:IMC786434 IVN786434:IVY786434 JFJ786434:JFU786434 JPF786434:JPQ786434 JZB786434:JZM786434 KIX786434:KJI786434 KST786434:KTE786434 LCP786434:LDA786434 LML786434:LMW786434 LWH786434:LWS786434 MGD786434:MGO786434 MPZ786434:MQK786434 MZV786434:NAG786434 NJR786434:NKC786434 NTN786434:NTY786434 ODJ786434:ODU786434 ONF786434:ONQ786434 OXB786434:OXM786434 PGX786434:PHI786434 PQT786434:PRE786434 QAP786434:QBA786434 QKL786434:QKW786434 QUH786434:QUS786434 RED786434:REO786434 RNZ786434:ROK786434 RXV786434:RYG786434 SHR786434:SIC786434 SRN786434:SRY786434 TBJ786434:TBU786434 TLF786434:TLQ786434 TVB786434:TVM786434 UEX786434:UFI786434 UOT786434:UPE786434 UYP786434:UZA786434 VIL786434:VIW786434 VSH786434:VSS786434 WCD786434:WCO786434 WLZ786434:WMK786434 WVV786434:WWG786434 N851970:Y851970 JJ851970:JU851970 TF851970:TQ851970 ADB851970:ADM851970 AMX851970:ANI851970 AWT851970:AXE851970 BGP851970:BHA851970 BQL851970:BQW851970 CAH851970:CAS851970 CKD851970:CKO851970 CTZ851970:CUK851970 DDV851970:DEG851970 DNR851970:DOC851970 DXN851970:DXY851970 EHJ851970:EHU851970 ERF851970:ERQ851970 FBB851970:FBM851970 FKX851970:FLI851970 FUT851970:FVE851970 GEP851970:GFA851970 GOL851970:GOW851970 GYH851970:GYS851970 HID851970:HIO851970 HRZ851970:HSK851970 IBV851970:ICG851970 ILR851970:IMC851970 IVN851970:IVY851970 JFJ851970:JFU851970 JPF851970:JPQ851970 JZB851970:JZM851970 KIX851970:KJI851970 KST851970:KTE851970 LCP851970:LDA851970 LML851970:LMW851970 LWH851970:LWS851970 MGD851970:MGO851970 MPZ851970:MQK851970 MZV851970:NAG851970 NJR851970:NKC851970 NTN851970:NTY851970 ODJ851970:ODU851970 ONF851970:ONQ851970 OXB851970:OXM851970 PGX851970:PHI851970 PQT851970:PRE851970 QAP851970:QBA851970 QKL851970:QKW851970 QUH851970:QUS851970 RED851970:REO851970 RNZ851970:ROK851970 RXV851970:RYG851970 SHR851970:SIC851970 SRN851970:SRY851970 TBJ851970:TBU851970 TLF851970:TLQ851970 TVB851970:TVM851970 UEX851970:UFI851970 UOT851970:UPE851970 UYP851970:UZA851970 VIL851970:VIW851970 VSH851970:VSS851970 WCD851970:WCO851970 WLZ851970:WMK851970 WVV851970:WWG851970 N917506:Y917506 JJ917506:JU917506 TF917506:TQ917506 ADB917506:ADM917506 AMX917506:ANI917506 AWT917506:AXE917506 BGP917506:BHA917506 BQL917506:BQW917506 CAH917506:CAS917506 CKD917506:CKO917506 CTZ917506:CUK917506 DDV917506:DEG917506 DNR917506:DOC917506 DXN917506:DXY917506 EHJ917506:EHU917506 ERF917506:ERQ917506 FBB917506:FBM917506 FKX917506:FLI917506 FUT917506:FVE917506 GEP917506:GFA917506 GOL917506:GOW917506 GYH917506:GYS917506 HID917506:HIO917506 HRZ917506:HSK917506 IBV917506:ICG917506 ILR917506:IMC917506 IVN917506:IVY917506 JFJ917506:JFU917506 JPF917506:JPQ917506 JZB917506:JZM917506 KIX917506:KJI917506 KST917506:KTE917506 LCP917506:LDA917506 LML917506:LMW917506 LWH917506:LWS917506 MGD917506:MGO917506 MPZ917506:MQK917506 MZV917506:NAG917506 NJR917506:NKC917506 NTN917506:NTY917506 ODJ917506:ODU917506 ONF917506:ONQ917506 OXB917506:OXM917506 PGX917506:PHI917506 PQT917506:PRE917506 QAP917506:QBA917506 QKL917506:QKW917506 QUH917506:QUS917506 RED917506:REO917506 RNZ917506:ROK917506 RXV917506:RYG917506 SHR917506:SIC917506 SRN917506:SRY917506 TBJ917506:TBU917506 TLF917506:TLQ917506 TVB917506:TVM917506 UEX917506:UFI917506 UOT917506:UPE917506 UYP917506:UZA917506 VIL917506:VIW917506 VSH917506:VSS917506 WCD917506:WCO917506 WLZ917506:WMK917506 WVV917506:WWG917506 N983042:Y983042 JJ983042:JU983042 TF983042:TQ983042 ADB983042:ADM983042 AMX983042:ANI983042 AWT983042:AXE983042 BGP983042:BHA983042 BQL983042:BQW983042 CAH983042:CAS983042 CKD983042:CKO983042 CTZ983042:CUK983042 DDV983042:DEG983042 DNR983042:DOC983042 DXN983042:DXY983042 EHJ983042:EHU983042 ERF983042:ERQ983042 FBB983042:FBM983042 FKX983042:FLI983042 FUT983042:FVE983042 GEP983042:GFA983042 GOL983042:GOW983042 GYH983042:GYS983042 HID983042:HIO983042 HRZ983042:HSK983042 IBV983042:ICG983042 ILR983042:IMC983042 IVN983042:IVY983042 JFJ983042:JFU983042 JPF983042:JPQ983042 JZB983042:JZM983042 KIX983042:KJI983042 KST983042:KTE983042 LCP983042:LDA983042 LML983042:LMW983042 LWH983042:LWS983042 MGD983042:MGO983042 MPZ983042:MQK983042 MZV983042:NAG983042 NJR983042:NKC983042 NTN983042:NTY983042 ODJ983042:ODU983042 ONF983042:ONQ983042 OXB983042:OXM983042 PGX983042:PHI983042 PQT983042:PRE983042 QAP983042:QBA983042 QKL983042:QKW983042 QUH983042:QUS983042 RED983042:REO983042 RNZ983042:ROK983042 RXV983042:RYG983042 SHR983042:SIC983042 SRN983042:SRY983042 TBJ983042:TBU983042 TLF983042:TLQ983042 TVB983042:TVM983042 UEX983042:UFI983042 UOT983042:UPE983042 UYP983042:UZA983042 VIL983042:VIW983042 VSH983042:VSS983042 WCD983042:WCO983042 WLZ983042:WMK983042 N2:AK2" xr:uid="{DE2A7EFE-F962-404A-B363-C055EEC425F5}">
      <formula1>Choose_A_Service</formula1>
    </dataValidation>
  </dataValidations>
  <printOptions horizontalCentered="1" verticalCentered="1" headings="1" gridLines="1"/>
  <pageMargins left="0.25" right="0.25" top="0.75" bottom="0.65" header="0" footer="0"/>
  <pageSetup scale="35" fitToWidth="2" orientation="landscape" r:id="rId1"/>
  <headerFooter alignWithMargins="0">
    <oddHeader>&amp;C&amp;"Arial,Bold"&amp;16DHS DIVISION OF AGING SERVICES
UNIFORM COST METHODOLOGY
Personnel Spreadsheet 
SFY 2012</oddHeader>
    <oddFooter xml:space="preserve">&amp;L&amp;"Times New Roman,Regular"&amp;9MAN 5600, Appendix D
UCM Spreadsheet - 
Final - 6/5/12&amp;R&amp;P of &amp;N
</oddFooter>
  </headerFooter>
  <colBreaks count="2" manualBreakCount="2">
    <brk id="25" max="48" man="1"/>
    <brk id="49" max="47"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1804F-0106-4043-999D-EF2F6D7BB165}">
  <sheetPr syncVertical="1" syncRef="C7"/>
  <dimension ref="A1:GK2167"/>
  <sheetViews>
    <sheetView tabSelected="1" zoomScale="51" zoomScaleNormal="70" workbookViewId="0">
      <pane xSplit="2" ySplit="6" topLeftCell="C7" activePane="bottomRight" state="frozen"/>
      <selection pane="topRight" activeCell="C1" sqref="C1"/>
      <selection pane="bottomLeft" activeCell="A7" sqref="A7"/>
      <selection pane="bottomRight" activeCell="M9" sqref="M9"/>
    </sheetView>
  </sheetViews>
  <sheetFormatPr defaultColWidth="9.109375" defaultRowHeight="17.399999999999999" x14ac:dyDescent="0.3"/>
  <cols>
    <col min="1" max="1" width="61.21875" style="221" customWidth="1"/>
    <col min="2" max="2" width="17.109375" style="221" customWidth="1"/>
    <col min="3" max="3" width="31.44140625" style="221" hidden="1" customWidth="1"/>
    <col min="4" max="4" width="19.77734375" style="221" customWidth="1"/>
    <col min="5" max="5" width="22.5546875" style="221" bestFit="1" customWidth="1"/>
    <col min="6" max="6" width="19.77734375" style="221" customWidth="1"/>
    <col min="7" max="7" width="16.77734375" style="221" customWidth="1"/>
    <col min="8" max="8" width="18.109375" style="221" customWidth="1"/>
    <col min="9" max="9" width="19.109375" style="221" customWidth="1"/>
    <col min="10" max="10" width="19" style="221" customWidth="1"/>
    <col min="11" max="11" width="18" style="221" customWidth="1"/>
    <col min="12" max="12" width="17.44140625" style="221" customWidth="1"/>
    <col min="13" max="13" width="15.88671875" style="221" customWidth="1"/>
    <col min="14" max="18" width="17.77734375" style="221" hidden="1" customWidth="1"/>
    <col min="19" max="22" width="18.109375" style="221" hidden="1" customWidth="1"/>
    <col min="23" max="32" width="17.77734375" style="221" hidden="1" customWidth="1"/>
    <col min="33" max="33" width="17.77734375" style="221" customWidth="1"/>
    <col min="34" max="44" width="15.5546875" style="221" customWidth="1"/>
    <col min="45" max="45" width="6.44140625" style="221" customWidth="1"/>
    <col min="46" max="46" width="24.77734375" style="221" customWidth="1"/>
    <col min="47" max="65" width="12.109375" style="221" customWidth="1"/>
    <col min="66" max="66" width="6.44140625" style="221" customWidth="1"/>
    <col min="67" max="67" width="24.77734375" style="221" customWidth="1"/>
    <col min="68" max="72" width="12.109375" style="221" customWidth="1"/>
    <col min="73" max="73" width="24.77734375" style="221" customWidth="1"/>
    <col min="74" max="169" width="12.109375" style="221" customWidth="1"/>
    <col min="170" max="170" width="24.77734375" style="221" customWidth="1"/>
    <col min="171" max="256" width="9.109375" style="221"/>
    <col min="257" max="257" width="61.21875" style="221" customWidth="1"/>
    <col min="258" max="258" width="17.109375" style="221" customWidth="1"/>
    <col min="259" max="259" width="0" style="221" hidden="1" customWidth="1"/>
    <col min="260" max="260" width="19.77734375" style="221" customWidth="1"/>
    <col min="261" max="261" width="22.5546875" style="221" bestFit="1" customWidth="1"/>
    <col min="262" max="262" width="19.77734375" style="221" customWidth="1"/>
    <col min="263" max="263" width="16.77734375" style="221" customWidth="1"/>
    <col min="264" max="264" width="18.109375" style="221" customWidth="1"/>
    <col min="265" max="265" width="19.109375" style="221" customWidth="1"/>
    <col min="266" max="266" width="19" style="221" customWidth="1"/>
    <col min="267" max="267" width="18" style="221" customWidth="1"/>
    <col min="268" max="268" width="17.44140625" style="221" customWidth="1"/>
    <col min="269" max="269" width="15.88671875" style="221" customWidth="1"/>
    <col min="270" max="274" width="17.77734375" style="221" customWidth="1"/>
    <col min="275" max="278" width="18.109375" style="221" customWidth="1"/>
    <col min="279" max="289" width="17.77734375" style="221" customWidth="1"/>
    <col min="290" max="300" width="15.5546875" style="221" customWidth="1"/>
    <col min="301" max="301" width="6.44140625" style="221" customWidth="1"/>
    <col min="302" max="302" width="24.77734375" style="221" customWidth="1"/>
    <col min="303" max="321" width="12.109375" style="221" customWidth="1"/>
    <col min="322" max="322" width="6.44140625" style="221" customWidth="1"/>
    <col min="323" max="323" width="24.77734375" style="221" customWidth="1"/>
    <col min="324" max="328" width="12.109375" style="221" customWidth="1"/>
    <col min="329" max="329" width="24.77734375" style="221" customWidth="1"/>
    <col min="330" max="425" width="12.109375" style="221" customWidth="1"/>
    <col min="426" max="426" width="24.77734375" style="221" customWidth="1"/>
    <col min="427" max="512" width="9.109375" style="221"/>
    <col min="513" max="513" width="61.21875" style="221" customWidth="1"/>
    <col min="514" max="514" width="17.109375" style="221" customWidth="1"/>
    <col min="515" max="515" width="0" style="221" hidden="1" customWidth="1"/>
    <col min="516" max="516" width="19.77734375" style="221" customWidth="1"/>
    <col min="517" max="517" width="22.5546875" style="221" bestFit="1" customWidth="1"/>
    <col min="518" max="518" width="19.77734375" style="221" customWidth="1"/>
    <col min="519" max="519" width="16.77734375" style="221" customWidth="1"/>
    <col min="520" max="520" width="18.109375" style="221" customWidth="1"/>
    <col min="521" max="521" width="19.109375" style="221" customWidth="1"/>
    <col min="522" max="522" width="19" style="221" customWidth="1"/>
    <col min="523" max="523" width="18" style="221" customWidth="1"/>
    <col min="524" max="524" width="17.44140625" style="221" customWidth="1"/>
    <col min="525" max="525" width="15.88671875" style="221" customWidth="1"/>
    <col min="526" max="530" width="17.77734375" style="221" customWidth="1"/>
    <col min="531" max="534" width="18.109375" style="221" customWidth="1"/>
    <col min="535" max="545" width="17.77734375" style="221" customWidth="1"/>
    <col min="546" max="556" width="15.5546875" style="221" customWidth="1"/>
    <col min="557" max="557" width="6.44140625" style="221" customWidth="1"/>
    <col min="558" max="558" width="24.77734375" style="221" customWidth="1"/>
    <col min="559" max="577" width="12.109375" style="221" customWidth="1"/>
    <col min="578" max="578" width="6.44140625" style="221" customWidth="1"/>
    <col min="579" max="579" width="24.77734375" style="221" customWidth="1"/>
    <col min="580" max="584" width="12.109375" style="221" customWidth="1"/>
    <col min="585" max="585" width="24.77734375" style="221" customWidth="1"/>
    <col min="586" max="681" width="12.109375" style="221" customWidth="1"/>
    <col min="682" max="682" width="24.77734375" style="221" customWidth="1"/>
    <col min="683" max="768" width="9.109375" style="221"/>
    <col min="769" max="769" width="61.21875" style="221" customWidth="1"/>
    <col min="770" max="770" width="17.109375" style="221" customWidth="1"/>
    <col min="771" max="771" width="0" style="221" hidden="1" customWidth="1"/>
    <col min="772" max="772" width="19.77734375" style="221" customWidth="1"/>
    <col min="773" max="773" width="22.5546875" style="221" bestFit="1" customWidth="1"/>
    <col min="774" max="774" width="19.77734375" style="221" customWidth="1"/>
    <col min="775" max="775" width="16.77734375" style="221" customWidth="1"/>
    <col min="776" max="776" width="18.109375" style="221" customWidth="1"/>
    <col min="777" max="777" width="19.109375" style="221" customWidth="1"/>
    <col min="778" max="778" width="19" style="221" customWidth="1"/>
    <col min="779" max="779" width="18" style="221" customWidth="1"/>
    <col min="780" max="780" width="17.44140625" style="221" customWidth="1"/>
    <col min="781" max="781" width="15.88671875" style="221" customWidth="1"/>
    <col min="782" max="786" width="17.77734375" style="221" customWidth="1"/>
    <col min="787" max="790" width="18.109375" style="221" customWidth="1"/>
    <col min="791" max="801" width="17.77734375" style="221" customWidth="1"/>
    <col min="802" max="812" width="15.5546875" style="221" customWidth="1"/>
    <col min="813" max="813" width="6.44140625" style="221" customWidth="1"/>
    <col min="814" max="814" width="24.77734375" style="221" customWidth="1"/>
    <col min="815" max="833" width="12.109375" style="221" customWidth="1"/>
    <col min="834" max="834" width="6.44140625" style="221" customWidth="1"/>
    <col min="835" max="835" width="24.77734375" style="221" customWidth="1"/>
    <col min="836" max="840" width="12.109375" style="221" customWidth="1"/>
    <col min="841" max="841" width="24.77734375" style="221" customWidth="1"/>
    <col min="842" max="937" width="12.109375" style="221" customWidth="1"/>
    <col min="938" max="938" width="24.77734375" style="221" customWidth="1"/>
    <col min="939" max="1024" width="9.109375" style="221"/>
    <col min="1025" max="1025" width="61.21875" style="221" customWidth="1"/>
    <col min="1026" max="1026" width="17.109375" style="221" customWidth="1"/>
    <col min="1027" max="1027" width="0" style="221" hidden="1" customWidth="1"/>
    <col min="1028" max="1028" width="19.77734375" style="221" customWidth="1"/>
    <col min="1029" max="1029" width="22.5546875" style="221" bestFit="1" customWidth="1"/>
    <col min="1030" max="1030" width="19.77734375" style="221" customWidth="1"/>
    <col min="1031" max="1031" width="16.77734375" style="221" customWidth="1"/>
    <col min="1032" max="1032" width="18.109375" style="221" customWidth="1"/>
    <col min="1033" max="1033" width="19.109375" style="221" customWidth="1"/>
    <col min="1034" max="1034" width="19" style="221" customWidth="1"/>
    <col min="1035" max="1035" width="18" style="221" customWidth="1"/>
    <col min="1036" max="1036" width="17.44140625" style="221" customWidth="1"/>
    <col min="1037" max="1037" width="15.88671875" style="221" customWidth="1"/>
    <col min="1038" max="1042" width="17.77734375" style="221" customWidth="1"/>
    <col min="1043" max="1046" width="18.109375" style="221" customWidth="1"/>
    <col min="1047" max="1057" width="17.77734375" style="221" customWidth="1"/>
    <col min="1058" max="1068" width="15.5546875" style="221" customWidth="1"/>
    <col min="1069" max="1069" width="6.44140625" style="221" customWidth="1"/>
    <col min="1070" max="1070" width="24.77734375" style="221" customWidth="1"/>
    <col min="1071" max="1089" width="12.109375" style="221" customWidth="1"/>
    <col min="1090" max="1090" width="6.44140625" style="221" customWidth="1"/>
    <col min="1091" max="1091" width="24.77734375" style="221" customWidth="1"/>
    <col min="1092" max="1096" width="12.109375" style="221" customWidth="1"/>
    <col min="1097" max="1097" width="24.77734375" style="221" customWidth="1"/>
    <col min="1098" max="1193" width="12.109375" style="221" customWidth="1"/>
    <col min="1194" max="1194" width="24.77734375" style="221" customWidth="1"/>
    <col min="1195" max="1280" width="9.109375" style="221"/>
    <col min="1281" max="1281" width="61.21875" style="221" customWidth="1"/>
    <col min="1282" max="1282" width="17.109375" style="221" customWidth="1"/>
    <col min="1283" max="1283" width="0" style="221" hidden="1" customWidth="1"/>
    <col min="1284" max="1284" width="19.77734375" style="221" customWidth="1"/>
    <col min="1285" max="1285" width="22.5546875" style="221" bestFit="1" customWidth="1"/>
    <col min="1286" max="1286" width="19.77734375" style="221" customWidth="1"/>
    <col min="1287" max="1287" width="16.77734375" style="221" customWidth="1"/>
    <col min="1288" max="1288" width="18.109375" style="221" customWidth="1"/>
    <col min="1289" max="1289" width="19.109375" style="221" customWidth="1"/>
    <col min="1290" max="1290" width="19" style="221" customWidth="1"/>
    <col min="1291" max="1291" width="18" style="221" customWidth="1"/>
    <col min="1292" max="1292" width="17.44140625" style="221" customWidth="1"/>
    <col min="1293" max="1293" width="15.88671875" style="221" customWidth="1"/>
    <col min="1294" max="1298" width="17.77734375" style="221" customWidth="1"/>
    <col min="1299" max="1302" width="18.109375" style="221" customWidth="1"/>
    <col min="1303" max="1313" width="17.77734375" style="221" customWidth="1"/>
    <col min="1314" max="1324" width="15.5546875" style="221" customWidth="1"/>
    <col min="1325" max="1325" width="6.44140625" style="221" customWidth="1"/>
    <col min="1326" max="1326" width="24.77734375" style="221" customWidth="1"/>
    <col min="1327" max="1345" width="12.109375" style="221" customWidth="1"/>
    <col min="1346" max="1346" width="6.44140625" style="221" customWidth="1"/>
    <col min="1347" max="1347" width="24.77734375" style="221" customWidth="1"/>
    <col min="1348" max="1352" width="12.109375" style="221" customWidth="1"/>
    <col min="1353" max="1353" width="24.77734375" style="221" customWidth="1"/>
    <col min="1354" max="1449" width="12.109375" style="221" customWidth="1"/>
    <col min="1450" max="1450" width="24.77734375" style="221" customWidth="1"/>
    <col min="1451" max="1536" width="9.109375" style="221"/>
    <col min="1537" max="1537" width="61.21875" style="221" customWidth="1"/>
    <col min="1538" max="1538" width="17.109375" style="221" customWidth="1"/>
    <col min="1539" max="1539" width="0" style="221" hidden="1" customWidth="1"/>
    <col min="1540" max="1540" width="19.77734375" style="221" customWidth="1"/>
    <col min="1541" max="1541" width="22.5546875" style="221" bestFit="1" customWidth="1"/>
    <col min="1542" max="1542" width="19.77734375" style="221" customWidth="1"/>
    <col min="1543" max="1543" width="16.77734375" style="221" customWidth="1"/>
    <col min="1544" max="1544" width="18.109375" style="221" customWidth="1"/>
    <col min="1545" max="1545" width="19.109375" style="221" customWidth="1"/>
    <col min="1546" max="1546" width="19" style="221" customWidth="1"/>
    <col min="1547" max="1547" width="18" style="221" customWidth="1"/>
    <col min="1548" max="1548" width="17.44140625" style="221" customWidth="1"/>
    <col min="1549" max="1549" width="15.88671875" style="221" customWidth="1"/>
    <col min="1550" max="1554" width="17.77734375" style="221" customWidth="1"/>
    <col min="1555" max="1558" width="18.109375" style="221" customWidth="1"/>
    <col min="1559" max="1569" width="17.77734375" style="221" customWidth="1"/>
    <col min="1570" max="1580" width="15.5546875" style="221" customWidth="1"/>
    <col min="1581" max="1581" width="6.44140625" style="221" customWidth="1"/>
    <col min="1582" max="1582" width="24.77734375" style="221" customWidth="1"/>
    <col min="1583" max="1601" width="12.109375" style="221" customWidth="1"/>
    <col min="1602" max="1602" width="6.44140625" style="221" customWidth="1"/>
    <col min="1603" max="1603" width="24.77734375" style="221" customWidth="1"/>
    <col min="1604" max="1608" width="12.109375" style="221" customWidth="1"/>
    <col min="1609" max="1609" width="24.77734375" style="221" customWidth="1"/>
    <col min="1610" max="1705" width="12.109375" style="221" customWidth="1"/>
    <col min="1706" max="1706" width="24.77734375" style="221" customWidth="1"/>
    <col min="1707" max="1792" width="9.109375" style="221"/>
    <col min="1793" max="1793" width="61.21875" style="221" customWidth="1"/>
    <col min="1794" max="1794" width="17.109375" style="221" customWidth="1"/>
    <col min="1795" max="1795" width="0" style="221" hidden="1" customWidth="1"/>
    <col min="1796" max="1796" width="19.77734375" style="221" customWidth="1"/>
    <col min="1797" max="1797" width="22.5546875" style="221" bestFit="1" customWidth="1"/>
    <col min="1798" max="1798" width="19.77734375" style="221" customWidth="1"/>
    <col min="1799" max="1799" width="16.77734375" style="221" customWidth="1"/>
    <col min="1800" max="1800" width="18.109375" style="221" customWidth="1"/>
    <col min="1801" max="1801" width="19.109375" style="221" customWidth="1"/>
    <col min="1802" max="1802" width="19" style="221" customWidth="1"/>
    <col min="1803" max="1803" width="18" style="221" customWidth="1"/>
    <col min="1804" max="1804" width="17.44140625" style="221" customWidth="1"/>
    <col min="1805" max="1805" width="15.88671875" style="221" customWidth="1"/>
    <col min="1806" max="1810" width="17.77734375" style="221" customWidth="1"/>
    <col min="1811" max="1814" width="18.109375" style="221" customWidth="1"/>
    <col min="1815" max="1825" width="17.77734375" style="221" customWidth="1"/>
    <col min="1826" max="1836" width="15.5546875" style="221" customWidth="1"/>
    <col min="1837" max="1837" width="6.44140625" style="221" customWidth="1"/>
    <col min="1838" max="1838" width="24.77734375" style="221" customWidth="1"/>
    <col min="1839" max="1857" width="12.109375" style="221" customWidth="1"/>
    <col min="1858" max="1858" width="6.44140625" style="221" customWidth="1"/>
    <col min="1859" max="1859" width="24.77734375" style="221" customWidth="1"/>
    <col min="1860" max="1864" width="12.109375" style="221" customWidth="1"/>
    <col min="1865" max="1865" width="24.77734375" style="221" customWidth="1"/>
    <col min="1866" max="1961" width="12.109375" style="221" customWidth="1"/>
    <col min="1962" max="1962" width="24.77734375" style="221" customWidth="1"/>
    <col min="1963" max="2048" width="9.109375" style="221"/>
    <col min="2049" max="2049" width="61.21875" style="221" customWidth="1"/>
    <col min="2050" max="2050" width="17.109375" style="221" customWidth="1"/>
    <col min="2051" max="2051" width="0" style="221" hidden="1" customWidth="1"/>
    <col min="2052" max="2052" width="19.77734375" style="221" customWidth="1"/>
    <col min="2053" max="2053" width="22.5546875" style="221" bestFit="1" customWidth="1"/>
    <col min="2054" max="2054" width="19.77734375" style="221" customWidth="1"/>
    <col min="2055" max="2055" width="16.77734375" style="221" customWidth="1"/>
    <col min="2056" max="2056" width="18.109375" style="221" customWidth="1"/>
    <col min="2057" max="2057" width="19.109375" style="221" customWidth="1"/>
    <col min="2058" max="2058" width="19" style="221" customWidth="1"/>
    <col min="2059" max="2059" width="18" style="221" customWidth="1"/>
    <col min="2060" max="2060" width="17.44140625" style="221" customWidth="1"/>
    <col min="2061" max="2061" width="15.88671875" style="221" customWidth="1"/>
    <col min="2062" max="2066" width="17.77734375" style="221" customWidth="1"/>
    <col min="2067" max="2070" width="18.109375" style="221" customWidth="1"/>
    <col min="2071" max="2081" width="17.77734375" style="221" customWidth="1"/>
    <col min="2082" max="2092" width="15.5546875" style="221" customWidth="1"/>
    <col min="2093" max="2093" width="6.44140625" style="221" customWidth="1"/>
    <col min="2094" max="2094" width="24.77734375" style="221" customWidth="1"/>
    <col min="2095" max="2113" width="12.109375" style="221" customWidth="1"/>
    <col min="2114" max="2114" width="6.44140625" style="221" customWidth="1"/>
    <col min="2115" max="2115" width="24.77734375" style="221" customWidth="1"/>
    <col min="2116" max="2120" width="12.109375" style="221" customWidth="1"/>
    <col min="2121" max="2121" width="24.77734375" style="221" customWidth="1"/>
    <col min="2122" max="2217" width="12.109375" style="221" customWidth="1"/>
    <col min="2218" max="2218" width="24.77734375" style="221" customWidth="1"/>
    <col min="2219" max="2304" width="9.109375" style="221"/>
    <col min="2305" max="2305" width="61.21875" style="221" customWidth="1"/>
    <col min="2306" max="2306" width="17.109375" style="221" customWidth="1"/>
    <col min="2307" max="2307" width="0" style="221" hidden="1" customWidth="1"/>
    <col min="2308" max="2308" width="19.77734375" style="221" customWidth="1"/>
    <col min="2309" max="2309" width="22.5546875" style="221" bestFit="1" customWidth="1"/>
    <col min="2310" max="2310" width="19.77734375" style="221" customWidth="1"/>
    <col min="2311" max="2311" width="16.77734375" style="221" customWidth="1"/>
    <col min="2312" max="2312" width="18.109375" style="221" customWidth="1"/>
    <col min="2313" max="2313" width="19.109375" style="221" customWidth="1"/>
    <col min="2314" max="2314" width="19" style="221" customWidth="1"/>
    <col min="2315" max="2315" width="18" style="221" customWidth="1"/>
    <col min="2316" max="2316" width="17.44140625" style="221" customWidth="1"/>
    <col min="2317" max="2317" width="15.88671875" style="221" customWidth="1"/>
    <col min="2318" max="2322" width="17.77734375" style="221" customWidth="1"/>
    <col min="2323" max="2326" width="18.109375" style="221" customWidth="1"/>
    <col min="2327" max="2337" width="17.77734375" style="221" customWidth="1"/>
    <col min="2338" max="2348" width="15.5546875" style="221" customWidth="1"/>
    <col min="2349" max="2349" width="6.44140625" style="221" customWidth="1"/>
    <col min="2350" max="2350" width="24.77734375" style="221" customWidth="1"/>
    <col min="2351" max="2369" width="12.109375" style="221" customWidth="1"/>
    <col min="2370" max="2370" width="6.44140625" style="221" customWidth="1"/>
    <col min="2371" max="2371" width="24.77734375" style="221" customWidth="1"/>
    <col min="2372" max="2376" width="12.109375" style="221" customWidth="1"/>
    <col min="2377" max="2377" width="24.77734375" style="221" customWidth="1"/>
    <col min="2378" max="2473" width="12.109375" style="221" customWidth="1"/>
    <col min="2474" max="2474" width="24.77734375" style="221" customWidth="1"/>
    <col min="2475" max="2560" width="9.109375" style="221"/>
    <col min="2561" max="2561" width="61.21875" style="221" customWidth="1"/>
    <col min="2562" max="2562" width="17.109375" style="221" customWidth="1"/>
    <col min="2563" max="2563" width="0" style="221" hidden="1" customWidth="1"/>
    <col min="2564" max="2564" width="19.77734375" style="221" customWidth="1"/>
    <col min="2565" max="2565" width="22.5546875" style="221" bestFit="1" customWidth="1"/>
    <col min="2566" max="2566" width="19.77734375" style="221" customWidth="1"/>
    <col min="2567" max="2567" width="16.77734375" style="221" customWidth="1"/>
    <col min="2568" max="2568" width="18.109375" style="221" customWidth="1"/>
    <col min="2569" max="2569" width="19.109375" style="221" customWidth="1"/>
    <col min="2570" max="2570" width="19" style="221" customWidth="1"/>
    <col min="2571" max="2571" width="18" style="221" customWidth="1"/>
    <col min="2572" max="2572" width="17.44140625" style="221" customWidth="1"/>
    <col min="2573" max="2573" width="15.88671875" style="221" customWidth="1"/>
    <col min="2574" max="2578" width="17.77734375" style="221" customWidth="1"/>
    <col min="2579" max="2582" width="18.109375" style="221" customWidth="1"/>
    <col min="2583" max="2593" width="17.77734375" style="221" customWidth="1"/>
    <col min="2594" max="2604" width="15.5546875" style="221" customWidth="1"/>
    <col min="2605" max="2605" width="6.44140625" style="221" customWidth="1"/>
    <col min="2606" max="2606" width="24.77734375" style="221" customWidth="1"/>
    <col min="2607" max="2625" width="12.109375" style="221" customWidth="1"/>
    <col min="2626" max="2626" width="6.44140625" style="221" customWidth="1"/>
    <col min="2627" max="2627" width="24.77734375" style="221" customWidth="1"/>
    <col min="2628" max="2632" width="12.109375" style="221" customWidth="1"/>
    <col min="2633" max="2633" width="24.77734375" style="221" customWidth="1"/>
    <col min="2634" max="2729" width="12.109375" style="221" customWidth="1"/>
    <col min="2730" max="2730" width="24.77734375" style="221" customWidth="1"/>
    <col min="2731" max="2816" width="9.109375" style="221"/>
    <col min="2817" max="2817" width="61.21875" style="221" customWidth="1"/>
    <col min="2818" max="2818" width="17.109375" style="221" customWidth="1"/>
    <col min="2819" max="2819" width="0" style="221" hidden="1" customWidth="1"/>
    <col min="2820" max="2820" width="19.77734375" style="221" customWidth="1"/>
    <col min="2821" max="2821" width="22.5546875" style="221" bestFit="1" customWidth="1"/>
    <col min="2822" max="2822" width="19.77734375" style="221" customWidth="1"/>
    <col min="2823" max="2823" width="16.77734375" style="221" customWidth="1"/>
    <col min="2824" max="2824" width="18.109375" style="221" customWidth="1"/>
    <col min="2825" max="2825" width="19.109375" style="221" customWidth="1"/>
    <col min="2826" max="2826" width="19" style="221" customWidth="1"/>
    <col min="2827" max="2827" width="18" style="221" customWidth="1"/>
    <col min="2828" max="2828" width="17.44140625" style="221" customWidth="1"/>
    <col min="2829" max="2829" width="15.88671875" style="221" customWidth="1"/>
    <col min="2830" max="2834" width="17.77734375" style="221" customWidth="1"/>
    <col min="2835" max="2838" width="18.109375" style="221" customWidth="1"/>
    <col min="2839" max="2849" width="17.77734375" style="221" customWidth="1"/>
    <col min="2850" max="2860" width="15.5546875" style="221" customWidth="1"/>
    <col min="2861" max="2861" width="6.44140625" style="221" customWidth="1"/>
    <col min="2862" max="2862" width="24.77734375" style="221" customWidth="1"/>
    <col min="2863" max="2881" width="12.109375" style="221" customWidth="1"/>
    <col min="2882" max="2882" width="6.44140625" style="221" customWidth="1"/>
    <col min="2883" max="2883" width="24.77734375" style="221" customWidth="1"/>
    <col min="2884" max="2888" width="12.109375" style="221" customWidth="1"/>
    <col min="2889" max="2889" width="24.77734375" style="221" customWidth="1"/>
    <col min="2890" max="2985" width="12.109375" style="221" customWidth="1"/>
    <col min="2986" max="2986" width="24.77734375" style="221" customWidth="1"/>
    <col min="2987" max="3072" width="9.109375" style="221"/>
    <col min="3073" max="3073" width="61.21875" style="221" customWidth="1"/>
    <col min="3074" max="3074" width="17.109375" style="221" customWidth="1"/>
    <col min="3075" max="3075" width="0" style="221" hidden="1" customWidth="1"/>
    <col min="3076" max="3076" width="19.77734375" style="221" customWidth="1"/>
    <col min="3077" max="3077" width="22.5546875" style="221" bestFit="1" customWidth="1"/>
    <col min="3078" max="3078" width="19.77734375" style="221" customWidth="1"/>
    <col min="3079" max="3079" width="16.77734375" style="221" customWidth="1"/>
    <col min="3080" max="3080" width="18.109375" style="221" customWidth="1"/>
    <col min="3081" max="3081" width="19.109375" style="221" customWidth="1"/>
    <col min="3082" max="3082" width="19" style="221" customWidth="1"/>
    <col min="3083" max="3083" width="18" style="221" customWidth="1"/>
    <col min="3084" max="3084" width="17.44140625" style="221" customWidth="1"/>
    <col min="3085" max="3085" width="15.88671875" style="221" customWidth="1"/>
    <col min="3086" max="3090" width="17.77734375" style="221" customWidth="1"/>
    <col min="3091" max="3094" width="18.109375" style="221" customWidth="1"/>
    <col min="3095" max="3105" width="17.77734375" style="221" customWidth="1"/>
    <col min="3106" max="3116" width="15.5546875" style="221" customWidth="1"/>
    <col min="3117" max="3117" width="6.44140625" style="221" customWidth="1"/>
    <col min="3118" max="3118" width="24.77734375" style="221" customWidth="1"/>
    <col min="3119" max="3137" width="12.109375" style="221" customWidth="1"/>
    <col min="3138" max="3138" width="6.44140625" style="221" customWidth="1"/>
    <col min="3139" max="3139" width="24.77734375" style="221" customWidth="1"/>
    <col min="3140" max="3144" width="12.109375" style="221" customWidth="1"/>
    <col min="3145" max="3145" width="24.77734375" style="221" customWidth="1"/>
    <col min="3146" max="3241" width="12.109375" style="221" customWidth="1"/>
    <col min="3242" max="3242" width="24.77734375" style="221" customWidth="1"/>
    <col min="3243" max="3328" width="9.109375" style="221"/>
    <col min="3329" max="3329" width="61.21875" style="221" customWidth="1"/>
    <col min="3330" max="3330" width="17.109375" style="221" customWidth="1"/>
    <col min="3331" max="3331" width="0" style="221" hidden="1" customWidth="1"/>
    <col min="3332" max="3332" width="19.77734375" style="221" customWidth="1"/>
    <col min="3333" max="3333" width="22.5546875" style="221" bestFit="1" customWidth="1"/>
    <col min="3334" max="3334" width="19.77734375" style="221" customWidth="1"/>
    <col min="3335" max="3335" width="16.77734375" style="221" customWidth="1"/>
    <col min="3336" max="3336" width="18.109375" style="221" customWidth="1"/>
    <col min="3337" max="3337" width="19.109375" style="221" customWidth="1"/>
    <col min="3338" max="3338" width="19" style="221" customWidth="1"/>
    <col min="3339" max="3339" width="18" style="221" customWidth="1"/>
    <col min="3340" max="3340" width="17.44140625" style="221" customWidth="1"/>
    <col min="3341" max="3341" width="15.88671875" style="221" customWidth="1"/>
    <col min="3342" max="3346" width="17.77734375" style="221" customWidth="1"/>
    <col min="3347" max="3350" width="18.109375" style="221" customWidth="1"/>
    <col min="3351" max="3361" width="17.77734375" style="221" customWidth="1"/>
    <col min="3362" max="3372" width="15.5546875" style="221" customWidth="1"/>
    <col min="3373" max="3373" width="6.44140625" style="221" customWidth="1"/>
    <col min="3374" max="3374" width="24.77734375" style="221" customWidth="1"/>
    <col min="3375" max="3393" width="12.109375" style="221" customWidth="1"/>
    <col min="3394" max="3394" width="6.44140625" style="221" customWidth="1"/>
    <col min="3395" max="3395" width="24.77734375" style="221" customWidth="1"/>
    <col min="3396" max="3400" width="12.109375" style="221" customWidth="1"/>
    <col min="3401" max="3401" width="24.77734375" style="221" customWidth="1"/>
    <col min="3402" max="3497" width="12.109375" style="221" customWidth="1"/>
    <col min="3498" max="3498" width="24.77734375" style="221" customWidth="1"/>
    <col min="3499" max="3584" width="9.109375" style="221"/>
    <col min="3585" max="3585" width="61.21875" style="221" customWidth="1"/>
    <col min="3586" max="3586" width="17.109375" style="221" customWidth="1"/>
    <col min="3587" max="3587" width="0" style="221" hidden="1" customWidth="1"/>
    <col min="3588" max="3588" width="19.77734375" style="221" customWidth="1"/>
    <col min="3589" max="3589" width="22.5546875" style="221" bestFit="1" customWidth="1"/>
    <col min="3590" max="3590" width="19.77734375" style="221" customWidth="1"/>
    <col min="3591" max="3591" width="16.77734375" style="221" customWidth="1"/>
    <col min="3592" max="3592" width="18.109375" style="221" customWidth="1"/>
    <col min="3593" max="3593" width="19.109375" style="221" customWidth="1"/>
    <col min="3594" max="3594" width="19" style="221" customWidth="1"/>
    <col min="3595" max="3595" width="18" style="221" customWidth="1"/>
    <col min="3596" max="3596" width="17.44140625" style="221" customWidth="1"/>
    <col min="3597" max="3597" width="15.88671875" style="221" customWidth="1"/>
    <col min="3598" max="3602" width="17.77734375" style="221" customWidth="1"/>
    <col min="3603" max="3606" width="18.109375" style="221" customWidth="1"/>
    <col min="3607" max="3617" width="17.77734375" style="221" customWidth="1"/>
    <col min="3618" max="3628" width="15.5546875" style="221" customWidth="1"/>
    <col min="3629" max="3629" width="6.44140625" style="221" customWidth="1"/>
    <col min="3630" max="3630" width="24.77734375" style="221" customWidth="1"/>
    <col min="3631" max="3649" width="12.109375" style="221" customWidth="1"/>
    <col min="3650" max="3650" width="6.44140625" style="221" customWidth="1"/>
    <col min="3651" max="3651" width="24.77734375" style="221" customWidth="1"/>
    <col min="3652" max="3656" width="12.109375" style="221" customWidth="1"/>
    <col min="3657" max="3657" width="24.77734375" style="221" customWidth="1"/>
    <col min="3658" max="3753" width="12.109375" style="221" customWidth="1"/>
    <col min="3754" max="3754" width="24.77734375" style="221" customWidth="1"/>
    <col min="3755" max="3840" width="9.109375" style="221"/>
    <col min="3841" max="3841" width="61.21875" style="221" customWidth="1"/>
    <col min="3842" max="3842" width="17.109375" style="221" customWidth="1"/>
    <col min="3843" max="3843" width="0" style="221" hidden="1" customWidth="1"/>
    <col min="3844" max="3844" width="19.77734375" style="221" customWidth="1"/>
    <col min="3845" max="3845" width="22.5546875" style="221" bestFit="1" customWidth="1"/>
    <col min="3846" max="3846" width="19.77734375" style="221" customWidth="1"/>
    <col min="3847" max="3847" width="16.77734375" style="221" customWidth="1"/>
    <col min="3848" max="3848" width="18.109375" style="221" customWidth="1"/>
    <col min="3849" max="3849" width="19.109375" style="221" customWidth="1"/>
    <col min="3850" max="3850" width="19" style="221" customWidth="1"/>
    <col min="3851" max="3851" width="18" style="221" customWidth="1"/>
    <col min="3852" max="3852" width="17.44140625" style="221" customWidth="1"/>
    <col min="3853" max="3853" width="15.88671875" style="221" customWidth="1"/>
    <col min="3854" max="3858" width="17.77734375" style="221" customWidth="1"/>
    <col min="3859" max="3862" width="18.109375" style="221" customWidth="1"/>
    <col min="3863" max="3873" width="17.77734375" style="221" customWidth="1"/>
    <col min="3874" max="3884" width="15.5546875" style="221" customWidth="1"/>
    <col min="3885" max="3885" width="6.44140625" style="221" customWidth="1"/>
    <col min="3886" max="3886" width="24.77734375" style="221" customWidth="1"/>
    <col min="3887" max="3905" width="12.109375" style="221" customWidth="1"/>
    <col min="3906" max="3906" width="6.44140625" style="221" customWidth="1"/>
    <col min="3907" max="3907" width="24.77734375" style="221" customWidth="1"/>
    <col min="3908" max="3912" width="12.109375" style="221" customWidth="1"/>
    <col min="3913" max="3913" width="24.77734375" style="221" customWidth="1"/>
    <col min="3914" max="4009" width="12.109375" style="221" customWidth="1"/>
    <col min="4010" max="4010" width="24.77734375" style="221" customWidth="1"/>
    <col min="4011" max="4096" width="9.109375" style="221"/>
    <col min="4097" max="4097" width="61.21875" style="221" customWidth="1"/>
    <col min="4098" max="4098" width="17.109375" style="221" customWidth="1"/>
    <col min="4099" max="4099" width="0" style="221" hidden="1" customWidth="1"/>
    <col min="4100" max="4100" width="19.77734375" style="221" customWidth="1"/>
    <col min="4101" max="4101" width="22.5546875" style="221" bestFit="1" customWidth="1"/>
    <col min="4102" max="4102" width="19.77734375" style="221" customWidth="1"/>
    <col min="4103" max="4103" width="16.77734375" style="221" customWidth="1"/>
    <col min="4104" max="4104" width="18.109375" style="221" customWidth="1"/>
    <col min="4105" max="4105" width="19.109375" style="221" customWidth="1"/>
    <col min="4106" max="4106" width="19" style="221" customWidth="1"/>
    <col min="4107" max="4107" width="18" style="221" customWidth="1"/>
    <col min="4108" max="4108" width="17.44140625" style="221" customWidth="1"/>
    <col min="4109" max="4109" width="15.88671875" style="221" customWidth="1"/>
    <col min="4110" max="4114" width="17.77734375" style="221" customWidth="1"/>
    <col min="4115" max="4118" width="18.109375" style="221" customWidth="1"/>
    <col min="4119" max="4129" width="17.77734375" style="221" customWidth="1"/>
    <col min="4130" max="4140" width="15.5546875" style="221" customWidth="1"/>
    <col min="4141" max="4141" width="6.44140625" style="221" customWidth="1"/>
    <col min="4142" max="4142" width="24.77734375" style="221" customWidth="1"/>
    <col min="4143" max="4161" width="12.109375" style="221" customWidth="1"/>
    <col min="4162" max="4162" width="6.44140625" style="221" customWidth="1"/>
    <col min="4163" max="4163" width="24.77734375" style="221" customWidth="1"/>
    <col min="4164" max="4168" width="12.109375" style="221" customWidth="1"/>
    <col min="4169" max="4169" width="24.77734375" style="221" customWidth="1"/>
    <col min="4170" max="4265" width="12.109375" style="221" customWidth="1"/>
    <col min="4266" max="4266" width="24.77734375" style="221" customWidth="1"/>
    <col min="4267" max="4352" width="9.109375" style="221"/>
    <col min="4353" max="4353" width="61.21875" style="221" customWidth="1"/>
    <col min="4354" max="4354" width="17.109375" style="221" customWidth="1"/>
    <col min="4355" max="4355" width="0" style="221" hidden="1" customWidth="1"/>
    <col min="4356" max="4356" width="19.77734375" style="221" customWidth="1"/>
    <col min="4357" max="4357" width="22.5546875" style="221" bestFit="1" customWidth="1"/>
    <col min="4358" max="4358" width="19.77734375" style="221" customWidth="1"/>
    <col min="4359" max="4359" width="16.77734375" style="221" customWidth="1"/>
    <col min="4360" max="4360" width="18.109375" style="221" customWidth="1"/>
    <col min="4361" max="4361" width="19.109375" style="221" customWidth="1"/>
    <col min="4362" max="4362" width="19" style="221" customWidth="1"/>
    <col min="4363" max="4363" width="18" style="221" customWidth="1"/>
    <col min="4364" max="4364" width="17.44140625" style="221" customWidth="1"/>
    <col min="4365" max="4365" width="15.88671875" style="221" customWidth="1"/>
    <col min="4366" max="4370" width="17.77734375" style="221" customWidth="1"/>
    <col min="4371" max="4374" width="18.109375" style="221" customWidth="1"/>
    <col min="4375" max="4385" width="17.77734375" style="221" customWidth="1"/>
    <col min="4386" max="4396" width="15.5546875" style="221" customWidth="1"/>
    <col min="4397" max="4397" width="6.44140625" style="221" customWidth="1"/>
    <col min="4398" max="4398" width="24.77734375" style="221" customWidth="1"/>
    <col min="4399" max="4417" width="12.109375" style="221" customWidth="1"/>
    <col min="4418" max="4418" width="6.44140625" style="221" customWidth="1"/>
    <col min="4419" max="4419" width="24.77734375" style="221" customWidth="1"/>
    <col min="4420" max="4424" width="12.109375" style="221" customWidth="1"/>
    <col min="4425" max="4425" width="24.77734375" style="221" customWidth="1"/>
    <col min="4426" max="4521" width="12.109375" style="221" customWidth="1"/>
    <col min="4522" max="4522" width="24.77734375" style="221" customWidth="1"/>
    <col min="4523" max="4608" width="9.109375" style="221"/>
    <col min="4609" max="4609" width="61.21875" style="221" customWidth="1"/>
    <col min="4610" max="4610" width="17.109375" style="221" customWidth="1"/>
    <col min="4611" max="4611" width="0" style="221" hidden="1" customWidth="1"/>
    <col min="4612" max="4612" width="19.77734375" style="221" customWidth="1"/>
    <col min="4613" max="4613" width="22.5546875" style="221" bestFit="1" customWidth="1"/>
    <col min="4614" max="4614" width="19.77734375" style="221" customWidth="1"/>
    <col min="4615" max="4615" width="16.77734375" style="221" customWidth="1"/>
    <col min="4616" max="4616" width="18.109375" style="221" customWidth="1"/>
    <col min="4617" max="4617" width="19.109375" style="221" customWidth="1"/>
    <col min="4618" max="4618" width="19" style="221" customWidth="1"/>
    <col min="4619" max="4619" width="18" style="221" customWidth="1"/>
    <col min="4620" max="4620" width="17.44140625" style="221" customWidth="1"/>
    <col min="4621" max="4621" width="15.88671875" style="221" customWidth="1"/>
    <col min="4622" max="4626" width="17.77734375" style="221" customWidth="1"/>
    <col min="4627" max="4630" width="18.109375" style="221" customWidth="1"/>
    <col min="4631" max="4641" width="17.77734375" style="221" customWidth="1"/>
    <col min="4642" max="4652" width="15.5546875" style="221" customWidth="1"/>
    <col min="4653" max="4653" width="6.44140625" style="221" customWidth="1"/>
    <col min="4654" max="4654" width="24.77734375" style="221" customWidth="1"/>
    <col min="4655" max="4673" width="12.109375" style="221" customWidth="1"/>
    <col min="4674" max="4674" width="6.44140625" style="221" customWidth="1"/>
    <col min="4675" max="4675" width="24.77734375" style="221" customWidth="1"/>
    <col min="4676" max="4680" width="12.109375" style="221" customWidth="1"/>
    <col min="4681" max="4681" width="24.77734375" style="221" customWidth="1"/>
    <col min="4682" max="4777" width="12.109375" style="221" customWidth="1"/>
    <col min="4778" max="4778" width="24.77734375" style="221" customWidth="1"/>
    <col min="4779" max="4864" width="9.109375" style="221"/>
    <col min="4865" max="4865" width="61.21875" style="221" customWidth="1"/>
    <col min="4866" max="4866" width="17.109375" style="221" customWidth="1"/>
    <col min="4867" max="4867" width="0" style="221" hidden="1" customWidth="1"/>
    <col min="4868" max="4868" width="19.77734375" style="221" customWidth="1"/>
    <col min="4869" max="4869" width="22.5546875" style="221" bestFit="1" customWidth="1"/>
    <col min="4870" max="4870" width="19.77734375" style="221" customWidth="1"/>
    <col min="4871" max="4871" width="16.77734375" style="221" customWidth="1"/>
    <col min="4872" max="4872" width="18.109375" style="221" customWidth="1"/>
    <col min="4873" max="4873" width="19.109375" style="221" customWidth="1"/>
    <col min="4874" max="4874" width="19" style="221" customWidth="1"/>
    <col min="4875" max="4875" width="18" style="221" customWidth="1"/>
    <col min="4876" max="4876" width="17.44140625" style="221" customWidth="1"/>
    <col min="4877" max="4877" width="15.88671875" style="221" customWidth="1"/>
    <col min="4878" max="4882" width="17.77734375" style="221" customWidth="1"/>
    <col min="4883" max="4886" width="18.109375" style="221" customWidth="1"/>
    <col min="4887" max="4897" width="17.77734375" style="221" customWidth="1"/>
    <col min="4898" max="4908" width="15.5546875" style="221" customWidth="1"/>
    <col min="4909" max="4909" width="6.44140625" style="221" customWidth="1"/>
    <col min="4910" max="4910" width="24.77734375" style="221" customWidth="1"/>
    <col min="4911" max="4929" width="12.109375" style="221" customWidth="1"/>
    <col min="4930" max="4930" width="6.44140625" style="221" customWidth="1"/>
    <col min="4931" max="4931" width="24.77734375" style="221" customWidth="1"/>
    <col min="4932" max="4936" width="12.109375" style="221" customWidth="1"/>
    <col min="4937" max="4937" width="24.77734375" style="221" customWidth="1"/>
    <col min="4938" max="5033" width="12.109375" style="221" customWidth="1"/>
    <col min="5034" max="5034" width="24.77734375" style="221" customWidth="1"/>
    <col min="5035" max="5120" width="9.109375" style="221"/>
    <col min="5121" max="5121" width="61.21875" style="221" customWidth="1"/>
    <col min="5122" max="5122" width="17.109375" style="221" customWidth="1"/>
    <col min="5123" max="5123" width="0" style="221" hidden="1" customWidth="1"/>
    <col min="5124" max="5124" width="19.77734375" style="221" customWidth="1"/>
    <col min="5125" max="5125" width="22.5546875" style="221" bestFit="1" customWidth="1"/>
    <col min="5126" max="5126" width="19.77734375" style="221" customWidth="1"/>
    <col min="5127" max="5127" width="16.77734375" style="221" customWidth="1"/>
    <col min="5128" max="5128" width="18.109375" style="221" customWidth="1"/>
    <col min="5129" max="5129" width="19.109375" style="221" customWidth="1"/>
    <col min="5130" max="5130" width="19" style="221" customWidth="1"/>
    <col min="5131" max="5131" width="18" style="221" customWidth="1"/>
    <col min="5132" max="5132" width="17.44140625" style="221" customWidth="1"/>
    <col min="5133" max="5133" width="15.88671875" style="221" customWidth="1"/>
    <col min="5134" max="5138" width="17.77734375" style="221" customWidth="1"/>
    <col min="5139" max="5142" width="18.109375" style="221" customWidth="1"/>
    <col min="5143" max="5153" width="17.77734375" style="221" customWidth="1"/>
    <col min="5154" max="5164" width="15.5546875" style="221" customWidth="1"/>
    <col min="5165" max="5165" width="6.44140625" style="221" customWidth="1"/>
    <col min="5166" max="5166" width="24.77734375" style="221" customWidth="1"/>
    <col min="5167" max="5185" width="12.109375" style="221" customWidth="1"/>
    <col min="5186" max="5186" width="6.44140625" style="221" customWidth="1"/>
    <col min="5187" max="5187" width="24.77734375" style="221" customWidth="1"/>
    <col min="5188" max="5192" width="12.109375" style="221" customWidth="1"/>
    <col min="5193" max="5193" width="24.77734375" style="221" customWidth="1"/>
    <col min="5194" max="5289" width="12.109375" style="221" customWidth="1"/>
    <col min="5290" max="5290" width="24.77734375" style="221" customWidth="1"/>
    <col min="5291" max="5376" width="9.109375" style="221"/>
    <col min="5377" max="5377" width="61.21875" style="221" customWidth="1"/>
    <col min="5378" max="5378" width="17.109375" style="221" customWidth="1"/>
    <col min="5379" max="5379" width="0" style="221" hidden="1" customWidth="1"/>
    <col min="5380" max="5380" width="19.77734375" style="221" customWidth="1"/>
    <col min="5381" max="5381" width="22.5546875" style="221" bestFit="1" customWidth="1"/>
    <col min="5382" max="5382" width="19.77734375" style="221" customWidth="1"/>
    <col min="5383" max="5383" width="16.77734375" style="221" customWidth="1"/>
    <col min="5384" max="5384" width="18.109375" style="221" customWidth="1"/>
    <col min="5385" max="5385" width="19.109375" style="221" customWidth="1"/>
    <col min="5386" max="5386" width="19" style="221" customWidth="1"/>
    <col min="5387" max="5387" width="18" style="221" customWidth="1"/>
    <col min="5388" max="5388" width="17.44140625" style="221" customWidth="1"/>
    <col min="5389" max="5389" width="15.88671875" style="221" customWidth="1"/>
    <col min="5390" max="5394" width="17.77734375" style="221" customWidth="1"/>
    <col min="5395" max="5398" width="18.109375" style="221" customWidth="1"/>
    <col min="5399" max="5409" width="17.77734375" style="221" customWidth="1"/>
    <col min="5410" max="5420" width="15.5546875" style="221" customWidth="1"/>
    <col min="5421" max="5421" width="6.44140625" style="221" customWidth="1"/>
    <col min="5422" max="5422" width="24.77734375" style="221" customWidth="1"/>
    <col min="5423" max="5441" width="12.109375" style="221" customWidth="1"/>
    <col min="5442" max="5442" width="6.44140625" style="221" customWidth="1"/>
    <col min="5443" max="5443" width="24.77734375" style="221" customWidth="1"/>
    <col min="5444" max="5448" width="12.109375" style="221" customWidth="1"/>
    <col min="5449" max="5449" width="24.77734375" style="221" customWidth="1"/>
    <col min="5450" max="5545" width="12.109375" style="221" customWidth="1"/>
    <col min="5546" max="5546" width="24.77734375" style="221" customWidth="1"/>
    <col min="5547" max="5632" width="9.109375" style="221"/>
    <col min="5633" max="5633" width="61.21875" style="221" customWidth="1"/>
    <col min="5634" max="5634" width="17.109375" style="221" customWidth="1"/>
    <col min="5635" max="5635" width="0" style="221" hidden="1" customWidth="1"/>
    <col min="5636" max="5636" width="19.77734375" style="221" customWidth="1"/>
    <col min="5637" max="5637" width="22.5546875" style="221" bestFit="1" customWidth="1"/>
    <col min="5638" max="5638" width="19.77734375" style="221" customWidth="1"/>
    <col min="5639" max="5639" width="16.77734375" style="221" customWidth="1"/>
    <col min="5640" max="5640" width="18.109375" style="221" customWidth="1"/>
    <col min="5641" max="5641" width="19.109375" style="221" customWidth="1"/>
    <col min="5642" max="5642" width="19" style="221" customWidth="1"/>
    <col min="5643" max="5643" width="18" style="221" customWidth="1"/>
    <col min="5644" max="5644" width="17.44140625" style="221" customWidth="1"/>
    <col min="5645" max="5645" width="15.88671875" style="221" customWidth="1"/>
    <col min="5646" max="5650" width="17.77734375" style="221" customWidth="1"/>
    <col min="5651" max="5654" width="18.109375" style="221" customWidth="1"/>
    <col min="5655" max="5665" width="17.77734375" style="221" customWidth="1"/>
    <col min="5666" max="5676" width="15.5546875" style="221" customWidth="1"/>
    <col min="5677" max="5677" width="6.44140625" style="221" customWidth="1"/>
    <col min="5678" max="5678" width="24.77734375" style="221" customWidth="1"/>
    <col min="5679" max="5697" width="12.109375" style="221" customWidth="1"/>
    <col min="5698" max="5698" width="6.44140625" style="221" customWidth="1"/>
    <col min="5699" max="5699" width="24.77734375" style="221" customWidth="1"/>
    <col min="5700" max="5704" width="12.109375" style="221" customWidth="1"/>
    <col min="5705" max="5705" width="24.77734375" style="221" customWidth="1"/>
    <col min="5706" max="5801" width="12.109375" style="221" customWidth="1"/>
    <col min="5802" max="5802" width="24.77734375" style="221" customWidth="1"/>
    <col min="5803" max="5888" width="9.109375" style="221"/>
    <col min="5889" max="5889" width="61.21875" style="221" customWidth="1"/>
    <col min="5890" max="5890" width="17.109375" style="221" customWidth="1"/>
    <col min="5891" max="5891" width="0" style="221" hidden="1" customWidth="1"/>
    <col min="5892" max="5892" width="19.77734375" style="221" customWidth="1"/>
    <col min="5893" max="5893" width="22.5546875" style="221" bestFit="1" customWidth="1"/>
    <col min="5894" max="5894" width="19.77734375" style="221" customWidth="1"/>
    <col min="5895" max="5895" width="16.77734375" style="221" customWidth="1"/>
    <col min="5896" max="5896" width="18.109375" style="221" customWidth="1"/>
    <col min="5897" max="5897" width="19.109375" style="221" customWidth="1"/>
    <col min="5898" max="5898" width="19" style="221" customWidth="1"/>
    <col min="5899" max="5899" width="18" style="221" customWidth="1"/>
    <col min="5900" max="5900" width="17.44140625" style="221" customWidth="1"/>
    <col min="5901" max="5901" width="15.88671875" style="221" customWidth="1"/>
    <col min="5902" max="5906" width="17.77734375" style="221" customWidth="1"/>
    <col min="5907" max="5910" width="18.109375" style="221" customWidth="1"/>
    <col min="5911" max="5921" width="17.77734375" style="221" customWidth="1"/>
    <col min="5922" max="5932" width="15.5546875" style="221" customWidth="1"/>
    <col min="5933" max="5933" width="6.44140625" style="221" customWidth="1"/>
    <col min="5934" max="5934" width="24.77734375" style="221" customWidth="1"/>
    <col min="5935" max="5953" width="12.109375" style="221" customWidth="1"/>
    <col min="5954" max="5954" width="6.44140625" style="221" customWidth="1"/>
    <col min="5955" max="5955" width="24.77734375" style="221" customWidth="1"/>
    <col min="5956" max="5960" width="12.109375" style="221" customWidth="1"/>
    <col min="5961" max="5961" width="24.77734375" style="221" customWidth="1"/>
    <col min="5962" max="6057" width="12.109375" style="221" customWidth="1"/>
    <col min="6058" max="6058" width="24.77734375" style="221" customWidth="1"/>
    <col min="6059" max="6144" width="9.109375" style="221"/>
    <col min="6145" max="6145" width="61.21875" style="221" customWidth="1"/>
    <col min="6146" max="6146" width="17.109375" style="221" customWidth="1"/>
    <col min="6147" max="6147" width="0" style="221" hidden="1" customWidth="1"/>
    <col min="6148" max="6148" width="19.77734375" style="221" customWidth="1"/>
    <col min="6149" max="6149" width="22.5546875" style="221" bestFit="1" customWidth="1"/>
    <col min="6150" max="6150" width="19.77734375" style="221" customWidth="1"/>
    <col min="6151" max="6151" width="16.77734375" style="221" customWidth="1"/>
    <col min="6152" max="6152" width="18.109375" style="221" customWidth="1"/>
    <col min="6153" max="6153" width="19.109375" style="221" customWidth="1"/>
    <col min="6154" max="6154" width="19" style="221" customWidth="1"/>
    <col min="6155" max="6155" width="18" style="221" customWidth="1"/>
    <col min="6156" max="6156" width="17.44140625" style="221" customWidth="1"/>
    <col min="6157" max="6157" width="15.88671875" style="221" customWidth="1"/>
    <col min="6158" max="6162" width="17.77734375" style="221" customWidth="1"/>
    <col min="6163" max="6166" width="18.109375" style="221" customWidth="1"/>
    <col min="6167" max="6177" width="17.77734375" style="221" customWidth="1"/>
    <col min="6178" max="6188" width="15.5546875" style="221" customWidth="1"/>
    <col min="6189" max="6189" width="6.44140625" style="221" customWidth="1"/>
    <col min="6190" max="6190" width="24.77734375" style="221" customWidth="1"/>
    <col min="6191" max="6209" width="12.109375" style="221" customWidth="1"/>
    <col min="6210" max="6210" width="6.44140625" style="221" customWidth="1"/>
    <col min="6211" max="6211" width="24.77734375" style="221" customWidth="1"/>
    <col min="6212" max="6216" width="12.109375" style="221" customWidth="1"/>
    <col min="6217" max="6217" width="24.77734375" style="221" customWidth="1"/>
    <col min="6218" max="6313" width="12.109375" style="221" customWidth="1"/>
    <col min="6314" max="6314" width="24.77734375" style="221" customWidth="1"/>
    <col min="6315" max="6400" width="9.109375" style="221"/>
    <col min="6401" max="6401" width="61.21875" style="221" customWidth="1"/>
    <col min="6402" max="6402" width="17.109375" style="221" customWidth="1"/>
    <col min="6403" max="6403" width="0" style="221" hidden="1" customWidth="1"/>
    <col min="6404" max="6404" width="19.77734375" style="221" customWidth="1"/>
    <col min="6405" max="6405" width="22.5546875" style="221" bestFit="1" customWidth="1"/>
    <col min="6406" max="6406" width="19.77734375" style="221" customWidth="1"/>
    <col min="6407" max="6407" width="16.77734375" style="221" customWidth="1"/>
    <col min="6408" max="6408" width="18.109375" style="221" customWidth="1"/>
    <col min="6409" max="6409" width="19.109375" style="221" customWidth="1"/>
    <col min="6410" max="6410" width="19" style="221" customWidth="1"/>
    <col min="6411" max="6411" width="18" style="221" customWidth="1"/>
    <col min="6412" max="6412" width="17.44140625" style="221" customWidth="1"/>
    <col min="6413" max="6413" width="15.88671875" style="221" customWidth="1"/>
    <col min="6414" max="6418" width="17.77734375" style="221" customWidth="1"/>
    <col min="6419" max="6422" width="18.109375" style="221" customWidth="1"/>
    <col min="6423" max="6433" width="17.77734375" style="221" customWidth="1"/>
    <col min="6434" max="6444" width="15.5546875" style="221" customWidth="1"/>
    <col min="6445" max="6445" width="6.44140625" style="221" customWidth="1"/>
    <col min="6446" max="6446" width="24.77734375" style="221" customWidth="1"/>
    <col min="6447" max="6465" width="12.109375" style="221" customWidth="1"/>
    <col min="6466" max="6466" width="6.44140625" style="221" customWidth="1"/>
    <col min="6467" max="6467" width="24.77734375" style="221" customWidth="1"/>
    <col min="6468" max="6472" width="12.109375" style="221" customWidth="1"/>
    <col min="6473" max="6473" width="24.77734375" style="221" customWidth="1"/>
    <col min="6474" max="6569" width="12.109375" style="221" customWidth="1"/>
    <col min="6570" max="6570" width="24.77734375" style="221" customWidth="1"/>
    <col min="6571" max="6656" width="9.109375" style="221"/>
    <col min="6657" max="6657" width="61.21875" style="221" customWidth="1"/>
    <col min="6658" max="6658" width="17.109375" style="221" customWidth="1"/>
    <col min="6659" max="6659" width="0" style="221" hidden="1" customWidth="1"/>
    <col min="6660" max="6660" width="19.77734375" style="221" customWidth="1"/>
    <col min="6661" max="6661" width="22.5546875" style="221" bestFit="1" customWidth="1"/>
    <col min="6662" max="6662" width="19.77734375" style="221" customWidth="1"/>
    <col min="6663" max="6663" width="16.77734375" style="221" customWidth="1"/>
    <col min="6664" max="6664" width="18.109375" style="221" customWidth="1"/>
    <col min="6665" max="6665" width="19.109375" style="221" customWidth="1"/>
    <col min="6666" max="6666" width="19" style="221" customWidth="1"/>
    <col min="6667" max="6667" width="18" style="221" customWidth="1"/>
    <col min="6668" max="6668" width="17.44140625" style="221" customWidth="1"/>
    <col min="6669" max="6669" width="15.88671875" style="221" customWidth="1"/>
    <col min="6670" max="6674" width="17.77734375" style="221" customWidth="1"/>
    <col min="6675" max="6678" width="18.109375" style="221" customWidth="1"/>
    <col min="6679" max="6689" width="17.77734375" style="221" customWidth="1"/>
    <col min="6690" max="6700" width="15.5546875" style="221" customWidth="1"/>
    <col min="6701" max="6701" width="6.44140625" style="221" customWidth="1"/>
    <col min="6702" max="6702" width="24.77734375" style="221" customWidth="1"/>
    <col min="6703" max="6721" width="12.109375" style="221" customWidth="1"/>
    <col min="6722" max="6722" width="6.44140625" style="221" customWidth="1"/>
    <col min="6723" max="6723" width="24.77734375" style="221" customWidth="1"/>
    <col min="6724" max="6728" width="12.109375" style="221" customWidth="1"/>
    <col min="6729" max="6729" width="24.77734375" style="221" customWidth="1"/>
    <col min="6730" max="6825" width="12.109375" style="221" customWidth="1"/>
    <col min="6826" max="6826" width="24.77734375" style="221" customWidth="1"/>
    <col min="6827" max="6912" width="9.109375" style="221"/>
    <col min="6913" max="6913" width="61.21875" style="221" customWidth="1"/>
    <col min="6914" max="6914" width="17.109375" style="221" customWidth="1"/>
    <col min="6915" max="6915" width="0" style="221" hidden="1" customWidth="1"/>
    <col min="6916" max="6916" width="19.77734375" style="221" customWidth="1"/>
    <col min="6917" max="6917" width="22.5546875" style="221" bestFit="1" customWidth="1"/>
    <col min="6918" max="6918" width="19.77734375" style="221" customWidth="1"/>
    <col min="6919" max="6919" width="16.77734375" style="221" customWidth="1"/>
    <col min="6920" max="6920" width="18.109375" style="221" customWidth="1"/>
    <col min="6921" max="6921" width="19.109375" style="221" customWidth="1"/>
    <col min="6922" max="6922" width="19" style="221" customWidth="1"/>
    <col min="6923" max="6923" width="18" style="221" customWidth="1"/>
    <col min="6924" max="6924" width="17.44140625" style="221" customWidth="1"/>
    <col min="6925" max="6925" width="15.88671875" style="221" customWidth="1"/>
    <col min="6926" max="6930" width="17.77734375" style="221" customWidth="1"/>
    <col min="6931" max="6934" width="18.109375" style="221" customWidth="1"/>
    <col min="6935" max="6945" width="17.77734375" style="221" customWidth="1"/>
    <col min="6946" max="6956" width="15.5546875" style="221" customWidth="1"/>
    <col min="6957" max="6957" width="6.44140625" style="221" customWidth="1"/>
    <col min="6958" max="6958" width="24.77734375" style="221" customWidth="1"/>
    <col min="6959" max="6977" width="12.109375" style="221" customWidth="1"/>
    <col min="6978" max="6978" width="6.44140625" style="221" customWidth="1"/>
    <col min="6979" max="6979" width="24.77734375" style="221" customWidth="1"/>
    <col min="6980" max="6984" width="12.109375" style="221" customWidth="1"/>
    <col min="6985" max="6985" width="24.77734375" style="221" customWidth="1"/>
    <col min="6986" max="7081" width="12.109375" style="221" customWidth="1"/>
    <col min="7082" max="7082" width="24.77734375" style="221" customWidth="1"/>
    <col min="7083" max="7168" width="9.109375" style="221"/>
    <col min="7169" max="7169" width="61.21875" style="221" customWidth="1"/>
    <col min="7170" max="7170" width="17.109375" style="221" customWidth="1"/>
    <col min="7171" max="7171" width="0" style="221" hidden="1" customWidth="1"/>
    <col min="7172" max="7172" width="19.77734375" style="221" customWidth="1"/>
    <col min="7173" max="7173" width="22.5546875" style="221" bestFit="1" customWidth="1"/>
    <col min="7174" max="7174" width="19.77734375" style="221" customWidth="1"/>
    <col min="7175" max="7175" width="16.77734375" style="221" customWidth="1"/>
    <col min="7176" max="7176" width="18.109375" style="221" customWidth="1"/>
    <col min="7177" max="7177" width="19.109375" style="221" customWidth="1"/>
    <col min="7178" max="7178" width="19" style="221" customWidth="1"/>
    <col min="7179" max="7179" width="18" style="221" customWidth="1"/>
    <col min="7180" max="7180" width="17.44140625" style="221" customWidth="1"/>
    <col min="7181" max="7181" width="15.88671875" style="221" customWidth="1"/>
    <col min="7182" max="7186" width="17.77734375" style="221" customWidth="1"/>
    <col min="7187" max="7190" width="18.109375" style="221" customWidth="1"/>
    <col min="7191" max="7201" width="17.77734375" style="221" customWidth="1"/>
    <col min="7202" max="7212" width="15.5546875" style="221" customWidth="1"/>
    <col min="7213" max="7213" width="6.44140625" style="221" customWidth="1"/>
    <col min="7214" max="7214" width="24.77734375" style="221" customWidth="1"/>
    <col min="7215" max="7233" width="12.109375" style="221" customWidth="1"/>
    <col min="7234" max="7234" width="6.44140625" style="221" customWidth="1"/>
    <col min="7235" max="7235" width="24.77734375" style="221" customWidth="1"/>
    <col min="7236" max="7240" width="12.109375" style="221" customWidth="1"/>
    <col min="7241" max="7241" width="24.77734375" style="221" customWidth="1"/>
    <col min="7242" max="7337" width="12.109375" style="221" customWidth="1"/>
    <col min="7338" max="7338" width="24.77734375" style="221" customWidth="1"/>
    <col min="7339" max="7424" width="9.109375" style="221"/>
    <col min="7425" max="7425" width="61.21875" style="221" customWidth="1"/>
    <col min="7426" max="7426" width="17.109375" style="221" customWidth="1"/>
    <col min="7427" max="7427" width="0" style="221" hidden="1" customWidth="1"/>
    <col min="7428" max="7428" width="19.77734375" style="221" customWidth="1"/>
    <col min="7429" max="7429" width="22.5546875" style="221" bestFit="1" customWidth="1"/>
    <col min="7430" max="7430" width="19.77734375" style="221" customWidth="1"/>
    <col min="7431" max="7431" width="16.77734375" style="221" customWidth="1"/>
    <col min="7432" max="7432" width="18.109375" style="221" customWidth="1"/>
    <col min="7433" max="7433" width="19.109375" style="221" customWidth="1"/>
    <col min="7434" max="7434" width="19" style="221" customWidth="1"/>
    <col min="7435" max="7435" width="18" style="221" customWidth="1"/>
    <col min="7436" max="7436" width="17.44140625" style="221" customWidth="1"/>
    <col min="7437" max="7437" width="15.88671875" style="221" customWidth="1"/>
    <col min="7438" max="7442" width="17.77734375" style="221" customWidth="1"/>
    <col min="7443" max="7446" width="18.109375" style="221" customWidth="1"/>
    <col min="7447" max="7457" width="17.77734375" style="221" customWidth="1"/>
    <col min="7458" max="7468" width="15.5546875" style="221" customWidth="1"/>
    <col min="7469" max="7469" width="6.44140625" style="221" customWidth="1"/>
    <col min="7470" max="7470" width="24.77734375" style="221" customWidth="1"/>
    <col min="7471" max="7489" width="12.109375" style="221" customWidth="1"/>
    <col min="7490" max="7490" width="6.44140625" style="221" customWidth="1"/>
    <col min="7491" max="7491" width="24.77734375" style="221" customWidth="1"/>
    <col min="7492" max="7496" width="12.109375" style="221" customWidth="1"/>
    <col min="7497" max="7497" width="24.77734375" style="221" customWidth="1"/>
    <col min="7498" max="7593" width="12.109375" style="221" customWidth="1"/>
    <col min="7594" max="7594" width="24.77734375" style="221" customWidth="1"/>
    <col min="7595" max="7680" width="9.109375" style="221"/>
    <col min="7681" max="7681" width="61.21875" style="221" customWidth="1"/>
    <col min="7682" max="7682" width="17.109375" style="221" customWidth="1"/>
    <col min="7683" max="7683" width="0" style="221" hidden="1" customWidth="1"/>
    <col min="7684" max="7684" width="19.77734375" style="221" customWidth="1"/>
    <col min="7685" max="7685" width="22.5546875" style="221" bestFit="1" customWidth="1"/>
    <col min="7686" max="7686" width="19.77734375" style="221" customWidth="1"/>
    <col min="7687" max="7687" width="16.77734375" style="221" customWidth="1"/>
    <col min="7688" max="7688" width="18.109375" style="221" customWidth="1"/>
    <col min="7689" max="7689" width="19.109375" style="221" customWidth="1"/>
    <col min="7690" max="7690" width="19" style="221" customWidth="1"/>
    <col min="7691" max="7691" width="18" style="221" customWidth="1"/>
    <col min="7692" max="7692" width="17.44140625" style="221" customWidth="1"/>
    <col min="7693" max="7693" width="15.88671875" style="221" customWidth="1"/>
    <col min="7694" max="7698" width="17.77734375" style="221" customWidth="1"/>
    <col min="7699" max="7702" width="18.109375" style="221" customWidth="1"/>
    <col min="7703" max="7713" width="17.77734375" style="221" customWidth="1"/>
    <col min="7714" max="7724" width="15.5546875" style="221" customWidth="1"/>
    <col min="7725" max="7725" width="6.44140625" style="221" customWidth="1"/>
    <col min="7726" max="7726" width="24.77734375" style="221" customWidth="1"/>
    <col min="7727" max="7745" width="12.109375" style="221" customWidth="1"/>
    <col min="7746" max="7746" width="6.44140625" style="221" customWidth="1"/>
    <col min="7747" max="7747" width="24.77734375" style="221" customWidth="1"/>
    <col min="7748" max="7752" width="12.109375" style="221" customWidth="1"/>
    <col min="7753" max="7753" width="24.77734375" style="221" customWidth="1"/>
    <col min="7754" max="7849" width="12.109375" style="221" customWidth="1"/>
    <col min="7850" max="7850" width="24.77734375" style="221" customWidth="1"/>
    <col min="7851" max="7936" width="9.109375" style="221"/>
    <col min="7937" max="7937" width="61.21875" style="221" customWidth="1"/>
    <col min="7938" max="7938" width="17.109375" style="221" customWidth="1"/>
    <col min="7939" max="7939" width="0" style="221" hidden="1" customWidth="1"/>
    <col min="7940" max="7940" width="19.77734375" style="221" customWidth="1"/>
    <col min="7941" max="7941" width="22.5546875" style="221" bestFit="1" customWidth="1"/>
    <col min="7942" max="7942" width="19.77734375" style="221" customWidth="1"/>
    <col min="7943" max="7943" width="16.77734375" style="221" customWidth="1"/>
    <col min="7944" max="7944" width="18.109375" style="221" customWidth="1"/>
    <col min="7945" max="7945" width="19.109375" style="221" customWidth="1"/>
    <col min="7946" max="7946" width="19" style="221" customWidth="1"/>
    <col min="7947" max="7947" width="18" style="221" customWidth="1"/>
    <col min="7948" max="7948" width="17.44140625" style="221" customWidth="1"/>
    <col min="7949" max="7949" width="15.88671875" style="221" customWidth="1"/>
    <col min="7950" max="7954" width="17.77734375" style="221" customWidth="1"/>
    <col min="7955" max="7958" width="18.109375" style="221" customWidth="1"/>
    <col min="7959" max="7969" width="17.77734375" style="221" customWidth="1"/>
    <col min="7970" max="7980" width="15.5546875" style="221" customWidth="1"/>
    <col min="7981" max="7981" width="6.44140625" style="221" customWidth="1"/>
    <col min="7982" max="7982" width="24.77734375" style="221" customWidth="1"/>
    <col min="7983" max="8001" width="12.109375" style="221" customWidth="1"/>
    <col min="8002" max="8002" width="6.44140625" style="221" customWidth="1"/>
    <col min="8003" max="8003" width="24.77734375" style="221" customWidth="1"/>
    <col min="8004" max="8008" width="12.109375" style="221" customWidth="1"/>
    <col min="8009" max="8009" width="24.77734375" style="221" customWidth="1"/>
    <col min="8010" max="8105" width="12.109375" style="221" customWidth="1"/>
    <col min="8106" max="8106" width="24.77734375" style="221" customWidth="1"/>
    <col min="8107" max="8192" width="9.109375" style="221"/>
    <col min="8193" max="8193" width="61.21875" style="221" customWidth="1"/>
    <col min="8194" max="8194" width="17.109375" style="221" customWidth="1"/>
    <col min="8195" max="8195" width="0" style="221" hidden="1" customWidth="1"/>
    <col min="8196" max="8196" width="19.77734375" style="221" customWidth="1"/>
    <col min="8197" max="8197" width="22.5546875" style="221" bestFit="1" customWidth="1"/>
    <col min="8198" max="8198" width="19.77734375" style="221" customWidth="1"/>
    <col min="8199" max="8199" width="16.77734375" style="221" customWidth="1"/>
    <col min="8200" max="8200" width="18.109375" style="221" customWidth="1"/>
    <col min="8201" max="8201" width="19.109375" style="221" customWidth="1"/>
    <col min="8202" max="8202" width="19" style="221" customWidth="1"/>
    <col min="8203" max="8203" width="18" style="221" customWidth="1"/>
    <col min="8204" max="8204" width="17.44140625" style="221" customWidth="1"/>
    <col min="8205" max="8205" width="15.88671875" style="221" customWidth="1"/>
    <col min="8206" max="8210" width="17.77734375" style="221" customWidth="1"/>
    <col min="8211" max="8214" width="18.109375" style="221" customWidth="1"/>
    <col min="8215" max="8225" width="17.77734375" style="221" customWidth="1"/>
    <col min="8226" max="8236" width="15.5546875" style="221" customWidth="1"/>
    <col min="8237" max="8237" width="6.44140625" style="221" customWidth="1"/>
    <col min="8238" max="8238" width="24.77734375" style="221" customWidth="1"/>
    <col min="8239" max="8257" width="12.109375" style="221" customWidth="1"/>
    <col min="8258" max="8258" width="6.44140625" style="221" customWidth="1"/>
    <col min="8259" max="8259" width="24.77734375" style="221" customWidth="1"/>
    <col min="8260" max="8264" width="12.109375" style="221" customWidth="1"/>
    <col min="8265" max="8265" width="24.77734375" style="221" customWidth="1"/>
    <col min="8266" max="8361" width="12.109375" style="221" customWidth="1"/>
    <col min="8362" max="8362" width="24.77734375" style="221" customWidth="1"/>
    <col min="8363" max="8448" width="9.109375" style="221"/>
    <col min="8449" max="8449" width="61.21875" style="221" customWidth="1"/>
    <col min="8450" max="8450" width="17.109375" style="221" customWidth="1"/>
    <col min="8451" max="8451" width="0" style="221" hidden="1" customWidth="1"/>
    <col min="8452" max="8452" width="19.77734375" style="221" customWidth="1"/>
    <col min="8453" max="8453" width="22.5546875" style="221" bestFit="1" customWidth="1"/>
    <col min="8454" max="8454" width="19.77734375" style="221" customWidth="1"/>
    <col min="8455" max="8455" width="16.77734375" style="221" customWidth="1"/>
    <col min="8456" max="8456" width="18.109375" style="221" customWidth="1"/>
    <col min="8457" max="8457" width="19.109375" style="221" customWidth="1"/>
    <col min="8458" max="8458" width="19" style="221" customWidth="1"/>
    <col min="8459" max="8459" width="18" style="221" customWidth="1"/>
    <col min="8460" max="8460" width="17.44140625" style="221" customWidth="1"/>
    <col min="8461" max="8461" width="15.88671875" style="221" customWidth="1"/>
    <col min="8462" max="8466" width="17.77734375" style="221" customWidth="1"/>
    <col min="8467" max="8470" width="18.109375" style="221" customWidth="1"/>
    <col min="8471" max="8481" width="17.77734375" style="221" customWidth="1"/>
    <col min="8482" max="8492" width="15.5546875" style="221" customWidth="1"/>
    <col min="8493" max="8493" width="6.44140625" style="221" customWidth="1"/>
    <col min="8494" max="8494" width="24.77734375" style="221" customWidth="1"/>
    <col min="8495" max="8513" width="12.109375" style="221" customWidth="1"/>
    <col min="8514" max="8514" width="6.44140625" style="221" customWidth="1"/>
    <col min="8515" max="8515" width="24.77734375" style="221" customWidth="1"/>
    <col min="8516" max="8520" width="12.109375" style="221" customWidth="1"/>
    <col min="8521" max="8521" width="24.77734375" style="221" customWidth="1"/>
    <col min="8522" max="8617" width="12.109375" style="221" customWidth="1"/>
    <col min="8618" max="8618" width="24.77734375" style="221" customWidth="1"/>
    <col min="8619" max="8704" width="9.109375" style="221"/>
    <col min="8705" max="8705" width="61.21875" style="221" customWidth="1"/>
    <col min="8706" max="8706" width="17.109375" style="221" customWidth="1"/>
    <col min="8707" max="8707" width="0" style="221" hidden="1" customWidth="1"/>
    <col min="8708" max="8708" width="19.77734375" style="221" customWidth="1"/>
    <col min="8709" max="8709" width="22.5546875" style="221" bestFit="1" customWidth="1"/>
    <col min="8710" max="8710" width="19.77734375" style="221" customWidth="1"/>
    <col min="8711" max="8711" width="16.77734375" style="221" customWidth="1"/>
    <col min="8712" max="8712" width="18.109375" style="221" customWidth="1"/>
    <col min="8713" max="8713" width="19.109375" style="221" customWidth="1"/>
    <col min="8714" max="8714" width="19" style="221" customWidth="1"/>
    <col min="8715" max="8715" width="18" style="221" customWidth="1"/>
    <col min="8716" max="8716" width="17.44140625" style="221" customWidth="1"/>
    <col min="8717" max="8717" width="15.88671875" style="221" customWidth="1"/>
    <col min="8718" max="8722" width="17.77734375" style="221" customWidth="1"/>
    <col min="8723" max="8726" width="18.109375" style="221" customWidth="1"/>
    <col min="8727" max="8737" width="17.77734375" style="221" customWidth="1"/>
    <col min="8738" max="8748" width="15.5546875" style="221" customWidth="1"/>
    <col min="8749" max="8749" width="6.44140625" style="221" customWidth="1"/>
    <col min="8750" max="8750" width="24.77734375" style="221" customWidth="1"/>
    <col min="8751" max="8769" width="12.109375" style="221" customWidth="1"/>
    <col min="8770" max="8770" width="6.44140625" style="221" customWidth="1"/>
    <col min="8771" max="8771" width="24.77734375" style="221" customWidth="1"/>
    <col min="8772" max="8776" width="12.109375" style="221" customWidth="1"/>
    <col min="8777" max="8777" width="24.77734375" style="221" customWidth="1"/>
    <col min="8778" max="8873" width="12.109375" style="221" customWidth="1"/>
    <col min="8874" max="8874" width="24.77734375" style="221" customWidth="1"/>
    <col min="8875" max="8960" width="9.109375" style="221"/>
    <col min="8961" max="8961" width="61.21875" style="221" customWidth="1"/>
    <col min="8962" max="8962" width="17.109375" style="221" customWidth="1"/>
    <col min="8963" max="8963" width="0" style="221" hidden="1" customWidth="1"/>
    <col min="8964" max="8964" width="19.77734375" style="221" customWidth="1"/>
    <col min="8965" max="8965" width="22.5546875" style="221" bestFit="1" customWidth="1"/>
    <col min="8966" max="8966" width="19.77734375" style="221" customWidth="1"/>
    <col min="8967" max="8967" width="16.77734375" style="221" customWidth="1"/>
    <col min="8968" max="8968" width="18.109375" style="221" customWidth="1"/>
    <col min="8969" max="8969" width="19.109375" style="221" customWidth="1"/>
    <col min="8970" max="8970" width="19" style="221" customWidth="1"/>
    <col min="8971" max="8971" width="18" style="221" customWidth="1"/>
    <col min="8972" max="8972" width="17.44140625" style="221" customWidth="1"/>
    <col min="8973" max="8973" width="15.88671875" style="221" customWidth="1"/>
    <col min="8974" max="8978" width="17.77734375" style="221" customWidth="1"/>
    <col min="8979" max="8982" width="18.109375" style="221" customWidth="1"/>
    <col min="8983" max="8993" width="17.77734375" style="221" customWidth="1"/>
    <col min="8994" max="9004" width="15.5546875" style="221" customWidth="1"/>
    <col min="9005" max="9005" width="6.44140625" style="221" customWidth="1"/>
    <col min="9006" max="9006" width="24.77734375" style="221" customWidth="1"/>
    <col min="9007" max="9025" width="12.109375" style="221" customWidth="1"/>
    <col min="9026" max="9026" width="6.44140625" style="221" customWidth="1"/>
    <col min="9027" max="9027" width="24.77734375" style="221" customWidth="1"/>
    <col min="9028" max="9032" width="12.109375" style="221" customWidth="1"/>
    <col min="9033" max="9033" width="24.77734375" style="221" customWidth="1"/>
    <col min="9034" max="9129" width="12.109375" style="221" customWidth="1"/>
    <col min="9130" max="9130" width="24.77734375" style="221" customWidth="1"/>
    <col min="9131" max="9216" width="9.109375" style="221"/>
    <col min="9217" max="9217" width="61.21875" style="221" customWidth="1"/>
    <col min="9218" max="9218" width="17.109375" style="221" customWidth="1"/>
    <col min="9219" max="9219" width="0" style="221" hidden="1" customWidth="1"/>
    <col min="9220" max="9220" width="19.77734375" style="221" customWidth="1"/>
    <col min="9221" max="9221" width="22.5546875" style="221" bestFit="1" customWidth="1"/>
    <col min="9222" max="9222" width="19.77734375" style="221" customWidth="1"/>
    <col min="9223" max="9223" width="16.77734375" style="221" customWidth="1"/>
    <col min="9224" max="9224" width="18.109375" style="221" customWidth="1"/>
    <col min="9225" max="9225" width="19.109375" style="221" customWidth="1"/>
    <col min="9226" max="9226" width="19" style="221" customWidth="1"/>
    <col min="9227" max="9227" width="18" style="221" customWidth="1"/>
    <col min="9228" max="9228" width="17.44140625" style="221" customWidth="1"/>
    <col min="9229" max="9229" width="15.88671875" style="221" customWidth="1"/>
    <col min="9230" max="9234" width="17.77734375" style="221" customWidth="1"/>
    <col min="9235" max="9238" width="18.109375" style="221" customWidth="1"/>
    <col min="9239" max="9249" width="17.77734375" style="221" customWidth="1"/>
    <col min="9250" max="9260" width="15.5546875" style="221" customWidth="1"/>
    <col min="9261" max="9261" width="6.44140625" style="221" customWidth="1"/>
    <col min="9262" max="9262" width="24.77734375" style="221" customWidth="1"/>
    <col min="9263" max="9281" width="12.109375" style="221" customWidth="1"/>
    <col min="9282" max="9282" width="6.44140625" style="221" customWidth="1"/>
    <col min="9283" max="9283" width="24.77734375" style="221" customWidth="1"/>
    <col min="9284" max="9288" width="12.109375" style="221" customWidth="1"/>
    <col min="9289" max="9289" width="24.77734375" style="221" customWidth="1"/>
    <col min="9290" max="9385" width="12.109375" style="221" customWidth="1"/>
    <col min="9386" max="9386" width="24.77734375" style="221" customWidth="1"/>
    <col min="9387" max="9472" width="9.109375" style="221"/>
    <col min="9473" max="9473" width="61.21875" style="221" customWidth="1"/>
    <col min="9474" max="9474" width="17.109375" style="221" customWidth="1"/>
    <col min="9475" max="9475" width="0" style="221" hidden="1" customWidth="1"/>
    <col min="9476" max="9476" width="19.77734375" style="221" customWidth="1"/>
    <col min="9477" max="9477" width="22.5546875" style="221" bestFit="1" customWidth="1"/>
    <col min="9478" max="9478" width="19.77734375" style="221" customWidth="1"/>
    <col min="9479" max="9479" width="16.77734375" style="221" customWidth="1"/>
    <col min="9480" max="9480" width="18.109375" style="221" customWidth="1"/>
    <col min="9481" max="9481" width="19.109375" style="221" customWidth="1"/>
    <col min="9482" max="9482" width="19" style="221" customWidth="1"/>
    <col min="9483" max="9483" width="18" style="221" customWidth="1"/>
    <col min="9484" max="9484" width="17.44140625" style="221" customWidth="1"/>
    <col min="9485" max="9485" width="15.88671875" style="221" customWidth="1"/>
    <col min="9486" max="9490" width="17.77734375" style="221" customWidth="1"/>
    <col min="9491" max="9494" width="18.109375" style="221" customWidth="1"/>
    <col min="9495" max="9505" width="17.77734375" style="221" customWidth="1"/>
    <col min="9506" max="9516" width="15.5546875" style="221" customWidth="1"/>
    <col min="9517" max="9517" width="6.44140625" style="221" customWidth="1"/>
    <col min="9518" max="9518" width="24.77734375" style="221" customWidth="1"/>
    <col min="9519" max="9537" width="12.109375" style="221" customWidth="1"/>
    <col min="9538" max="9538" width="6.44140625" style="221" customWidth="1"/>
    <col min="9539" max="9539" width="24.77734375" style="221" customWidth="1"/>
    <col min="9540" max="9544" width="12.109375" style="221" customWidth="1"/>
    <col min="9545" max="9545" width="24.77734375" style="221" customWidth="1"/>
    <col min="9546" max="9641" width="12.109375" style="221" customWidth="1"/>
    <col min="9642" max="9642" width="24.77734375" style="221" customWidth="1"/>
    <col min="9643" max="9728" width="9.109375" style="221"/>
    <col min="9729" max="9729" width="61.21875" style="221" customWidth="1"/>
    <col min="9730" max="9730" width="17.109375" style="221" customWidth="1"/>
    <col min="9731" max="9731" width="0" style="221" hidden="1" customWidth="1"/>
    <col min="9732" max="9732" width="19.77734375" style="221" customWidth="1"/>
    <col min="9733" max="9733" width="22.5546875" style="221" bestFit="1" customWidth="1"/>
    <col min="9734" max="9734" width="19.77734375" style="221" customWidth="1"/>
    <col min="9735" max="9735" width="16.77734375" style="221" customWidth="1"/>
    <col min="9736" max="9736" width="18.109375" style="221" customWidth="1"/>
    <col min="9737" max="9737" width="19.109375" style="221" customWidth="1"/>
    <col min="9738" max="9738" width="19" style="221" customWidth="1"/>
    <col min="9739" max="9739" width="18" style="221" customWidth="1"/>
    <col min="9740" max="9740" width="17.44140625" style="221" customWidth="1"/>
    <col min="9741" max="9741" width="15.88671875" style="221" customWidth="1"/>
    <col min="9742" max="9746" width="17.77734375" style="221" customWidth="1"/>
    <col min="9747" max="9750" width="18.109375" style="221" customWidth="1"/>
    <col min="9751" max="9761" width="17.77734375" style="221" customWidth="1"/>
    <col min="9762" max="9772" width="15.5546875" style="221" customWidth="1"/>
    <col min="9773" max="9773" width="6.44140625" style="221" customWidth="1"/>
    <col min="9774" max="9774" width="24.77734375" style="221" customWidth="1"/>
    <col min="9775" max="9793" width="12.109375" style="221" customWidth="1"/>
    <col min="9794" max="9794" width="6.44140625" style="221" customWidth="1"/>
    <col min="9795" max="9795" width="24.77734375" style="221" customWidth="1"/>
    <col min="9796" max="9800" width="12.109375" style="221" customWidth="1"/>
    <col min="9801" max="9801" width="24.77734375" style="221" customWidth="1"/>
    <col min="9802" max="9897" width="12.109375" style="221" customWidth="1"/>
    <col min="9898" max="9898" width="24.77734375" style="221" customWidth="1"/>
    <col min="9899" max="9984" width="9.109375" style="221"/>
    <col min="9985" max="9985" width="61.21875" style="221" customWidth="1"/>
    <col min="9986" max="9986" width="17.109375" style="221" customWidth="1"/>
    <col min="9987" max="9987" width="0" style="221" hidden="1" customWidth="1"/>
    <col min="9988" max="9988" width="19.77734375" style="221" customWidth="1"/>
    <col min="9989" max="9989" width="22.5546875" style="221" bestFit="1" customWidth="1"/>
    <col min="9990" max="9990" width="19.77734375" style="221" customWidth="1"/>
    <col min="9991" max="9991" width="16.77734375" style="221" customWidth="1"/>
    <col min="9992" max="9992" width="18.109375" style="221" customWidth="1"/>
    <col min="9993" max="9993" width="19.109375" style="221" customWidth="1"/>
    <col min="9994" max="9994" width="19" style="221" customWidth="1"/>
    <col min="9995" max="9995" width="18" style="221" customWidth="1"/>
    <col min="9996" max="9996" width="17.44140625" style="221" customWidth="1"/>
    <col min="9997" max="9997" width="15.88671875" style="221" customWidth="1"/>
    <col min="9998" max="10002" width="17.77734375" style="221" customWidth="1"/>
    <col min="10003" max="10006" width="18.109375" style="221" customWidth="1"/>
    <col min="10007" max="10017" width="17.77734375" style="221" customWidth="1"/>
    <col min="10018" max="10028" width="15.5546875" style="221" customWidth="1"/>
    <col min="10029" max="10029" width="6.44140625" style="221" customWidth="1"/>
    <col min="10030" max="10030" width="24.77734375" style="221" customWidth="1"/>
    <col min="10031" max="10049" width="12.109375" style="221" customWidth="1"/>
    <col min="10050" max="10050" width="6.44140625" style="221" customWidth="1"/>
    <col min="10051" max="10051" width="24.77734375" style="221" customWidth="1"/>
    <col min="10052" max="10056" width="12.109375" style="221" customWidth="1"/>
    <col min="10057" max="10057" width="24.77734375" style="221" customWidth="1"/>
    <col min="10058" max="10153" width="12.109375" style="221" customWidth="1"/>
    <col min="10154" max="10154" width="24.77734375" style="221" customWidth="1"/>
    <col min="10155" max="10240" width="9.109375" style="221"/>
    <col min="10241" max="10241" width="61.21875" style="221" customWidth="1"/>
    <col min="10242" max="10242" width="17.109375" style="221" customWidth="1"/>
    <col min="10243" max="10243" width="0" style="221" hidden="1" customWidth="1"/>
    <col min="10244" max="10244" width="19.77734375" style="221" customWidth="1"/>
    <col min="10245" max="10245" width="22.5546875" style="221" bestFit="1" customWidth="1"/>
    <col min="10246" max="10246" width="19.77734375" style="221" customWidth="1"/>
    <col min="10247" max="10247" width="16.77734375" style="221" customWidth="1"/>
    <col min="10248" max="10248" width="18.109375" style="221" customWidth="1"/>
    <col min="10249" max="10249" width="19.109375" style="221" customWidth="1"/>
    <col min="10250" max="10250" width="19" style="221" customWidth="1"/>
    <col min="10251" max="10251" width="18" style="221" customWidth="1"/>
    <col min="10252" max="10252" width="17.44140625" style="221" customWidth="1"/>
    <col min="10253" max="10253" width="15.88671875" style="221" customWidth="1"/>
    <col min="10254" max="10258" width="17.77734375" style="221" customWidth="1"/>
    <col min="10259" max="10262" width="18.109375" style="221" customWidth="1"/>
    <col min="10263" max="10273" width="17.77734375" style="221" customWidth="1"/>
    <col min="10274" max="10284" width="15.5546875" style="221" customWidth="1"/>
    <col min="10285" max="10285" width="6.44140625" style="221" customWidth="1"/>
    <col min="10286" max="10286" width="24.77734375" style="221" customWidth="1"/>
    <col min="10287" max="10305" width="12.109375" style="221" customWidth="1"/>
    <col min="10306" max="10306" width="6.44140625" style="221" customWidth="1"/>
    <col min="10307" max="10307" width="24.77734375" style="221" customWidth="1"/>
    <col min="10308" max="10312" width="12.109375" style="221" customWidth="1"/>
    <col min="10313" max="10313" width="24.77734375" style="221" customWidth="1"/>
    <col min="10314" max="10409" width="12.109375" style="221" customWidth="1"/>
    <col min="10410" max="10410" width="24.77734375" style="221" customWidth="1"/>
    <col min="10411" max="10496" width="9.109375" style="221"/>
    <col min="10497" max="10497" width="61.21875" style="221" customWidth="1"/>
    <col min="10498" max="10498" width="17.109375" style="221" customWidth="1"/>
    <col min="10499" max="10499" width="0" style="221" hidden="1" customWidth="1"/>
    <col min="10500" max="10500" width="19.77734375" style="221" customWidth="1"/>
    <col min="10501" max="10501" width="22.5546875" style="221" bestFit="1" customWidth="1"/>
    <col min="10502" max="10502" width="19.77734375" style="221" customWidth="1"/>
    <col min="10503" max="10503" width="16.77734375" style="221" customWidth="1"/>
    <col min="10504" max="10504" width="18.109375" style="221" customWidth="1"/>
    <col min="10505" max="10505" width="19.109375" style="221" customWidth="1"/>
    <col min="10506" max="10506" width="19" style="221" customWidth="1"/>
    <col min="10507" max="10507" width="18" style="221" customWidth="1"/>
    <col min="10508" max="10508" width="17.44140625" style="221" customWidth="1"/>
    <col min="10509" max="10509" width="15.88671875" style="221" customWidth="1"/>
    <col min="10510" max="10514" width="17.77734375" style="221" customWidth="1"/>
    <col min="10515" max="10518" width="18.109375" style="221" customWidth="1"/>
    <col min="10519" max="10529" width="17.77734375" style="221" customWidth="1"/>
    <col min="10530" max="10540" width="15.5546875" style="221" customWidth="1"/>
    <col min="10541" max="10541" width="6.44140625" style="221" customWidth="1"/>
    <col min="10542" max="10542" width="24.77734375" style="221" customWidth="1"/>
    <col min="10543" max="10561" width="12.109375" style="221" customWidth="1"/>
    <col min="10562" max="10562" width="6.44140625" style="221" customWidth="1"/>
    <col min="10563" max="10563" width="24.77734375" style="221" customWidth="1"/>
    <col min="10564" max="10568" width="12.109375" style="221" customWidth="1"/>
    <col min="10569" max="10569" width="24.77734375" style="221" customWidth="1"/>
    <col min="10570" max="10665" width="12.109375" style="221" customWidth="1"/>
    <col min="10666" max="10666" width="24.77734375" style="221" customWidth="1"/>
    <col min="10667" max="10752" width="9.109375" style="221"/>
    <col min="10753" max="10753" width="61.21875" style="221" customWidth="1"/>
    <col min="10754" max="10754" width="17.109375" style="221" customWidth="1"/>
    <col min="10755" max="10755" width="0" style="221" hidden="1" customWidth="1"/>
    <col min="10756" max="10756" width="19.77734375" style="221" customWidth="1"/>
    <col min="10757" max="10757" width="22.5546875" style="221" bestFit="1" customWidth="1"/>
    <col min="10758" max="10758" width="19.77734375" style="221" customWidth="1"/>
    <col min="10759" max="10759" width="16.77734375" style="221" customWidth="1"/>
    <col min="10760" max="10760" width="18.109375" style="221" customWidth="1"/>
    <col min="10761" max="10761" width="19.109375" style="221" customWidth="1"/>
    <col min="10762" max="10762" width="19" style="221" customWidth="1"/>
    <col min="10763" max="10763" width="18" style="221" customWidth="1"/>
    <col min="10764" max="10764" width="17.44140625" style="221" customWidth="1"/>
    <col min="10765" max="10765" width="15.88671875" style="221" customWidth="1"/>
    <col min="10766" max="10770" width="17.77734375" style="221" customWidth="1"/>
    <col min="10771" max="10774" width="18.109375" style="221" customWidth="1"/>
    <col min="10775" max="10785" width="17.77734375" style="221" customWidth="1"/>
    <col min="10786" max="10796" width="15.5546875" style="221" customWidth="1"/>
    <col min="10797" max="10797" width="6.44140625" style="221" customWidth="1"/>
    <col min="10798" max="10798" width="24.77734375" style="221" customWidth="1"/>
    <col min="10799" max="10817" width="12.109375" style="221" customWidth="1"/>
    <col min="10818" max="10818" width="6.44140625" style="221" customWidth="1"/>
    <col min="10819" max="10819" width="24.77734375" style="221" customWidth="1"/>
    <col min="10820" max="10824" width="12.109375" style="221" customWidth="1"/>
    <col min="10825" max="10825" width="24.77734375" style="221" customWidth="1"/>
    <col min="10826" max="10921" width="12.109375" style="221" customWidth="1"/>
    <col min="10922" max="10922" width="24.77734375" style="221" customWidth="1"/>
    <col min="10923" max="11008" width="9.109375" style="221"/>
    <col min="11009" max="11009" width="61.21875" style="221" customWidth="1"/>
    <col min="11010" max="11010" width="17.109375" style="221" customWidth="1"/>
    <col min="11011" max="11011" width="0" style="221" hidden="1" customWidth="1"/>
    <col min="11012" max="11012" width="19.77734375" style="221" customWidth="1"/>
    <col min="11013" max="11013" width="22.5546875" style="221" bestFit="1" customWidth="1"/>
    <col min="11014" max="11014" width="19.77734375" style="221" customWidth="1"/>
    <col min="11015" max="11015" width="16.77734375" style="221" customWidth="1"/>
    <col min="11016" max="11016" width="18.109375" style="221" customWidth="1"/>
    <col min="11017" max="11017" width="19.109375" style="221" customWidth="1"/>
    <col min="11018" max="11018" width="19" style="221" customWidth="1"/>
    <col min="11019" max="11019" width="18" style="221" customWidth="1"/>
    <col min="11020" max="11020" width="17.44140625" style="221" customWidth="1"/>
    <col min="11021" max="11021" width="15.88671875" style="221" customWidth="1"/>
    <col min="11022" max="11026" width="17.77734375" style="221" customWidth="1"/>
    <col min="11027" max="11030" width="18.109375" style="221" customWidth="1"/>
    <col min="11031" max="11041" width="17.77734375" style="221" customWidth="1"/>
    <col min="11042" max="11052" width="15.5546875" style="221" customWidth="1"/>
    <col min="11053" max="11053" width="6.44140625" style="221" customWidth="1"/>
    <col min="11054" max="11054" width="24.77734375" style="221" customWidth="1"/>
    <col min="11055" max="11073" width="12.109375" style="221" customWidth="1"/>
    <col min="11074" max="11074" width="6.44140625" style="221" customWidth="1"/>
    <col min="11075" max="11075" width="24.77734375" style="221" customWidth="1"/>
    <col min="11076" max="11080" width="12.109375" style="221" customWidth="1"/>
    <col min="11081" max="11081" width="24.77734375" style="221" customWidth="1"/>
    <col min="11082" max="11177" width="12.109375" style="221" customWidth="1"/>
    <col min="11178" max="11178" width="24.77734375" style="221" customWidth="1"/>
    <col min="11179" max="11264" width="9.109375" style="221"/>
    <col min="11265" max="11265" width="61.21875" style="221" customWidth="1"/>
    <col min="11266" max="11266" width="17.109375" style="221" customWidth="1"/>
    <col min="11267" max="11267" width="0" style="221" hidden="1" customWidth="1"/>
    <col min="11268" max="11268" width="19.77734375" style="221" customWidth="1"/>
    <col min="11269" max="11269" width="22.5546875" style="221" bestFit="1" customWidth="1"/>
    <col min="11270" max="11270" width="19.77734375" style="221" customWidth="1"/>
    <col min="11271" max="11271" width="16.77734375" style="221" customWidth="1"/>
    <col min="11272" max="11272" width="18.109375" style="221" customWidth="1"/>
    <col min="11273" max="11273" width="19.109375" style="221" customWidth="1"/>
    <col min="11274" max="11274" width="19" style="221" customWidth="1"/>
    <col min="11275" max="11275" width="18" style="221" customWidth="1"/>
    <col min="11276" max="11276" width="17.44140625" style="221" customWidth="1"/>
    <col min="11277" max="11277" width="15.88671875" style="221" customWidth="1"/>
    <col min="11278" max="11282" width="17.77734375" style="221" customWidth="1"/>
    <col min="11283" max="11286" width="18.109375" style="221" customWidth="1"/>
    <col min="11287" max="11297" width="17.77734375" style="221" customWidth="1"/>
    <col min="11298" max="11308" width="15.5546875" style="221" customWidth="1"/>
    <col min="11309" max="11309" width="6.44140625" style="221" customWidth="1"/>
    <col min="11310" max="11310" width="24.77734375" style="221" customWidth="1"/>
    <col min="11311" max="11329" width="12.109375" style="221" customWidth="1"/>
    <col min="11330" max="11330" width="6.44140625" style="221" customWidth="1"/>
    <col min="11331" max="11331" width="24.77734375" style="221" customWidth="1"/>
    <col min="11332" max="11336" width="12.109375" style="221" customWidth="1"/>
    <col min="11337" max="11337" width="24.77734375" style="221" customWidth="1"/>
    <col min="11338" max="11433" width="12.109375" style="221" customWidth="1"/>
    <col min="11434" max="11434" width="24.77734375" style="221" customWidth="1"/>
    <col min="11435" max="11520" width="9.109375" style="221"/>
    <col min="11521" max="11521" width="61.21875" style="221" customWidth="1"/>
    <col min="11522" max="11522" width="17.109375" style="221" customWidth="1"/>
    <col min="11523" max="11523" width="0" style="221" hidden="1" customWidth="1"/>
    <col min="11524" max="11524" width="19.77734375" style="221" customWidth="1"/>
    <col min="11525" max="11525" width="22.5546875" style="221" bestFit="1" customWidth="1"/>
    <col min="11526" max="11526" width="19.77734375" style="221" customWidth="1"/>
    <col min="11527" max="11527" width="16.77734375" style="221" customWidth="1"/>
    <col min="11528" max="11528" width="18.109375" style="221" customWidth="1"/>
    <col min="11529" max="11529" width="19.109375" style="221" customWidth="1"/>
    <col min="11530" max="11530" width="19" style="221" customWidth="1"/>
    <col min="11531" max="11531" width="18" style="221" customWidth="1"/>
    <col min="11532" max="11532" width="17.44140625" style="221" customWidth="1"/>
    <col min="11533" max="11533" width="15.88671875" style="221" customWidth="1"/>
    <col min="11534" max="11538" width="17.77734375" style="221" customWidth="1"/>
    <col min="11539" max="11542" width="18.109375" style="221" customWidth="1"/>
    <col min="11543" max="11553" width="17.77734375" style="221" customWidth="1"/>
    <col min="11554" max="11564" width="15.5546875" style="221" customWidth="1"/>
    <col min="11565" max="11565" width="6.44140625" style="221" customWidth="1"/>
    <col min="11566" max="11566" width="24.77734375" style="221" customWidth="1"/>
    <col min="11567" max="11585" width="12.109375" style="221" customWidth="1"/>
    <col min="11586" max="11586" width="6.44140625" style="221" customWidth="1"/>
    <col min="11587" max="11587" width="24.77734375" style="221" customWidth="1"/>
    <col min="11588" max="11592" width="12.109375" style="221" customWidth="1"/>
    <col min="11593" max="11593" width="24.77734375" style="221" customWidth="1"/>
    <col min="11594" max="11689" width="12.109375" style="221" customWidth="1"/>
    <col min="11690" max="11690" width="24.77734375" style="221" customWidth="1"/>
    <col min="11691" max="11776" width="9.109375" style="221"/>
    <col min="11777" max="11777" width="61.21875" style="221" customWidth="1"/>
    <col min="11778" max="11778" width="17.109375" style="221" customWidth="1"/>
    <col min="11779" max="11779" width="0" style="221" hidden="1" customWidth="1"/>
    <col min="11780" max="11780" width="19.77734375" style="221" customWidth="1"/>
    <col min="11781" max="11781" width="22.5546875" style="221" bestFit="1" customWidth="1"/>
    <col min="11782" max="11782" width="19.77734375" style="221" customWidth="1"/>
    <col min="11783" max="11783" width="16.77734375" style="221" customWidth="1"/>
    <col min="11784" max="11784" width="18.109375" style="221" customWidth="1"/>
    <col min="11785" max="11785" width="19.109375" style="221" customWidth="1"/>
    <col min="11786" max="11786" width="19" style="221" customWidth="1"/>
    <col min="11787" max="11787" width="18" style="221" customWidth="1"/>
    <col min="11788" max="11788" width="17.44140625" style="221" customWidth="1"/>
    <col min="11789" max="11789" width="15.88671875" style="221" customWidth="1"/>
    <col min="11790" max="11794" width="17.77734375" style="221" customWidth="1"/>
    <col min="11795" max="11798" width="18.109375" style="221" customWidth="1"/>
    <col min="11799" max="11809" width="17.77734375" style="221" customWidth="1"/>
    <col min="11810" max="11820" width="15.5546875" style="221" customWidth="1"/>
    <col min="11821" max="11821" width="6.44140625" style="221" customWidth="1"/>
    <col min="11822" max="11822" width="24.77734375" style="221" customWidth="1"/>
    <col min="11823" max="11841" width="12.109375" style="221" customWidth="1"/>
    <col min="11842" max="11842" width="6.44140625" style="221" customWidth="1"/>
    <col min="11843" max="11843" width="24.77734375" style="221" customWidth="1"/>
    <col min="11844" max="11848" width="12.109375" style="221" customWidth="1"/>
    <col min="11849" max="11849" width="24.77734375" style="221" customWidth="1"/>
    <col min="11850" max="11945" width="12.109375" style="221" customWidth="1"/>
    <col min="11946" max="11946" width="24.77734375" style="221" customWidth="1"/>
    <col min="11947" max="12032" width="9.109375" style="221"/>
    <col min="12033" max="12033" width="61.21875" style="221" customWidth="1"/>
    <col min="12034" max="12034" width="17.109375" style="221" customWidth="1"/>
    <col min="12035" max="12035" width="0" style="221" hidden="1" customWidth="1"/>
    <col min="12036" max="12036" width="19.77734375" style="221" customWidth="1"/>
    <col min="12037" max="12037" width="22.5546875" style="221" bestFit="1" customWidth="1"/>
    <col min="12038" max="12038" width="19.77734375" style="221" customWidth="1"/>
    <col min="12039" max="12039" width="16.77734375" style="221" customWidth="1"/>
    <col min="12040" max="12040" width="18.109375" style="221" customWidth="1"/>
    <col min="12041" max="12041" width="19.109375" style="221" customWidth="1"/>
    <col min="12042" max="12042" width="19" style="221" customWidth="1"/>
    <col min="12043" max="12043" width="18" style="221" customWidth="1"/>
    <col min="12044" max="12044" width="17.44140625" style="221" customWidth="1"/>
    <col min="12045" max="12045" width="15.88671875" style="221" customWidth="1"/>
    <col min="12046" max="12050" width="17.77734375" style="221" customWidth="1"/>
    <col min="12051" max="12054" width="18.109375" style="221" customWidth="1"/>
    <col min="12055" max="12065" width="17.77734375" style="221" customWidth="1"/>
    <col min="12066" max="12076" width="15.5546875" style="221" customWidth="1"/>
    <col min="12077" max="12077" width="6.44140625" style="221" customWidth="1"/>
    <col min="12078" max="12078" width="24.77734375" style="221" customWidth="1"/>
    <col min="12079" max="12097" width="12.109375" style="221" customWidth="1"/>
    <col min="12098" max="12098" width="6.44140625" style="221" customWidth="1"/>
    <col min="12099" max="12099" width="24.77734375" style="221" customWidth="1"/>
    <col min="12100" max="12104" width="12.109375" style="221" customWidth="1"/>
    <col min="12105" max="12105" width="24.77734375" style="221" customWidth="1"/>
    <col min="12106" max="12201" width="12.109375" style="221" customWidth="1"/>
    <col min="12202" max="12202" width="24.77734375" style="221" customWidth="1"/>
    <col min="12203" max="12288" width="9.109375" style="221"/>
    <col min="12289" max="12289" width="61.21875" style="221" customWidth="1"/>
    <col min="12290" max="12290" width="17.109375" style="221" customWidth="1"/>
    <col min="12291" max="12291" width="0" style="221" hidden="1" customWidth="1"/>
    <col min="12292" max="12292" width="19.77734375" style="221" customWidth="1"/>
    <col min="12293" max="12293" width="22.5546875" style="221" bestFit="1" customWidth="1"/>
    <col min="12294" max="12294" width="19.77734375" style="221" customWidth="1"/>
    <col min="12295" max="12295" width="16.77734375" style="221" customWidth="1"/>
    <col min="12296" max="12296" width="18.109375" style="221" customWidth="1"/>
    <col min="12297" max="12297" width="19.109375" style="221" customWidth="1"/>
    <col min="12298" max="12298" width="19" style="221" customWidth="1"/>
    <col min="12299" max="12299" width="18" style="221" customWidth="1"/>
    <col min="12300" max="12300" width="17.44140625" style="221" customWidth="1"/>
    <col min="12301" max="12301" width="15.88671875" style="221" customWidth="1"/>
    <col min="12302" max="12306" width="17.77734375" style="221" customWidth="1"/>
    <col min="12307" max="12310" width="18.109375" style="221" customWidth="1"/>
    <col min="12311" max="12321" width="17.77734375" style="221" customWidth="1"/>
    <col min="12322" max="12332" width="15.5546875" style="221" customWidth="1"/>
    <col min="12333" max="12333" width="6.44140625" style="221" customWidth="1"/>
    <col min="12334" max="12334" width="24.77734375" style="221" customWidth="1"/>
    <col min="12335" max="12353" width="12.109375" style="221" customWidth="1"/>
    <col min="12354" max="12354" width="6.44140625" style="221" customWidth="1"/>
    <col min="12355" max="12355" width="24.77734375" style="221" customWidth="1"/>
    <col min="12356" max="12360" width="12.109375" style="221" customWidth="1"/>
    <col min="12361" max="12361" width="24.77734375" style="221" customWidth="1"/>
    <col min="12362" max="12457" width="12.109375" style="221" customWidth="1"/>
    <col min="12458" max="12458" width="24.77734375" style="221" customWidth="1"/>
    <col min="12459" max="12544" width="9.109375" style="221"/>
    <col min="12545" max="12545" width="61.21875" style="221" customWidth="1"/>
    <col min="12546" max="12546" width="17.109375" style="221" customWidth="1"/>
    <col min="12547" max="12547" width="0" style="221" hidden="1" customWidth="1"/>
    <col min="12548" max="12548" width="19.77734375" style="221" customWidth="1"/>
    <col min="12549" max="12549" width="22.5546875" style="221" bestFit="1" customWidth="1"/>
    <col min="12550" max="12550" width="19.77734375" style="221" customWidth="1"/>
    <col min="12551" max="12551" width="16.77734375" style="221" customWidth="1"/>
    <col min="12552" max="12552" width="18.109375" style="221" customWidth="1"/>
    <col min="12553" max="12553" width="19.109375" style="221" customWidth="1"/>
    <col min="12554" max="12554" width="19" style="221" customWidth="1"/>
    <col min="12555" max="12555" width="18" style="221" customWidth="1"/>
    <col min="12556" max="12556" width="17.44140625" style="221" customWidth="1"/>
    <col min="12557" max="12557" width="15.88671875" style="221" customWidth="1"/>
    <col min="12558" max="12562" width="17.77734375" style="221" customWidth="1"/>
    <col min="12563" max="12566" width="18.109375" style="221" customWidth="1"/>
    <col min="12567" max="12577" width="17.77734375" style="221" customWidth="1"/>
    <col min="12578" max="12588" width="15.5546875" style="221" customWidth="1"/>
    <col min="12589" max="12589" width="6.44140625" style="221" customWidth="1"/>
    <col min="12590" max="12590" width="24.77734375" style="221" customWidth="1"/>
    <col min="12591" max="12609" width="12.109375" style="221" customWidth="1"/>
    <col min="12610" max="12610" width="6.44140625" style="221" customWidth="1"/>
    <col min="12611" max="12611" width="24.77734375" style="221" customWidth="1"/>
    <col min="12612" max="12616" width="12.109375" style="221" customWidth="1"/>
    <col min="12617" max="12617" width="24.77734375" style="221" customWidth="1"/>
    <col min="12618" max="12713" width="12.109375" style="221" customWidth="1"/>
    <col min="12714" max="12714" width="24.77734375" style="221" customWidth="1"/>
    <col min="12715" max="12800" width="9.109375" style="221"/>
    <col min="12801" max="12801" width="61.21875" style="221" customWidth="1"/>
    <col min="12802" max="12802" width="17.109375" style="221" customWidth="1"/>
    <col min="12803" max="12803" width="0" style="221" hidden="1" customWidth="1"/>
    <col min="12804" max="12804" width="19.77734375" style="221" customWidth="1"/>
    <col min="12805" max="12805" width="22.5546875" style="221" bestFit="1" customWidth="1"/>
    <col min="12806" max="12806" width="19.77734375" style="221" customWidth="1"/>
    <col min="12807" max="12807" width="16.77734375" style="221" customWidth="1"/>
    <col min="12808" max="12808" width="18.109375" style="221" customWidth="1"/>
    <col min="12809" max="12809" width="19.109375" style="221" customWidth="1"/>
    <col min="12810" max="12810" width="19" style="221" customWidth="1"/>
    <col min="12811" max="12811" width="18" style="221" customWidth="1"/>
    <col min="12812" max="12812" width="17.44140625" style="221" customWidth="1"/>
    <col min="12813" max="12813" width="15.88671875" style="221" customWidth="1"/>
    <col min="12814" max="12818" width="17.77734375" style="221" customWidth="1"/>
    <col min="12819" max="12822" width="18.109375" style="221" customWidth="1"/>
    <col min="12823" max="12833" width="17.77734375" style="221" customWidth="1"/>
    <col min="12834" max="12844" width="15.5546875" style="221" customWidth="1"/>
    <col min="12845" max="12845" width="6.44140625" style="221" customWidth="1"/>
    <col min="12846" max="12846" width="24.77734375" style="221" customWidth="1"/>
    <col min="12847" max="12865" width="12.109375" style="221" customWidth="1"/>
    <col min="12866" max="12866" width="6.44140625" style="221" customWidth="1"/>
    <col min="12867" max="12867" width="24.77734375" style="221" customWidth="1"/>
    <col min="12868" max="12872" width="12.109375" style="221" customWidth="1"/>
    <col min="12873" max="12873" width="24.77734375" style="221" customWidth="1"/>
    <col min="12874" max="12969" width="12.109375" style="221" customWidth="1"/>
    <col min="12970" max="12970" width="24.77734375" style="221" customWidth="1"/>
    <col min="12971" max="13056" width="9.109375" style="221"/>
    <col min="13057" max="13057" width="61.21875" style="221" customWidth="1"/>
    <col min="13058" max="13058" width="17.109375" style="221" customWidth="1"/>
    <col min="13059" max="13059" width="0" style="221" hidden="1" customWidth="1"/>
    <col min="13060" max="13060" width="19.77734375" style="221" customWidth="1"/>
    <col min="13061" max="13061" width="22.5546875" style="221" bestFit="1" customWidth="1"/>
    <col min="13062" max="13062" width="19.77734375" style="221" customWidth="1"/>
    <col min="13063" max="13063" width="16.77734375" style="221" customWidth="1"/>
    <col min="13064" max="13064" width="18.109375" style="221" customWidth="1"/>
    <col min="13065" max="13065" width="19.109375" style="221" customWidth="1"/>
    <col min="13066" max="13066" width="19" style="221" customWidth="1"/>
    <col min="13067" max="13067" width="18" style="221" customWidth="1"/>
    <col min="13068" max="13068" width="17.44140625" style="221" customWidth="1"/>
    <col min="13069" max="13069" width="15.88671875" style="221" customWidth="1"/>
    <col min="13070" max="13074" width="17.77734375" style="221" customWidth="1"/>
    <col min="13075" max="13078" width="18.109375" style="221" customWidth="1"/>
    <col min="13079" max="13089" width="17.77734375" style="221" customWidth="1"/>
    <col min="13090" max="13100" width="15.5546875" style="221" customWidth="1"/>
    <col min="13101" max="13101" width="6.44140625" style="221" customWidth="1"/>
    <col min="13102" max="13102" width="24.77734375" style="221" customWidth="1"/>
    <col min="13103" max="13121" width="12.109375" style="221" customWidth="1"/>
    <col min="13122" max="13122" width="6.44140625" style="221" customWidth="1"/>
    <col min="13123" max="13123" width="24.77734375" style="221" customWidth="1"/>
    <col min="13124" max="13128" width="12.109375" style="221" customWidth="1"/>
    <col min="13129" max="13129" width="24.77734375" style="221" customWidth="1"/>
    <col min="13130" max="13225" width="12.109375" style="221" customWidth="1"/>
    <col min="13226" max="13226" width="24.77734375" style="221" customWidth="1"/>
    <col min="13227" max="13312" width="9.109375" style="221"/>
    <col min="13313" max="13313" width="61.21875" style="221" customWidth="1"/>
    <col min="13314" max="13314" width="17.109375" style="221" customWidth="1"/>
    <col min="13315" max="13315" width="0" style="221" hidden="1" customWidth="1"/>
    <col min="13316" max="13316" width="19.77734375" style="221" customWidth="1"/>
    <col min="13317" max="13317" width="22.5546875" style="221" bestFit="1" customWidth="1"/>
    <col min="13318" max="13318" width="19.77734375" style="221" customWidth="1"/>
    <col min="13319" max="13319" width="16.77734375" style="221" customWidth="1"/>
    <col min="13320" max="13320" width="18.109375" style="221" customWidth="1"/>
    <col min="13321" max="13321" width="19.109375" style="221" customWidth="1"/>
    <col min="13322" max="13322" width="19" style="221" customWidth="1"/>
    <col min="13323" max="13323" width="18" style="221" customWidth="1"/>
    <col min="13324" max="13324" width="17.44140625" style="221" customWidth="1"/>
    <col min="13325" max="13325" width="15.88671875" style="221" customWidth="1"/>
    <col min="13326" max="13330" width="17.77734375" style="221" customWidth="1"/>
    <col min="13331" max="13334" width="18.109375" style="221" customWidth="1"/>
    <col min="13335" max="13345" width="17.77734375" style="221" customWidth="1"/>
    <col min="13346" max="13356" width="15.5546875" style="221" customWidth="1"/>
    <col min="13357" max="13357" width="6.44140625" style="221" customWidth="1"/>
    <col min="13358" max="13358" width="24.77734375" style="221" customWidth="1"/>
    <col min="13359" max="13377" width="12.109375" style="221" customWidth="1"/>
    <col min="13378" max="13378" width="6.44140625" style="221" customWidth="1"/>
    <col min="13379" max="13379" width="24.77734375" style="221" customWidth="1"/>
    <col min="13380" max="13384" width="12.109375" style="221" customWidth="1"/>
    <col min="13385" max="13385" width="24.77734375" style="221" customWidth="1"/>
    <col min="13386" max="13481" width="12.109375" style="221" customWidth="1"/>
    <col min="13482" max="13482" width="24.77734375" style="221" customWidth="1"/>
    <col min="13483" max="13568" width="9.109375" style="221"/>
    <col min="13569" max="13569" width="61.21875" style="221" customWidth="1"/>
    <col min="13570" max="13570" width="17.109375" style="221" customWidth="1"/>
    <col min="13571" max="13571" width="0" style="221" hidden="1" customWidth="1"/>
    <col min="13572" max="13572" width="19.77734375" style="221" customWidth="1"/>
    <col min="13573" max="13573" width="22.5546875" style="221" bestFit="1" customWidth="1"/>
    <col min="13574" max="13574" width="19.77734375" style="221" customWidth="1"/>
    <col min="13575" max="13575" width="16.77734375" style="221" customWidth="1"/>
    <col min="13576" max="13576" width="18.109375" style="221" customWidth="1"/>
    <col min="13577" max="13577" width="19.109375" style="221" customWidth="1"/>
    <col min="13578" max="13578" width="19" style="221" customWidth="1"/>
    <col min="13579" max="13579" width="18" style="221" customWidth="1"/>
    <col min="13580" max="13580" width="17.44140625" style="221" customWidth="1"/>
    <col min="13581" max="13581" width="15.88671875" style="221" customWidth="1"/>
    <col min="13582" max="13586" width="17.77734375" style="221" customWidth="1"/>
    <col min="13587" max="13590" width="18.109375" style="221" customWidth="1"/>
    <col min="13591" max="13601" width="17.77734375" style="221" customWidth="1"/>
    <col min="13602" max="13612" width="15.5546875" style="221" customWidth="1"/>
    <col min="13613" max="13613" width="6.44140625" style="221" customWidth="1"/>
    <col min="13614" max="13614" width="24.77734375" style="221" customWidth="1"/>
    <col min="13615" max="13633" width="12.109375" style="221" customWidth="1"/>
    <col min="13634" max="13634" width="6.44140625" style="221" customWidth="1"/>
    <col min="13635" max="13635" width="24.77734375" style="221" customWidth="1"/>
    <col min="13636" max="13640" width="12.109375" style="221" customWidth="1"/>
    <col min="13641" max="13641" width="24.77734375" style="221" customWidth="1"/>
    <col min="13642" max="13737" width="12.109375" style="221" customWidth="1"/>
    <col min="13738" max="13738" width="24.77734375" style="221" customWidth="1"/>
    <col min="13739" max="13824" width="9.109375" style="221"/>
    <col min="13825" max="13825" width="61.21875" style="221" customWidth="1"/>
    <col min="13826" max="13826" width="17.109375" style="221" customWidth="1"/>
    <col min="13827" max="13827" width="0" style="221" hidden="1" customWidth="1"/>
    <col min="13828" max="13828" width="19.77734375" style="221" customWidth="1"/>
    <col min="13829" max="13829" width="22.5546875" style="221" bestFit="1" customWidth="1"/>
    <col min="13830" max="13830" width="19.77734375" style="221" customWidth="1"/>
    <col min="13831" max="13831" width="16.77734375" style="221" customWidth="1"/>
    <col min="13832" max="13832" width="18.109375" style="221" customWidth="1"/>
    <col min="13833" max="13833" width="19.109375" style="221" customWidth="1"/>
    <col min="13834" max="13834" width="19" style="221" customWidth="1"/>
    <col min="13835" max="13835" width="18" style="221" customWidth="1"/>
    <col min="13836" max="13836" width="17.44140625" style="221" customWidth="1"/>
    <col min="13837" max="13837" width="15.88671875" style="221" customWidth="1"/>
    <col min="13838" max="13842" width="17.77734375" style="221" customWidth="1"/>
    <col min="13843" max="13846" width="18.109375" style="221" customWidth="1"/>
    <col min="13847" max="13857" width="17.77734375" style="221" customWidth="1"/>
    <col min="13858" max="13868" width="15.5546875" style="221" customWidth="1"/>
    <col min="13869" max="13869" width="6.44140625" style="221" customWidth="1"/>
    <col min="13870" max="13870" width="24.77734375" style="221" customWidth="1"/>
    <col min="13871" max="13889" width="12.109375" style="221" customWidth="1"/>
    <col min="13890" max="13890" width="6.44140625" style="221" customWidth="1"/>
    <col min="13891" max="13891" width="24.77734375" style="221" customWidth="1"/>
    <col min="13892" max="13896" width="12.109375" style="221" customWidth="1"/>
    <col min="13897" max="13897" width="24.77734375" style="221" customWidth="1"/>
    <col min="13898" max="13993" width="12.109375" style="221" customWidth="1"/>
    <col min="13994" max="13994" width="24.77734375" style="221" customWidth="1"/>
    <col min="13995" max="14080" width="9.109375" style="221"/>
    <col min="14081" max="14081" width="61.21875" style="221" customWidth="1"/>
    <col min="14082" max="14082" width="17.109375" style="221" customWidth="1"/>
    <col min="14083" max="14083" width="0" style="221" hidden="1" customWidth="1"/>
    <col min="14084" max="14084" width="19.77734375" style="221" customWidth="1"/>
    <col min="14085" max="14085" width="22.5546875" style="221" bestFit="1" customWidth="1"/>
    <col min="14086" max="14086" width="19.77734375" style="221" customWidth="1"/>
    <col min="14087" max="14087" width="16.77734375" style="221" customWidth="1"/>
    <col min="14088" max="14088" width="18.109375" style="221" customWidth="1"/>
    <col min="14089" max="14089" width="19.109375" style="221" customWidth="1"/>
    <col min="14090" max="14090" width="19" style="221" customWidth="1"/>
    <col min="14091" max="14091" width="18" style="221" customWidth="1"/>
    <col min="14092" max="14092" width="17.44140625" style="221" customWidth="1"/>
    <col min="14093" max="14093" width="15.88671875" style="221" customWidth="1"/>
    <col min="14094" max="14098" width="17.77734375" style="221" customWidth="1"/>
    <col min="14099" max="14102" width="18.109375" style="221" customWidth="1"/>
    <col min="14103" max="14113" width="17.77734375" style="221" customWidth="1"/>
    <col min="14114" max="14124" width="15.5546875" style="221" customWidth="1"/>
    <col min="14125" max="14125" width="6.44140625" style="221" customWidth="1"/>
    <col min="14126" max="14126" width="24.77734375" style="221" customWidth="1"/>
    <col min="14127" max="14145" width="12.109375" style="221" customWidth="1"/>
    <col min="14146" max="14146" width="6.44140625" style="221" customWidth="1"/>
    <col min="14147" max="14147" width="24.77734375" style="221" customWidth="1"/>
    <col min="14148" max="14152" width="12.109375" style="221" customWidth="1"/>
    <col min="14153" max="14153" width="24.77734375" style="221" customWidth="1"/>
    <col min="14154" max="14249" width="12.109375" style="221" customWidth="1"/>
    <col min="14250" max="14250" width="24.77734375" style="221" customWidth="1"/>
    <col min="14251" max="14336" width="9.109375" style="221"/>
    <col min="14337" max="14337" width="61.21875" style="221" customWidth="1"/>
    <col min="14338" max="14338" width="17.109375" style="221" customWidth="1"/>
    <col min="14339" max="14339" width="0" style="221" hidden="1" customWidth="1"/>
    <col min="14340" max="14340" width="19.77734375" style="221" customWidth="1"/>
    <col min="14341" max="14341" width="22.5546875" style="221" bestFit="1" customWidth="1"/>
    <col min="14342" max="14342" width="19.77734375" style="221" customWidth="1"/>
    <col min="14343" max="14343" width="16.77734375" style="221" customWidth="1"/>
    <col min="14344" max="14344" width="18.109375" style="221" customWidth="1"/>
    <col min="14345" max="14345" width="19.109375" style="221" customWidth="1"/>
    <col min="14346" max="14346" width="19" style="221" customWidth="1"/>
    <col min="14347" max="14347" width="18" style="221" customWidth="1"/>
    <col min="14348" max="14348" width="17.44140625" style="221" customWidth="1"/>
    <col min="14349" max="14349" width="15.88671875" style="221" customWidth="1"/>
    <col min="14350" max="14354" width="17.77734375" style="221" customWidth="1"/>
    <col min="14355" max="14358" width="18.109375" style="221" customWidth="1"/>
    <col min="14359" max="14369" width="17.77734375" style="221" customWidth="1"/>
    <col min="14370" max="14380" width="15.5546875" style="221" customWidth="1"/>
    <col min="14381" max="14381" width="6.44140625" style="221" customWidth="1"/>
    <col min="14382" max="14382" width="24.77734375" style="221" customWidth="1"/>
    <col min="14383" max="14401" width="12.109375" style="221" customWidth="1"/>
    <col min="14402" max="14402" width="6.44140625" style="221" customWidth="1"/>
    <col min="14403" max="14403" width="24.77734375" style="221" customWidth="1"/>
    <col min="14404" max="14408" width="12.109375" style="221" customWidth="1"/>
    <col min="14409" max="14409" width="24.77734375" style="221" customWidth="1"/>
    <col min="14410" max="14505" width="12.109375" style="221" customWidth="1"/>
    <col min="14506" max="14506" width="24.77734375" style="221" customWidth="1"/>
    <col min="14507" max="14592" width="9.109375" style="221"/>
    <col min="14593" max="14593" width="61.21875" style="221" customWidth="1"/>
    <col min="14594" max="14594" width="17.109375" style="221" customWidth="1"/>
    <col min="14595" max="14595" width="0" style="221" hidden="1" customWidth="1"/>
    <col min="14596" max="14596" width="19.77734375" style="221" customWidth="1"/>
    <col min="14597" max="14597" width="22.5546875" style="221" bestFit="1" customWidth="1"/>
    <col min="14598" max="14598" width="19.77734375" style="221" customWidth="1"/>
    <col min="14599" max="14599" width="16.77734375" style="221" customWidth="1"/>
    <col min="14600" max="14600" width="18.109375" style="221" customWidth="1"/>
    <col min="14601" max="14601" width="19.109375" style="221" customWidth="1"/>
    <col min="14602" max="14602" width="19" style="221" customWidth="1"/>
    <col min="14603" max="14603" width="18" style="221" customWidth="1"/>
    <col min="14604" max="14604" width="17.44140625" style="221" customWidth="1"/>
    <col min="14605" max="14605" width="15.88671875" style="221" customWidth="1"/>
    <col min="14606" max="14610" width="17.77734375" style="221" customWidth="1"/>
    <col min="14611" max="14614" width="18.109375" style="221" customWidth="1"/>
    <col min="14615" max="14625" width="17.77734375" style="221" customWidth="1"/>
    <col min="14626" max="14636" width="15.5546875" style="221" customWidth="1"/>
    <col min="14637" max="14637" width="6.44140625" style="221" customWidth="1"/>
    <col min="14638" max="14638" width="24.77734375" style="221" customWidth="1"/>
    <col min="14639" max="14657" width="12.109375" style="221" customWidth="1"/>
    <col min="14658" max="14658" width="6.44140625" style="221" customWidth="1"/>
    <col min="14659" max="14659" width="24.77734375" style="221" customWidth="1"/>
    <col min="14660" max="14664" width="12.109375" style="221" customWidth="1"/>
    <col min="14665" max="14665" width="24.77734375" style="221" customWidth="1"/>
    <col min="14666" max="14761" width="12.109375" style="221" customWidth="1"/>
    <col min="14762" max="14762" width="24.77734375" style="221" customWidth="1"/>
    <col min="14763" max="14848" width="9.109375" style="221"/>
    <col min="14849" max="14849" width="61.21875" style="221" customWidth="1"/>
    <col min="14850" max="14850" width="17.109375" style="221" customWidth="1"/>
    <col min="14851" max="14851" width="0" style="221" hidden="1" customWidth="1"/>
    <col min="14852" max="14852" width="19.77734375" style="221" customWidth="1"/>
    <col min="14853" max="14853" width="22.5546875" style="221" bestFit="1" customWidth="1"/>
    <col min="14854" max="14854" width="19.77734375" style="221" customWidth="1"/>
    <col min="14855" max="14855" width="16.77734375" style="221" customWidth="1"/>
    <col min="14856" max="14856" width="18.109375" style="221" customWidth="1"/>
    <col min="14857" max="14857" width="19.109375" style="221" customWidth="1"/>
    <col min="14858" max="14858" width="19" style="221" customWidth="1"/>
    <col min="14859" max="14859" width="18" style="221" customWidth="1"/>
    <col min="14860" max="14860" width="17.44140625" style="221" customWidth="1"/>
    <col min="14861" max="14861" width="15.88671875" style="221" customWidth="1"/>
    <col min="14862" max="14866" width="17.77734375" style="221" customWidth="1"/>
    <col min="14867" max="14870" width="18.109375" style="221" customWidth="1"/>
    <col min="14871" max="14881" width="17.77734375" style="221" customWidth="1"/>
    <col min="14882" max="14892" width="15.5546875" style="221" customWidth="1"/>
    <col min="14893" max="14893" width="6.44140625" style="221" customWidth="1"/>
    <col min="14894" max="14894" width="24.77734375" style="221" customWidth="1"/>
    <col min="14895" max="14913" width="12.109375" style="221" customWidth="1"/>
    <col min="14914" max="14914" width="6.44140625" style="221" customWidth="1"/>
    <col min="14915" max="14915" width="24.77734375" style="221" customWidth="1"/>
    <col min="14916" max="14920" width="12.109375" style="221" customWidth="1"/>
    <col min="14921" max="14921" width="24.77734375" style="221" customWidth="1"/>
    <col min="14922" max="15017" width="12.109375" style="221" customWidth="1"/>
    <col min="15018" max="15018" width="24.77734375" style="221" customWidth="1"/>
    <col min="15019" max="15104" width="9.109375" style="221"/>
    <col min="15105" max="15105" width="61.21875" style="221" customWidth="1"/>
    <col min="15106" max="15106" width="17.109375" style="221" customWidth="1"/>
    <col min="15107" max="15107" width="0" style="221" hidden="1" customWidth="1"/>
    <col min="15108" max="15108" width="19.77734375" style="221" customWidth="1"/>
    <col min="15109" max="15109" width="22.5546875" style="221" bestFit="1" customWidth="1"/>
    <col min="15110" max="15110" width="19.77734375" style="221" customWidth="1"/>
    <col min="15111" max="15111" width="16.77734375" style="221" customWidth="1"/>
    <col min="15112" max="15112" width="18.109375" style="221" customWidth="1"/>
    <col min="15113" max="15113" width="19.109375" style="221" customWidth="1"/>
    <col min="15114" max="15114" width="19" style="221" customWidth="1"/>
    <col min="15115" max="15115" width="18" style="221" customWidth="1"/>
    <col min="15116" max="15116" width="17.44140625" style="221" customWidth="1"/>
    <col min="15117" max="15117" width="15.88671875" style="221" customWidth="1"/>
    <col min="15118" max="15122" width="17.77734375" style="221" customWidth="1"/>
    <col min="15123" max="15126" width="18.109375" style="221" customWidth="1"/>
    <col min="15127" max="15137" width="17.77734375" style="221" customWidth="1"/>
    <col min="15138" max="15148" width="15.5546875" style="221" customWidth="1"/>
    <col min="15149" max="15149" width="6.44140625" style="221" customWidth="1"/>
    <col min="15150" max="15150" width="24.77734375" style="221" customWidth="1"/>
    <col min="15151" max="15169" width="12.109375" style="221" customWidth="1"/>
    <col min="15170" max="15170" width="6.44140625" style="221" customWidth="1"/>
    <col min="15171" max="15171" width="24.77734375" style="221" customWidth="1"/>
    <col min="15172" max="15176" width="12.109375" style="221" customWidth="1"/>
    <col min="15177" max="15177" width="24.77734375" style="221" customWidth="1"/>
    <col min="15178" max="15273" width="12.109375" style="221" customWidth="1"/>
    <col min="15274" max="15274" width="24.77734375" style="221" customWidth="1"/>
    <col min="15275" max="15360" width="9.109375" style="221"/>
    <col min="15361" max="15361" width="61.21875" style="221" customWidth="1"/>
    <col min="15362" max="15362" width="17.109375" style="221" customWidth="1"/>
    <col min="15363" max="15363" width="0" style="221" hidden="1" customWidth="1"/>
    <col min="15364" max="15364" width="19.77734375" style="221" customWidth="1"/>
    <col min="15365" max="15365" width="22.5546875" style="221" bestFit="1" customWidth="1"/>
    <col min="15366" max="15366" width="19.77734375" style="221" customWidth="1"/>
    <col min="15367" max="15367" width="16.77734375" style="221" customWidth="1"/>
    <col min="15368" max="15368" width="18.109375" style="221" customWidth="1"/>
    <col min="15369" max="15369" width="19.109375" style="221" customWidth="1"/>
    <col min="15370" max="15370" width="19" style="221" customWidth="1"/>
    <col min="15371" max="15371" width="18" style="221" customWidth="1"/>
    <col min="15372" max="15372" width="17.44140625" style="221" customWidth="1"/>
    <col min="15373" max="15373" width="15.88671875" style="221" customWidth="1"/>
    <col min="15374" max="15378" width="17.77734375" style="221" customWidth="1"/>
    <col min="15379" max="15382" width="18.109375" style="221" customWidth="1"/>
    <col min="15383" max="15393" width="17.77734375" style="221" customWidth="1"/>
    <col min="15394" max="15404" width="15.5546875" style="221" customWidth="1"/>
    <col min="15405" max="15405" width="6.44140625" style="221" customWidth="1"/>
    <col min="15406" max="15406" width="24.77734375" style="221" customWidth="1"/>
    <col min="15407" max="15425" width="12.109375" style="221" customWidth="1"/>
    <col min="15426" max="15426" width="6.44140625" style="221" customWidth="1"/>
    <col min="15427" max="15427" width="24.77734375" style="221" customWidth="1"/>
    <col min="15428" max="15432" width="12.109375" style="221" customWidth="1"/>
    <col min="15433" max="15433" width="24.77734375" style="221" customWidth="1"/>
    <col min="15434" max="15529" width="12.109375" style="221" customWidth="1"/>
    <col min="15530" max="15530" width="24.77734375" style="221" customWidth="1"/>
    <col min="15531" max="15616" width="9.109375" style="221"/>
    <col min="15617" max="15617" width="61.21875" style="221" customWidth="1"/>
    <col min="15618" max="15618" width="17.109375" style="221" customWidth="1"/>
    <col min="15619" max="15619" width="0" style="221" hidden="1" customWidth="1"/>
    <col min="15620" max="15620" width="19.77734375" style="221" customWidth="1"/>
    <col min="15621" max="15621" width="22.5546875" style="221" bestFit="1" customWidth="1"/>
    <col min="15622" max="15622" width="19.77734375" style="221" customWidth="1"/>
    <col min="15623" max="15623" width="16.77734375" style="221" customWidth="1"/>
    <col min="15624" max="15624" width="18.109375" style="221" customWidth="1"/>
    <col min="15625" max="15625" width="19.109375" style="221" customWidth="1"/>
    <col min="15626" max="15626" width="19" style="221" customWidth="1"/>
    <col min="15627" max="15627" width="18" style="221" customWidth="1"/>
    <col min="15628" max="15628" width="17.44140625" style="221" customWidth="1"/>
    <col min="15629" max="15629" width="15.88671875" style="221" customWidth="1"/>
    <col min="15630" max="15634" width="17.77734375" style="221" customWidth="1"/>
    <col min="15635" max="15638" width="18.109375" style="221" customWidth="1"/>
    <col min="15639" max="15649" width="17.77734375" style="221" customWidth="1"/>
    <col min="15650" max="15660" width="15.5546875" style="221" customWidth="1"/>
    <col min="15661" max="15661" width="6.44140625" style="221" customWidth="1"/>
    <col min="15662" max="15662" width="24.77734375" style="221" customWidth="1"/>
    <col min="15663" max="15681" width="12.109375" style="221" customWidth="1"/>
    <col min="15682" max="15682" width="6.44140625" style="221" customWidth="1"/>
    <col min="15683" max="15683" width="24.77734375" style="221" customWidth="1"/>
    <col min="15684" max="15688" width="12.109375" style="221" customWidth="1"/>
    <col min="15689" max="15689" width="24.77734375" style="221" customWidth="1"/>
    <col min="15690" max="15785" width="12.109375" style="221" customWidth="1"/>
    <col min="15786" max="15786" width="24.77734375" style="221" customWidth="1"/>
    <col min="15787" max="15872" width="9.109375" style="221"/>
    <col min="15873" max="15873" width="61.21875" style="221" customWidth="1"/>
    <col min="15874" max="15874" width="17.109375" style="221" customWidth="1"/>
    <col min="15875" max="15875" width="0" style="221" hidden="1" customWidth="1"/>
    <col min="15876" max="15876" width="19.77734375" style="221" customWidth="1"/>
    <col min="15877" max="15877" width="22.5546875" style="221" bestFit="1" customWidth="1"/>
    <col min="15878" max="15878" width="19.77734375" style="221" customWidth="1"/>
    <col min="15879" max="15879" width="16.77734375" style="221" customWidth="1"/>
    <col min="15880" max="15880" width="18.109375" style="221" customWidth="1"/>
    <col min="15881" max="15881" width="19.109375" style="221" customWidth="1"/>
    <col min="15882" max="15882" width="19" style="221" customWidth="1"/>
    <col min="15883" max="15883" width="18" style="221" customWidth="1"/>
    <col min="15884" max="15884" width="17.44140625" style="221" customWidth="1"/>
    <col min="15885" max="15885" width="15.88671875" style="221" customWidth="1"/>
    <col min="15886" max="15890" width="17.77734375" style="221" customWidth="1"/>
    <col min="15891" max="15894" width="18.109375" style="221" customWidth="1"/>
    <col min="15895" max="15905" width="17.77734375" style="221" customWidth="1"/>
    <col min="15906" max="15916" width="15.5546875" style="221" customWidth="1"/>
    <col min="15917" max="15917" width="6.44140625" style="221" customWidth="1"/>
    <col min="15918" max="15918" width="24.77734375" style="221" customWidth="1"/>
    <col min="15919" max="15937" width="12.109375" style="221" customWidth="1"/>
    <col min="15938" max="15938" width="6.44140625" style="221" customWidth="1"/>
    <col min="15939" max="15939" width="24.77734375" style="221" customWidth="1"/>
    <col min="15940" max="15944" width="12.109375" style="221" customWidth="1"/>
    <col min="15945" max="15945" width="24.77734375" style="221" customWidth="1"/>
    <col min="15946" max="16041" width="12.109375" style="221" customWidth="1"/>
    <col min="16042" max="16042" width="24.77734375" style="221" customWidth="1"/>
    <col min="16043" max="16128" width="9.109375" style="221"/>
    <col min="16129" max="16129" width="61.21875" style="221" customWidth="1"/>
    <col min="16130" max="16130" width="17.109375" style="221" customWidth="1"/>
    <col min="16131" max="16131" width="0" style="221" hidden="1" customWidth="1"/>
    <col min="16132" max="16132" width="19.77734375" style="221" customWidth="1"/>
    <col min="16133" max="16133" width="22.5546875" style="221" bestFit="1" customWidth="1"/>
    <col min="16134" max="16134" width="19.77734375" style="221" customWidth="1"/>
    <col min="16135" max="16135" width="16.77734375" style="221" customWidth="1"/>
    <col min="16136" max="16136" width="18.109375" style="221" customWidth="1"/>
    <col min="16137" max="16137" width="19.109375" style="221" customWidth="1"/>
    <col min="16138" max="16138" width="19" style="221" customWidth="1"/>
    <col min="16139" max="16139" width="18" style="221" customWidth="1"/>
    <col min="16140" max="16140" width="17.44140625" style="221" customWidth="1"/>
    <col min="16141" max="16141" width="15.88671875" style="221" customWidth="1"/>
    <col min="16142" max="16146" width="17.77734375" style="221" customWidth="1"/>
    <col min="16147" max="16150" width="18.109375" style="221" customWidth="1"/>
    <col min="16151" max="16161" width="17.77734375" style="221" customWidth="1"/>
    <col min="16162" max="16172" width="15.5546875" style="221" customWidth="1"/>
    <col min="16173" max="16173" width="6.44140625" style="221" customWidth="1"/>
    <col min="16174" max="16174" width="24.77734375" style="221" customWidth="1"/>
    <col min="16175" max="16193" width="12.109375" style="221" customWidth="1"/>
    <col min="16194" max="16194" width="6.44140625" style="221" customWidth="1"/>
    <col min="16195" max="16195" width="24.77734375" style="221" customWidth="1"/>
    <col min="16196" max="16200" width="12.109375" style="221" customWidth="1"/>
    <col min="16201" max="16201" width="24.77734375" style="221" customWidth="1"/>
    <col min="16202" max="16297" width="12.109375" style="221" customWidth="1"/>
    <col min="16298" max="16298" width="24.77734375" style="221" customWidth="1"/>
    <col min="16299" max="16384" width="9.109375" style="221"/>
  </cols>
  <sheetData>
    <row r="1" spans="1:193" x14ac:dyDescent="0.3">
      <c r="A1" s="385"/>
      <c r="B1" s="217" t="s">
        <v>311</v>
      </c>
      <c r="C1" s="218"/>
      <c r="D1" s="379"/>
      <c r="E1" s="387"/>
      <c r="F1" s="387"/>
      <c r="G1" s="387"/>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388" t="s">
        <v>220</v>
      </c>
      <c r="AH1" s="218"/>
      <c r="AI1" s="218"/>
      <c r="AJ1" s="218"/>
      <c r="AK1" s="218"/>
      <c r="AL1" s="218"/>
      <c r="AM1" s="218"/>
      <c r="AN1" s="218"/>
      <c r="AO1" s="218"/>
      <c r="AP1" s="218"/>
      <c r="AQ1" s="218"/>
      <c r="AR1" s="218"/>
      <c r="AS1" s="218"/>
      <c r="AT1" s="218"/>
      <c r="AU1" s="218"/>
      <c r="AV1" s="218"/>
      <c r="AW1" s="220"/>
      <c r="AX1" s="218"/>
      <c r="AY1" s="218"/>
      <c r="AZ1" s="218"/>
      <c r="BA1" s="218"/>
      <c r="BB1" s="218"/>
      <c r="BC1" s="218"/>
      <c r="BD1" s="218"/>
      <c r="BE1" s="218"/>
      <c r="BF1" s="218"/>
      <c r="BG1" s="218"/>
      <c r="BH1" s="218"/>
      <c r="BI1" s="218"/>
      <c r="BJ1" s="218"/>
      <c r="BK1" s="218"/>
      <c r="BL1" s="218"/>
      <c r="BM1" s="218"/>
      <c r="BN1" s="218"/>
      <c r="BO1" s="218"/>
      <c r="BP1" s="218"/>
      <c r="BQ1" s="218"/>
      <c r="BR1" s="220"/>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row>
    <row r="2" spans="1:193" ht="24" customHeight="1" x14ac:dyDescent="0.3">
      <c r="A2" s="386"/>
      <c r="B2" s="389" t="str">
        <f>IF(B97=B116,"In Balance","Out of Balance")</f>
        <v>In Balance</v>
      </c>
      <c r="C2" s="218"/>
      <c r="D2" s="379"/>
      <c r="E2" s="387"/>
      <c r="F2" s="387"/>
      <c r="G2" s="387"/>
      <c r="H2" s="222" t="str">
        <f>PERSONNEL!N1</f>
        <v>MOBILITY MANAGEMENT #1</v>
      </c>
      <c r="I2" s="222" t="str">
        <f>PERSONNEL!R1</f>
        <v>MOBILITY MANAGEMENT #2</v>
      </c>
      <c r="J2" s="222" t="str">
        <f>PERSONNEL!V1</f>
        <v>MOBILITY MANAGEMENT #3</v>
      </c>
      <c r="K2" s="222" t="str">
        <f>PERSONNEL!Z1</f>
        <v>TRIPS #4</v>
      </c>
      <c r="L2" s="222" t="str">
        <f>PERSONNEL!AD1</f>
        <v>TRIPS #5</v>
      </c>
      <c r="M2" s="222" t="str">
        <f>PERSONNEL!AH1</f>
        <v>TRIPS #6</v>
      </c>
      <c r="N2" s="222" t="s">
        <v>184</v>
      </c>
      <c r="O2" s="222" t="s">
        <v>185</v>
      </c>
      <c r="P2" s="222" t="s">
        <v>186</v>
      </c>
      <c r="Q2" s="222" t="s">
        <v>187</v>
      </c>
      <c r="R2" s="222" t="s">
        <v>188</v>
      </c>
      <c r="S2" s="222" t="s">
        <v>189</v>
      </c>
      <c r="T2" s="222" t="s">
        <v>190</v>
      </c>
      <c r="U2" s="222" t="s">
        <v>191</v>
      </c>
      <c r="V2" s="222" t="s">
        <v>192</v>
      </c>
      <c r="W2" s="222" t="s">
        <v>193</v>
      </c>
      <c r="X2" s="222" t="s">
        <v>194</v>
      </c>
      <c r="Y2" s="222" t="s">
        <v>195</v>
      </c>
      <c r="Z2" s="222" t="s">
        <v>196</v>
      </c>
      <c r="AA2" s="222" t="s">
        <v>197</v>
      </c>
      <c r="AB2" s="222" t="s">
        <v>198</v>
      </c>
      <c r="AC2" s="222" t="s">
        <v>199</v>
      </c>
      <c r="AD2" s="222" t="s">
        <v>200</v>
      </c>
      <c r="AE2" s="222" t="s">
        <v>201</v>
      </c>
      <c r="AF2" s="222" t="s">
        <v>202</v>
      </c>
      <c r="AG2" s="388"/>
    </row>
    <row r="3" spans="1:193" ht="18.75" customHeight="1" x14ac:dyDescent="0.3">
      <c r="A3" s="386"/>
      <c r="B3" s="389"/>
      <c r="C3" s="218"/>
      <c r="D3" s="379"/>
      <c r="E3" s="387"/>
      <c r="F3" s="387"/>
      <c r="G3" s="387"/>
      <c r="H3" s="378" t="str">
        <f>PERSONNEL!N2</f>
        <v>HCBS - Transportation - Ind</v>
      </c>
      <c r="I3" s="378" t="str">
        <f>PERSONNEL!R2</f>
        <v>HCBS - Transportation - Voucher</v>
      </c>
      <c r="J3" s="378" t="str">
        <f>PERSONNEL!V2</f>
        <v>HCBS - Transportation Fixed Route</v>
      </c>
      <c r="K3" s="378" t="str">
        <f>PERSONNEL!Z2</f>
        <v>HCBS - Transportation - Ind</v>
      </c>
      <c r="L3" s="378" t="str">
        <f>PERSONNEL!AD2</f>
        <v>HCBS - Transportation - Voucher</v>
      </c>
      <c r="M3" s="378" t="str">
        <f>PERSONNEL!AH2</f>
        <v>HCBS - Transportation Fixed Route</v>
      </c>
      <c r="N3" s="378" t="e">
        <f>'[1]UCM - PERSONNEL'!AL2</f>
        <v>#REF!</v>
      </c>
      <c r="O3" s="378" t="e">
        <f>'[1]UCM - PERSONNEL'!AP2</f>
        <v>#REF!</v>
      </c>
      <c r="P3" s="378" t="e">
        <f>'[2] PERSONNEL'!AT2</f>
        <v>#REF!</v>
      </c>
      <c r="Q3" s="378" t="str">
        <f>'[1]UCM - PERSONNEL'!AX2</f>
        <v>Choose a Service</v>
      </c>
      <c r="R3" s="378" t="str">
        <f>'[1]UCM - PERSONNEL'!BB2</f>
        <v>Choose a Service</v>
      </c>
      <c r="S3" s="378" t="e">
        <f>[1]PERSONNEL!BF2</f>
        <v>#REF!</v>
      </c>
      <c r="T3" s="378" t="str">
        <f>PERSONNEL!BJ2</f>
        <v>Choose a Service</v>
      </c>
      <c r="U3" s="378" t="str">
        <f>PERSONNEL!BN2</f>
        <v>Choose a Service</v>
      </c>
      <c r="V3" s="378" t="str">
        <f>PERSONNEL!BR2</f>
        <v>Choose a Service</v>
      </c>
      <c r="W3" s="378" t="str">
        <f>PERSONNEL!BV2</f>
        <v>Choose a Service</v>
      </c>
      <c r="X3" s="378" t="str">
        <f>PERSONNEL!BZ2</f>
        <v>Choose a Service</v>
      </c>
      <c r="Y3" s="378" t="str">
        <f>PERSONNEL!CD2</f>
        <v>Choose a Service</v>
      </c>
      <c r="Z3" s="378" t="str">
        <f>PERSONNEL!CH2</f>
        <v>Choose a Service</v>
      </c>
      <c r="AA3" s="378" t="str">
        <f>PERSONNEL!CL2</f>
        <v>Choose a Service</v>
      </c>
      <c r="AB3" s="378" t="str">
        <f>PERSONNEL!CP2</f>
        <v>Choose a Service</v>
      </c>
      <c r="AC3" s="378" t="str">
        <f>PERSONNEL!CT2</f>
        <v>Choose a Service</v>
      </c>
      <c r="AD3" s="378" t="str">
        <f>PERSONNEL!CX2</f>
        <v>Choose a Service</v>
      </c>
      <c r="AE3" s="378" t="str">
        <f>PERSONNEL!DB2</f>
        <v>Choose a Service</v>
      </c>
      <c r="AF3" s="378" t="str">
        <f>PERSONNEL!DF2</f>
        <v>Choose a Service</v>
      </c>
      <c r="AG3" s="378" t="s">
        <v>220</v>
      </c>
    </row>
    <row r="4" spans="1:193" ht="18" customHeight="1" x14ac:dyDescent="0.3">
      <c r="A4" s="223"/>
      <c r="B4" s="381" t="str">
        <f>IF(B108=0,"Enter Bldg Space, Line 108"," ")</f>
        <v>Enter Bldg Space, Line 108</v>
      </c>
      <c r="C4" s="218"/>
      <c r="D4" s="382" t="s">
        <v>312</v>
      </c>
      <c r="E4" s="382" t="s">
        <v>313</v>
      </c>
      <c r="F4" s="382" t="s">
        <v>314</v>
      </c>
      <c r="G4" s="382" t="s">
        <v>315</v>
      </c>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row>
    <row r="5" spans="1:193" ht="18" customHeight="1" x14ac:dyDescent="0.3">
      <c r="A5" s="224" t="str">
        <f>PERSONNEL!A1</f>
        <v xml:space="preserve">Enter Provider Name: </v>
      </c>
      <c r="B5" s="381"/>
      <c r="C5" s="217"/>
      <c r="D5" s="383"/>
      <c r="E5" s="383"/>
      <c r="F5" s="383"/>
      <c r="G5" s="383"/>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row>
    <row r="6" spans="1:193" ht="39.75" customHeight="1" thickBot="1" x14ac:dyDescent="0.35">
      <c r="A6" s="225" t="s">
        <v>316</v>
      </c>
      <c r="B6" s="226"/>
      <c r="C6" s="227"/>
      <c r="D6" s="384"/>
      <c r="E6" s="384"/>
      <c r="F6" s="384"/>
      <c r="G6" s="384"/>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row>
    <row r="7" spans="1:193" ht="17.25" customHeight="1" x14ac:dyDescent="0.3">
      <c r="A7" s="218"/>
      <c r="B7" s="217"/>
      <c r="C7" s="217"/>
      <c r="D7" s="58"/>
      <c r="E7" s="58"/>
      <c r="F7" s="58"/>
      <c r="G7" s="58"/>
      <c r="H7" s="51"/>
      <c r="I7" s="51"/>
      <c r="J7" s="51"/>
      <c r="K7" s="51"/>
      <c r="L7" s="51"/>
      <c r="M7" s="51"/>
      <c r="N7" s="51"/>
      <c r="O7" s="51"/>
      <c r="P7" s="51"/>
      <c r="Q7" s="51"/>
      <c r="R7" s="51"/>
      <c r="S7" s="51"/>
      <c r="T7" s="51"/>
      <c r="U7" s="51"/>
      <c r="V7" s="51"/>
      <c r="W7" s="51"/>
      <c r="X7" s="51"/>
      <c r="Y7" s="51"/>
      <c r="Z7" s="51"/>
      <c r="AA7" s="51"/>
      <c r="AB7" s="51"/>
      <c r="AC7" s="51"/>
      <c r="AD7" s="51"/>
      <c r="AE7" s="51"/>
      <c r="AF7" s="51"/>
      <c r="AG7" s="51"/>
    </row>
    <row r="8" spans="1:193" x14ac:dyDescent="0.3">
      <c r="A8" s="228" t="s">
        <v>317</v>
      </c>
      <c r="B8" s="229">
        <f>PERSONNEL!F44</f>
        <v>0</v>
      </c>
      <c r="C8" s="229"/>
      <c r="D8" s="229">
        <f>D$9*$B$8</f>
        <v>0</v>
      </c>
      <c r="E8" s="229">
        <f>E$9*$B$8</f>
        <v>0</v>
      </c>
      <c r="F8" s="230"/>
      <c r="G8" s="231"/>
      <c r="H8" s="229">
        <f t="shared" ref="H8:AG8" si="0">H$9*$B$8</f>
        <v>0</v>
      </c>
      <c r="I8" s="229">
        <f t="shared" si="0"/>
        <v>0</v>
      </c>
      <c r="J8" s="229">
        <f t="shared" si="0"/>
        <v>0</v>
      </c>
      <c r="K8" s="229">
        <f t="shared" si="0"/>
        <v>0</v>
      </c>
      <c r="L8" s="229">
        <f t="shared" si="0"/>
        <v>0</v>
      </c>
      <c r="M8" s="229">
        <f t="shared" si="0"/>
        <v>0</v>
      </c>
      <c r="N8" s="229">
        <f t="shared" si="0"/>
        <v>0</v>
      </c>
      <c r="O8" s="229">
        <f t="shared" si="0"/>
        <v>0</v>
      </c>
      <c r="P8" s="229">
        <f t="shared" si="0"/>
        <v>0</v>
      </c>
      <c r="Q8" s="229">
        <f t="shared" si="0"/>
        <v>0</v>
      </c>
      <c r="R8" s="229">
        <f t="shared" si="0"/>
        <v>0</v>
      </c>
      <c r="S8" s="229">
        <f t="shared" si="0"/>
        <v>0</v>
      </c>
      <c r="T8" s="229">
        <f t="shared" si="0"/>
        <v>0</v>
      </c>
      <c r="U8" s="229">
        <f t="shared" si="0"/>
        <v>0</v>
      </c>
      <c r="V8" s="229">
        <f t="shared" si="0"/>
        <v>0</v>
      </c>
      <c r="W8" s="229">
        <f t="shared" si="0"/>
        <v>0</v>
      </c>
      <c r="X8" s="229">
        <f t="shared" si="0"/>
        <v>0</v>
      </c>
      <c r="Y8" s="229">
        <f t="shared" si="0"/>
        <v>0</v>
      </c>
      <c r="Z8" s="229">
        <f t="shared" si="0"/>
        <v>0</v>
      </c>
      <c r="AA8" s="229">
        <f t="shared" si="0"/>
        <v>0</v>
      </c>
      <c r="AB8" s="229">
        <f t="shared" si="0"/>
        <v>0</v>
      </c>
      <c r="AC8" s="229">
        <f t="shared" si="0"/>
        <v>0</v>
      </c>
      <c r="AD8" s="229">
        <f t="shared" si="0"/>
        <v>0</v>
      </c>
      <c r="AE8" s="229">
        <f t="shared" si="0"/>
        <v>0</v>
      </c>
      <c r="AF8" s="229">
        <f t="shared" si="0"/>
        <v>0</v>
      </c>
      <c r="AG8" s="229">
        <f t="shared" si="0"/>
        <v>0</v>
      </c>
    </row>
    <row r="9" spans="1:193" s="235" customFormat="1" ht="31.2" x14ac:dyDescent="0.3">
      <c r="A9" s="232" t="s">
        <v>318</v>
      </c>
      <c r="B9" s="233">
        <f>SUM(D9:AG9)</f>
        <v>0</v>
      </c>
      <c r="C9" s="233"/>
      <c r="D9" s="233">
        <f>PERSONNEL!J45</f>
        <v>0</v>
      </c>
      <c r="E9" s="233">
        <f>PERSONNEL!M45</f>
        <v>0</v>
      </c>
      <c r="F9" s="234"/>
      <c r="G9" s="234"/>
      <c r="H9" s="233">
        <f>PERSONNEL!Q45</f>
        <v>0</v>
      </c>
      <c r="I9" s="233">
        <f>PERSONNEL!U45</f>
        <v>0</v>
      </c>
      <c r="J9" s="233">
        <f>PERSONNEL!Y45</f>
        <v>0</v>
      </c>
      <c r="K9" s="233">
        <f>PERSONNEL!AC45</f>
        <v>0</v>
      </c>
      <c r="L9" s="233">
        <f>PERSONNEL!AG45</f>
        <v>0</v>
      </c>
      <c r="M9" s="233">
        <f>PERSONNEL!AK45</f>
        <v>0</v>
      </c>
      <c r="N9" s="233">
        <f>PERSONNEL!AO45</f>
        <v>0</v>
      </c>
      <c r="O9" s="233">
        <f>PERSONNEL!AS45</f>
        <v>0</v>
      </c>
      <c r="P9" s="233">
        <f>PERSONNEL!AW45</f>
        <v>0</v>
      </c>
      <c r="Q9" s="233">
        <f>PERSONNEL!BA45</f>
        <v>0</v>
      </c>
      <c r="R9" s="233">
        <f>PERSONNEL!BE45</f>
        <v>0</v>
      </c>
      <c r="S9" s="233">
        <f>PERSONNEL!BI45</f>
        <v>0</v>
      </c>
      <c r="T9" s="233">
        <f>PERSONNEL!BM45</f>
        <v>0</v>
      </c>
      <c r="U9" s="233">
        <f>PERSONNEL!BQ45</f>
        <v>0</v>
      </c>
      <c r="V9" s="233">
        <f>PERSONNEL!BU45</f>
        <v>0</v>
      </c>
      <c r="W9" s="233">
        <f>PERSONNEL!BY45</f>
        <v>0</v>
      </c>
      <c r="X9" s="233">
        <f>PERSONNEL!CC45</f>
        <v>0</v>
      </c>
      <c r="Y9" s="233">
        <f>PERSONNEL!CQ45</f>
        <v>0</v>
      </c>
      <c r="Z9" s="233">
        <f>PERSONNEL!CK45</f>
        <v>0</v>
      </c>
      <c r="AA9" s="233">
        <f>PERSONNEL!CO45</f>
        <v>0</v>
      </c>
      <c r="AB9" s="233">
        <f>PERSONNEL!CS45</f>
        <v>0</v>
      </c>
      <c r="AC9" s="233">
        <f>PERSONNEL!CW45</f>
        <v>0</v>
      </c>
      <c r="AD9" s="233">
        <f>PERSONNEL!DA45</f>
        <v>0</v>
      </c>
      <c r="AE9" s="233">
        <f>PERSONNEL!DE45</f>
        <v>0</v>
      </c>
      <c r="AF9" s="233">
        <f>PERSONNEL!DI45</f>
        <v>0</v>
      </c>
      <c r="AG9" s="233">
        <f>PERSONNEL!DK45</f>
        <v>0</v>
      </c>
    </row>
    <row r="10" spans="1:193" s="235" customFormat="1" ht="31.2" x14ac:dyDescent="0.3">
      <c r="A10" s="236" t="s">
        <v>319</v>
      </c>
      <c r="B10" s="233">
        <f>SUM(D10:AG10)</f>
        <v>1</v>
      </c>
      <c r="C10" s="233"/>
      <c r="D10" s="233">
        <f>PERSONNEL!I49</f>
        <v>0</v>
      </c>
      <c r="E10" s="233">
        <f>PERSONNEL!L49</f>
        <v>0</v>
      </c>
      <c r="F10" s="234"/>
      <c r="G10" s="234"/>
      <c r="H10" s="233">
        <f>PERSONNEL!O49</f>
        <v>0</v>
      </c>
      <c r="I10" s="233">
        <f>PERSONNEL!S49</f>
        <v>0</v>
      </c>
      <c r="J10" s="233">
        <f>PERSONNEL!W49</f>
        <v>0</v>
      </c>
      <c r="K10" s="233">
        <f>PERSONNEL!AA49</f>
        <v>0</v>
      </c>
      <c r="L10" s="233">
        <f>PERSONNEL!AE49</f>
        <v>0</v>
      </c>
      <c r="M10" s="233">
        <f>PERSONNEL!AI49</f>
        <v>0</v>
      </c>
      <c r="N10" s="233">
        <f>PERSONNEL!AM49</f>
        <v>0</v>
      </c>
      <c r="O10" s="233">
        <f>PERSONNEL!AQ49</f>
        <v>0</v>
      </c>
      <c r="P10" s="233">
        <f>PERSONNEL!AU49</f>
        <v>0</v>
      </c>
      <c r="Q10" s="233">
        <f>PERSONNEL!AY49</f>
        <v>0</v>
      </c>
      <c r="R10" s="233">
        <f>PERSONNEL!BC49</f>
        <v>0</v>
      </c>
      <c r="S10" s="233">
        <f>PERSONNEL!BG49</f>
        <v>0</v>
      </c>
      <c r="T10" s="233">
        <f>PERSONNEL!BK49</f>
        <v>0</v>
      </c>
      <c r="U10" s="233">
        <f>PERSONNEL!BO49</f>
        <v>0</v>
      </c>
      <c r="V10" s="233">
        <f>PERSONNEL!BS49</f>
        <v>0</v>
      </c>
      <c r="W10" s="233">
        <f>PERSONNEL!BW49</f>
        <v>0</v>
      </c>
      <c r="X10" s="233">
        <f>PERSONNEL!CA49</f>
        <v>0</v>
      </c>
      <c r="Y10" s="233">
        <f>PERSONNEL!CE49</f>
        <v>0</v>
      </c>
      <c r="Z10" s="233">
        <f>PERSONNEL!CI49</f>
        <v>0</v>
      </c>
      <c r="AA10" s="233">
        <f>PERSONNEL!CM49</f>
        <v>0</v>
      </c>
      <c r="AB10" s="233">
        <f>PERSONNEL!CQ49</f>
        <v>0</v>
      </c>
      <c r="AC10" s="233">
        <f>PERSONNEL!CU49</f>
        <v>0</v>
      </c>
      <c r="AD10" s="233">
        <f>PERSONNEL!CY49</f>
        <v>0</v>
      </c>
      <c r="AE10" s="233">
        <f>PERSONNEL!DC49</f>
        <v>0</v>
      </c>
      <c r="AF10" s="233">
        <f>PERSONNEL!DG49</f>
        <v>0</v>
      </c>
      <c r="AG10" s="233">
        <f>PERSONNEL!DJ49</f>
        <v>1</v>
      </c>
    </row>
    <row r="11" spans="1:193" ht="21.75" customHeight="1" x14ac:dyDescent="0.3">
      <c r="A11" s="237"/>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row>
    <row r="12" spans="1:193" ht="34.799999999999997" x14ac:dyDescent="0.3">
      <c r="A12" s="228" t="s">
        <v>320</v>
      </c>
      <c r="B12" s="238">
        <f>+SUM(B13:B15)</f>
        <v>0</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row>
    <row r="13" spans="1:193" s="235" customFormat="1" ht="15.6" x14ac:dyDescent="0.3">
      <c r="A13" s="239" t="s">
        <v>321</v>
      </c>
      <c r="B13" s="240">
        <v>0</v>
      </c>
      <c r="C13" s="241"/>
      <c r="D13" s="242">
        <f>IF($B13-SUM($H13:$AG13)&lt;0,"Over Allocated",(+$B13-SUM($H13:$AG13)))</f>
        <v>0</v>
      </c>
      <c r="E13" s="243"/>
      <c r="F13" s="241"/>
      <c r="G13" s="241"/>
      <c r="H13" s="240">
        <v>0</v>
      </c>
      <c r="I13" s="240">
        <v>0</v>
      </c>
      <c r="J13" s="240">
        <v>0</v>
      </c>
      <c r="K13" s="240">
        <v>0</v>
      </c>
      <c r="L13" s="240">
        <v>0</v>
      </c>
      <c r="M13" s="240">
        <v>0</v>
      </c>
      <c r="N13" s="240">
        <v>0</v>
      </c>
      <c r="O13" s="240">
        <v>0</v>
      </c>
      <c r="P13" s="240">
        <v>0</v>
      </c>
      <c r="Q13" s="240">
        <v>0</v>
      </c>
      <c r="R13" s="240">
        <v>0</v>
      </c>
      <c r="S13" s="240">
        <v>0</v>
      </c>
      <c r="T13" s="240">
        <v>0</v>
      </c>
      <c r="U13" s="240">
        <v>0</v>
      </c>
      <c r="V13" s="240">
        <v>0</v>
      </c>
      <c r="W13" s="240">
        <v>0</v>
      </c>
      <c r="X13" s="240">
        <v>0</v>
      </c>
      <c r="Y13" s="240">
        <v>0</v>
      </c>
      <c r="Z13" s="240">
        <v>0</v>
      </c>
      <c r="AA13" s="240">
        <v>0</v>
      </c>
      <c r="AB13" s="240">
        <v>0</v>
      </c>
      <c r="AC13" s="240">
        <v>0</v>
      </c>
      <c r="AD13" s="240">
        <v>0</v>
      </c>
      <c r="AE13" s="240">
        <v>0</v>
      </c>
      <c r="AF13" s="240">
        <v>0</v>
      </c>
      <c r="AG13" s="240">
        <v>0</v>
      </c>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row>
    <row r="14" spans="1:193" s="235" customFormat="1" ht="15.6" x14ac:dyDescent="0.3">
      <c r="A14" s="239" t="s">
        <v>322</v>
      </c>
      <c r="B14" s="240">
        <v>0</v>
      </c>
      <c r="C14" s="241"/>
      <c r="D14" s="242">
        <f>IF($B14-SUM($H14:$AG14)&lt;0,"Over Allocated",(+$B14-SUM($H14:$AG14)))</f>
        <v>0</v>
      </c>
      <c r="E14" s="243"/>
      <c r="F14" s="241"/>
      <c r="G14" s="241"/>
      <c r="H14" s="240">
        <v>0</v>
      </c>
      <c r="I14" s="240">
        <v>0</v>
      </c>
      <c r="J14" s="240">
        <v>0</v>
      </c>
      <c r="K14" s="240">
        <v>0</v>
      </c>
      <c r="L14" s="240">
        <v>0</v>
      </c>
      <c r="M14" s="240">
        <v>0</v>
      </c>
      <c r="N14" s="240">
        <v>0</v>
      </c>
      <c r="O14" s="240">
        <v>0</v>
      </c>
      <c r="P14" s="240">
        <v>0</v>
      </c>
      <c r="Q14" s="240">
        <v>0</v>
      </c>
      <c r="R14" s="240">
        <v>0</v>
      </c>
      <c r="S14" s="240">
        <v>0</v>
      </c>
      <c r="T14" s="240">
        <v>0</v>
      </c>
      <c r="U14" s="240">
        <v>0</v>
      </c>
      <c r="V14" s="240">
        <v>0</v>
      </c>
      <c r="W14" s="240">
        <v>0</v>
      </c>
      <c r="X14" s="240">
        <v>0</v>
      </c>
      <c r="Y14" s="240">
        <v>0</v>
      </c>
      <c r="Z14" s="240">
        <v>0</v>
      </c>
      <c r="AA14" s="240">
        <v>0</v>
      </c>
      <c r="AB14" s="240">
        <v>0</v>
      </c>
      <c r="AC14" s="240">
        <v>0</v>
      </c>
      <c r="AD14" s="240">
        <v>0</v>
      </c>
      <c r="AE14" s="240">
        <v>0</v>
      </c>
      <c r="AF14" s="240">
        <v>0</v>
      </c>
      <c r="AG14" s="240">
        <v>0</v>
      </c>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row>
    <row r="15" spans="1:193" s="235" customFormat="1" ht="15.6" x14ac:dyDescent="0.3">
      <c r="A15" s="239" t="s">
        <v>323</v>
      </c>
      <c r="B15" s="240">
        <v>0</v>
      </c>
      <c r="C15" s="241"/>
      <c r="D15" s="242">
        <f>IF($B15-SUM($H15:$AG15)&lt;0,"Over Allocated",(+$B15-SUM($H15:$AG15)))</f>
        <v>0</v>
      </c>
      <c r="E15" s="243"/>
      <c r="F15" s="241"/>
      <c r="G15" s="241"/>
      <c r="H15" s="240">
        <v>0</v>
      </c>
      <c r="I15" s="240">
        <v>0</v>
      </c>
      <c r="J15" s="240">
        <v>0</v>
      </c>
      <c r="K15" s="240">
        <v>0</v>
      </c>
      <c r="L15" s="240">
        <v>0</v>
      </c>
      <c r="M15" s="240">
        <v>0</v>
      </c>
      <c r="N15" s="240">
        <v>0</v>
      </c>
      <c r="O15" s="240">
        <v>0</v>
      </c>
      <c r="P15" s="240">
        <v>0</v>
      </c>
      <c r="Q15" s="240">
        <v>0</v>
      </c>
      <c r="R15" s="240">
        <v>0</v>
      </c>
      <c r="S15" s="240">
        <v>0</v>
      </c>
      <c r="T15" s="240">
        <v>0</v>
      </c>
      <c r="U15" s="240">
        <v>0</v>
      </c>
      <c r="V15" s="240">
        <v>0</v>
      </c>
      <c r="W15" s="240">
        <v>0</v>
      </c>
      <c r="X15" s="240">
        <v>0</v>
      </c>
      <c r="Y15" s="240">
        <v>0</v>
      </c>
      <c r="Z15" s="240">
        <v>0</v>
      </c>
      <c r="AA15" s="240">
        <v>0</v>
      </c>
      <c r="AB15" s="240">
        <v>0</v>
      </c>
      <c r="AC15" s="240">
        <v>0</v>
      </c>
      <c r="AD15" s="240">
        <v>0</v>
      </c>
      <c r="AE15" s="240">
        <v>0</v>
      </c>
      <c r="AF15" s="240">
        <v>0</v>
      </c>
      <c r="AG15" s="240">
        <v>0</v>
      </c>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row>
    <row r="16" spans="1:193" ht="21.75" customHeight="1" x14ac:dyDescent="0.3">
      <c r="A16" s="237"/>
      <c r="B16" s="229"/>
      <c r="C16" s="229"/>
      <c r="D16" s="229"/>
      <c r="E16" s="229"/>
      <c r="F16" s="229"/>
      <c r="G16" s="229"/>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row>
    <row r="17" spans="1:193" ht="34.799999999999997" x14ac:dyDescent="0.3">
      <c r="A17" s="246" t="s">
        <v>324</v>
      </c>
      <c r="B17" s="238">
        <f>+SUM(B18:B21)</f>
        <v>0</v>
      </c>
      <c r="C17" s="229"/>
      <c r="D17" s="229"/>
      <c r="E17" s="229"/>
      <c r="F17" s="229"/>
      <c r="G17" s="229"/>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row>
    <row r="18" spans="1:193" s="235" customFormat="1" ht="15.6" x14ac:dyDescent="0.3">
      <c r="A18" s="239" t="s">
        <v>325</v>
      </c>
      <c r="B18" s="240">
        <v>0</v>
      </c>
      <c r="C18" s="241"/>
      <c r="D18" s="247" t="str">
        <f>IF(B18=SUM(F18:AG18)," ","expense not correctly distributed")</f>
        <v xml:space="preserve"> </v>
      </c>
      <c r="E18" s="243"/>
      <c r="F18" s="248" t="str">
        <f>IF(SUM(PERSONNEL!B$33:B$42)=0,"no driver personnel",+B18-SUM(G18:AG18))</f>
        <v>no driver personnel</v>
      </c>
      <c r="G18" s="241"/>
      <c r="H18" s="240">
        <v>0</v>
      </c>
      <c r="I18" s="240">
        <v>0</v>
      </c>
      <c r="J18" s="240">
        <v>0</v>
      </c>
      <c r="K18" s="240">
        <v>0</v>
      </c>
      <c r="L18" s="240">
        <v>0</v>
      </c>
      <c r="M18" s="240">
        <v>0</v>
      </c>
      <c r="N18" s="240">
        <v>0</v>
      </c>
      <c r="O18" s="240">
        <v>0</v>
      </c>
      <c r="P18" s="240">
        <v>0</v>
      </c>
      <c r="Q18" s="240">
        <v>0</v>
      </c>
      <c r="R18" s="240">
        <v>0</v>
      </c>
      <c r="S18" s="240">
        <v>0</v>
      </c>
      <c r="T18" s="240">
        <v>0</v>
      </c>
      <c r="U18" s="240">
        <v>0</v>
      </c>
      <c r="V18" s="240">
        <v>0</v>
      </c>
      <c r="W18" s="240">
        <v>0</v>
      </c>
      <c r="X18" s="240">
        <v>0</v>
      </c>
      <c r="Y18" s="240">
        <v>0</v>
      </c>
      <c r="Z18" s="240">
        <v>0</v>
      </c>
      <c r="AA18" s="240">
        <v>0</v>
      </c>
      <c r="AB18" s="240">
        <v>0</v>
      </c>
      <c r="AC18" s="240">
        <v>0</v>
      </c>
      <c r="AD18" s="240">
        <v>0</v>
      </c>
      <c r="AE18" s="240">
        <v>0</v>
      </c>
      <c r="AF18" s="240">
        <v>0</v>
      </c>
      <c r="AG18" s="240">
        <v>0</v>
      </c>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row>
    <row r="19" spans="1:193" s="235" customFormat="1" ht="15.6" x14ac:dyDescent="0.3">
      <c r="A19" s="239" t="s">
        <v>326</v>
      </c>
      <c r="B19" s="240">
        <v>0</v>
      </c>
      <c r="C19" s="241"/>
      <c r="D19" s="247" t="str">
        <f>IF(B19=SUM(F19:AG19)," ","expense not correctly distributed")</f>
        <v xml:space="preserve"> </v>
      </c>
      <c r="E19" s="243"/>
      <c r="F19" s="248" t="str">
        <f>IF(SUM(PERSONNEL!B$33:B$42)=0,"no driver personnel",+B19-SUM(G19:AG19))</f>
        <v>no driver personnel</v>
      </c>
      <c r="G19" s="241"/>
      <c r="H19" s="240">
        <v>0</v>
      </c>
      <c r="I19" s="240">
        <v>0</v>
      </c>
      <c r="J19" s="240">
        <v>0</v>
      </c>
      <c r="K19" s="240">
        <v>0</v>
      </c>
      <c r="L19" s="240">
        <v>0</v>
      </c>
      <c r="M19" s="240">
        <v>0</v>
      </c>
      <c r="N19" s="240">
        <v>0</v>
      </c>
      <c r="O19" s="240">
        <v>0</v>
      </c>
      <c r="P19" s="240">
        <v>0</v>
      </c>
      <c r="Q19" s="240">
        <v>0</v>
      </c>
      <c r="R19" s="240">
        <v>0</v>
      </c>
      <c r="S19" s="240">
        <v>0</v>
      </c>
      <c r="T19" s="240">
        <v>0</v>
      </c>
      <c r="U19" s="240">
        <v>0</v>
      </c>
      <c r="V19" s="240">
        <v>0</v>
      </c>
      <c r="W19" s="240">
        <v>0</v>
      </c>
      <c r="X19" s="240">
        <v>0</v>
      </c>
      <c r="Y19" s="240">
        <v>0</v>
      </c>
      <c r="Z19" s="240">
        <v>0</v>
      </c>
      <c r="AA19" s="240">
        <v>0</v>
      </c>
      <c r="AB19" s="240">
        <v>0</v>
      </c>
      <c r="AC19" s="240">
        <v>0</v>
      </c>
      <c r="AD19" s="240">
        <v>0</v>
      </c>
      <c r="AE19" s="240">
        <v>0</v>
      </c>
      <c r="AF19" s="240">
        <v>0</v>
      </c>
      <c r="AG19" s="240">
        <v>0</v>
      </c>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row>
    <row r="20" spans="1:193" s="235" customFormat="1" ht="15.6" x14ac:dyDescent="0.3">
      <c r="A20" s="239" t="s">
        <v>327</v>
      </c>
      <c r="B20" s="240">
        <v>0</v>
      </c>
      <c r="C20" s="241"/>
      <c r="D20" s="247" t="str">
        <f>IF(B20=SUM(F20:AG20)," ","expense not correctly distributed")</f>
        <v xml:space="preserve"> </v>
      </c>
      <c r="E20" s="243"/>
      <c r="F20" s="248" t="str">
        <f>IF(SUM(PERSONNEL!B$33:B$42)=0,"no driver personnel",+B20-SUM(G20:AG20))</f>
        <v>no driver personnel</v>
      </c>
      <c r="G20" s="241"/>
      <c r="H20" s="240">
        <v>0</v>
      </c>
      <c r="I20" s="240">
        <v>0</v>
      </c>
      <c r="J20" s="240">
        <v>0</v>
      </c>
      <c r="K20" s="240">
        <v>0</v>
      </c>
      <c r="L20" s="240">
        <v>0</v>
      </c>
      <c r="M20" s="240">
        <v>0</v>
      </c>
      <c r="N20" s="240">
        <v>0</v>
      </c>
      <c r="O20" s="240">
        <v>0</v>
      </c>
      <c r="P20" s="240">
        <v>0</v>
      </c>
      <c r="Q20" s="240">
        <v>0</v>
      </c>
      <c r="R20" s="240">
        <v>0</v>
      </c>
      <c r="S20" s="240">
        <v>0</v>
      </c>
      <c r="T20" s="240">
        <v>0</v>
      </c>
      <c r="U20" s="240">
        <v>0</v>
      </c>
      <c r="V20" s="240">
        <v>0</v>
      </c>
      <c r="W20" s="240">
        <v>0</v>
      </c>
      <c r="X20" s="240">
        <v>0</v>
      </c>
      <c r="Y20" s="240">
        <v>0</v>
      </c>
      <c r="Z20" s="240">
        <v>0</v>
      </c>
      <c r="AA20" s="240">
        <v>0</v>
      </c>
      <c r="AB20" s="240">
        <v>0</v>
      </c>
      <c r="AC20" s="240">
        <v>0</v>
      </c>
      <c r="AD20" s="240">
        <v>0</v>
      </c>
      <c r="AE20" s="240">
        <v>0</v>
      </c>
      <c r="AF20" s="240">
        <v>0</v>
      </c>
      <c r="AG20" s="240">
        <v>0</v>
      </c>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row>
    <row r="21" spans="1:193" s="235" customFormat="1" ht="15.6" x14ac:dyDescent="0.3">
      <c r="A21" s="239" t="s">
        <v>328</v>
      </c>
      <c r="B21" s="240">
        <v>0</v>
      </c>
      <c r="C21" s="241"/>
      <c r="D21" s="247" t="str">
        <f>IF(B21=SUM(F21:AG21)," ","expense not correctly distributed")</f>
        <v xml:space="preserve"> </v>
      </c>
      <c r="E21" s="243"/>
      <c r="F21" s="248" t="str">
        <f>IF(SUM(PERSONNEL!B$33:B$42)=0,"no driver personnel",+B21-SUM(G21:AG21))</f>
        <v>no driver personnel</v>
      </c>
      <c r="G21" s="241"/>
      <c r="H21" s="240">
        <v>0</v>
      </c>
      <c r="I21" s="240">
        <v>0</v>
      </c>
      <c r="J21" s="240">
        <v>0</v>
      </c>
      <c r="K21" s="240">
        <v>0</v>
      </c>
      <c r="L21" s="240">
        <v>0</v>
      </c>
      <c r="M21" s="240">
        <v>0</v>
      </c>
      <c r="N21" s="240">
        <v>0</v>
      </c>
      <c r="O21" s="240">
        <v>0</v>
      </c>
      <c r="P21" s="240">
        <v>0</v>
      </c>
      <c r="Q21" s="240">
        <v>0</v>
      </c>
      <c r="R21" s="240">
        <v>0</v>
      </c>
      <c r="S21" s="240">
        <v>0</v>
      </c>
      <c r="T21" s="240">
        <v>0</v>
      </c>
      <c r="U21" s="240">
        <v>0</v>
      </c>
      <c r="V21" s="240">
        <v>0</v>
      </c>
      <c r="W21" s="240">
        <v>0</v>
      </c>
      <c r="X21" s="240">
        <v>0</v>
      </c>
      <c r="Y21" s="240">
        <v>0</v>
      </c>
      <c r="Z21" s="240">
        <v>0</v>
      </c>
      <c r="AA21" s="240">
        <v>0</v>
      </c>
      <c r="AB21" s="240">
        <v>0</v>
      </c>
      <c r="AC21" s="240">
        <v>0</v>
      </c>
      <c r="AD21" s="240">
        <v>0</v>
      </c>
      <c r="AE21" s="240">
        <v>0</v>
      </c>
      <c r="AF21" s="240">
        <v>0</v>
      </c>
      <c r="AG21" s="240">
        <v>0</v>
      </c>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row>
    <row r="22" spans="1:193" ht="21.75" customHeight="1" x14ac:dyDescent="0.3">
      <c r="A22" s="237"/>
      <c r="B22" s="229"/>
      <c r="C22" s="229"/>
      <c r="D22" s="229"/>
      <c r="E22" s="229"/>
      <c r="F22" s="229"/>
      <c r="G22" s="229"/>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row>
    <row r="23" spans="1:193" x14ac:dyDescent="0.3">
      <c r="A23" s="246" t="s">
        <v>329</v>
      </c>
      <c r="B23" s="238">
        <f>+SUM(B24:B30)</f>
        <v>0</v>
      </c>
      <c r="C23" s="229"/>
      <c r="D23" s="229"/>
      <c r="E23" s="229"/>
      <c r="F23" s="229"/>
      <c r="G23" s="229"/>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row>
    <row r="24" spans="1:193" s="235" customFormat="1" ht="15.6" x14ac:dyDescent="0.3">
      <c r="A24" s="239" t="s">
        <v>330</v>
      </c>
      <c r="B24" s="240">
        <v>0</v>
      </c>
      <c r="C24" s="249"/>
      <c r="D24" s="243"/>
      <c r="E24" s="242">
        <f t="shared" ref="E24:E30" si="1">IF($B24-SUM($H24:$AG24)&lt;0,"Over Allocated",(+$B24-SUM($H24:$AG24)))</f>
        <v>0</v>
      </c>
      <c r="F24" s="243"/>
      <c r="G24" s="243"/>
      <c r="H24" s="240">
        <v>0</v>
      </c>
      <c r="I24" s="240">
        <v>0</v>
      </c>
      <c r="J24" s="240">
        <v>0</v>
      </c>
      <c r="K24" s="240">
        <v>0</v>
      </c>
      <c r="L24" s="240">
        <v>0</v>
      </c>
      <c r="M24" s="240">
        <v>0</v>
      </c>
      <c r="N24" s="240">
        <v>0</v>
      </c>
      <c r="O24" s="240">
        <v>0</v>
      </c>
      <c r="P24" s="240">
        <v>0</v>
      </c>
      <c r="Q24" s="240">
        <v>0</v>
      </c>
      <c r="R24" s="240">
        <v>0</v>
      </c>
      <c r="S24" s="240">
        <v>0</v>
      </c>
      <c r="T24" s="240">
        <v>0</v>
      </c>
      <c r="U24" s="240">
        <v>0</v>
      </c>
      <c r="V24" s="240">
        <v>0</v>
      </c>
      <c r="W24" s="240">
        <v>0</v>
      </c>
      <c r="X24" s="240">
        <v>0</v>
      </c>
      <c r="Y24" s="240">
        <v>0</v>
      </c>
      <c r="Z24" s="240">
        <v>0</v>
      </c>
      <c r="AA24" s="240">
        <v>0</v>
      </c>
      <c r="AB24" s="240">
        <v>0</v>
      </c>
      <c r="AC24" s="240">
        <v>0</v>
      </c>
      <c r="AD24" s="240">
        <v>0</v>
      </c>
      <c r="AE24" s="240">
        <v>0</v>
      </c>
      <c r="AF24" s="240">
        <v>0</v>
      </c>
      <c r="AG24" s="240">
        <v>0</v>
      </c>
    </row>
    <row r="25" spans="1:193" s="235" customFormat="1" ht="15.6" x14ac:dyDescent="0.3">
      <c r="A25" s="239" t="s">
        <v>331</v>
      </c>
      <c r="B25" s="240">
        <v>0</v>
      </c>
      <c r="C25" s="249"/>
      <c r="D25" s="243"/>
      <c r="E25" s="242">
        <f t="shared" si="1"/>
        <v>0</v>
      </c>
      <c r="F25" s="243"/>
      <c r="G25" s="243"/>
      <c r="H25" s="240">
        <v>0</v>
      </c>
      <c r="I25" s="240">
        <v>0</v>
      </c>
      <c r="J25" s="240">
        <v>0</v>
      </c>
      <c r="K25" s="240">
        <v>0</v>
      </c>
      <c r="L25" s="240">
        <v>0</v>
      </c>
      <c r="M25" s="240">
        <v>0</v>
      </c>
      <c r="N25" s="240">
        <v>0</v>
      </c>
      <c r="O25" s="240">
        <v>0</v>
      </c>
      <c r="P25" s="240">
        <v>0</v>
      </c>
      <c r="Q25" s="240">
        <v>0</v>
      </c>
      <c r="R25" s="240">
        <v>0</v>
      </c>
      <c r="S25" s="240">
        <v>0</v>
      </c>
      <c r="T25" s="240">
        <v>0</v>
      </c>
      <c r="U25" s="240">
        <v>0</v>
      </c>
      <c r="V25" s="240">
        <v>0</v>
      </c>
      <c r="W25" s="240">
        <v>0</v>
      </c>
      <c r="X25" s="240">
        <v>0</v>
      </c>
      <c r="Y25" s="240">
        <v>0</v>
      </c>
      <c r="Z25" s="240">
        <v>0</v>
      </c>
      <c r="AA25" s="240">
        <v>0</v>
      </c>
      <c r="AB25" s="240">
        <v>0</v>
      </c>
      <c r="AC25" s="240">
        <v>0</v>
      </c>
      <c r="AD25" s="240">
        <v>0</v>
      </c>
      <c r="AE25" s="240">
        <v>0</v>
      </c>
      <c r="AF25" s="240">
        <v>0</v>
      </c>
      <c r="AG25" s="240">
        <v>0</v>
      </c>
    </row>
    <row r="26" spans="1:193" s="235" customFormat="1" ht="15.6" x14ac:dyDescent="0.3">
      <c r="A26" s="239" t="s">
        <v>332</v>
      </c>
      <c r="B26" s="240">
        <v>0</v>
      </c>
      <c r="C26" s="249"/>
      <c r="D26" s="243"/>
      <c r="E26" s="242">
        <f t="shared" si="1"/>
        <v>0</v>
      </c>
      <c r="F26" s="243"/>
      <c r="G26" s="243"/>
      <c r="H26" s="240">
        <v>0</v>
      </c>
      <c r="I26" s="240">
        <v>0</v>
      </c>
      <c r="J26" s="240">
        <v>0</v>
      </c>
      <c r="K26" s="240">
        <v>0</v>
      </c>
      <c r="L26" s="240">
        <v>0</v>
      </c>
      <c r="M26" s="240">
        <v>0</v>
      </c>
      <c r="N26" s="240">
        <v>0</v>
      </c>
      <c r="O26" s="240">
        <v>0</v>
      </c>
      <c r="P26" s="240">
        <v>0</v>
      </c>
      <c r="Q26" s="240">
        <v>0</v>
      </c>
      <c r="R26" s="240">
        <v>0</v>
      </c>
      <c r="S26" s="240">
        <v>0</v>
      </c>
      <c r="T26" s="240">
        <v>0</v>
      </c>
      <c r="U26" s="240">
        <v>0</v>
      </c>
      <c r="V26" s="240">
        <v>0</v>
      </c>
      <c r="W26" s="240">
        <v>0</v>
      </c>
      <c r="X26" s="240">
        <v>0</v>
      </c>
      <c r="Y26" s="240">
        <v>0</v>
      </c>
      <c r="Z26" s="240">
        <v>0</v>
      </c>
      <c r="AA26" s="240">
        <v>0</v>
      </c>
      <c r="AB26" s="240">
        <v>0</v>
      </c>
      <c r="AC26" s="240">
        <v>0</v>
      </c>
      <c r="AD26" s="240">
        <v>0</v>
      </c>
      <c r="AE26" s="240">
        <v>0</v>
      </c>
      <c r="AF26" s="240">
        <v>0</v>
      </c>
      <c r="AG26" s="240">
        <v>0</v>
      </c>
    </row>
    <row r="27" spans="1:193" s="235" customFormat="1" ht="15.6" x14ac:dyDescent="0.3">
      <c r="A27" s="239" t="s">
        <v>333</v>
      </c>
      <c r="B27" s="240">
        <v>0</v>
      </c>
      <c r="C27" s="249"/>
      <c r="D27" s="243"/>
      <c r="E27" s="242">
        <f t="shared" si="1"/>
        <v>0</v>
      </c>
      <c r="F27" s="243"/>
      <c r="G27" s="243"/>
      <c r="H27" s="240">
        <v>0</v>
      </c>
      <c r="I27" s="240">
        <v>0</v>
      </c>
      <c r="J27" s="240">
        <v>0</v>
      </c>
      <c r="K27" s="240">
        <v>0</v>
      </c>
      <c r="L27" s="240">
        <v>0</v>
      </c>
      <c r="M27" s="240">
        <v>0</v>
      </c>
      <c r="N27" s="240">
        <v>0</v>
      </c>
      <c r="O27" s="240">
        <v>0</v>
      </c>
      <c r="P27" s="240">
        <v>0</v>
      </c>
      <c r="Q27" s="240">
        <v>0</v>
      </c>
      <c r="R27" s="240">
        <v>0</v>
      </c>
      <c r="S27" s="240">
        <v>0</v>
      </c>
      <c r="T27" s="240">
        <v>0</v>
      </c>
      <c r="U27" s="240">
        <v>0</v>
      </c>
      <c r="V27" s="240">
        <v>0</v>
      </c>
      <c r="W27" s="240">
        <v>0</v>
      </c>
      <c r="X27" s="240">
        <v>0</v>
      </c>
      <c r="Y27" s="240">
        <v>0</v>
      </c>
      <c r="Z27" s="240">
        <v>0</v>
      </c>
      <c r="AA27" s="240">
        <v>0</v>
      </c>
      <c r="AB27" s="240">
        <v>0</v>
      </c>
      <c r="AC27" s="240">
        <v>0</v>
      </c>
      <c r="AD27" s="240">
        <v>0</v>
      </c>
      <c r="AE27" s="240">
        <v>0</v>
      </c>
      <c r="AF27" s="240">
        <v>0</v>
      </c>
      <c r="AG27" s="240">
        <v>0</v>
      </c>
    </row>
    <row r="28" spans="1:193" s="235" customFormat="1" ht="15.6" x14ac:dyDescent="0.3">
      <c r="A28" s="239" t="s">
        <v>334</v>
      </c>
      <c r="B28" s="240">
        <v>0</v>
      </c>
      <c r="C28" s="249"/>
      <c r="D28" s="243"/>
      <c r="E28" s="242">
        <f t="shared" si="1"/>
        <v>0</v>
      </c>
      <c r="F28" s="243"/>
      <c r="G28" s="243"/>
      <c r="H28" s="240">
        <v>0</v>
      </c>
      <c r="I28" s="240">
        <v>0</v>
      </c>
      <c r="J28" s="240">
        <v>0</v>
      </c>
      <c r="K28" s="240">
        <v>0</v>
      </c>
      <c r="L28" s="240">
        <v>0</v>
      </c>
      <c r="M28" s="240">
        <v>0</v>
      </c>
      <c r="N28" s="240">
        <v>0</v>
      </c>
      <c r="O28" s="240">
        <v>0</v>
      </c>
      <c r="P28" s="240">
        <v>0</v>
      </c>
      <c r="Q28" s="240">
        <v>0</v>
      </c>
      <c r="R28" s="240">
        <v>0</v>
      </c>
      <c r="S28" s="240">
        <v>0</v>
      </c>
      <c r="T28" s="240">
        <v>0</v>
      </c>
      <c r="U28" s="240">
        <v>0</v>
      </c>
      <c r="V28" s="240">
        <v>0</v>
      </c>
      <c r="W28" s="240">
        <v>0</v>
      </c>
      <c r="X28" s="240">
        <v>0</v>
      </c>
      <c r="Y28" s="240">
        <v>0</v>
      </c>
      <c r="Z28" s="240">
        <v>0</v>
      </c>
      <c r="AA28" s="240">
        <v>0</v>
      </c>
      <c r="AB28" s="240">
        <v>0</v>
      </c>
      <c r="AC28" s="240">
        <v>0</v>
      </c>
      <c r="AD28" s="240">
        <v>0</v>
      </c>
      <c r="AE28" s="240">
        <v>0</v>
      </c>
      <c r="AF28" s="240">
        <v>0</v>
      </c>
      <c r="AG28" s="240">
        <v>0</v>
      </c>
    </row>
    <row r="29" spans="1:193" s="235" customFormat="1" ht="15.6" x14ac:dyDescent="0.3">
      <c r="A29" s="239" t="s">
        <v>335</v>
      </c>
      <c r="B29" s="240">
        <v>0</v>
      </c>
      <c r="C29" s="249"/>
      <c r="D29" s="243"/>
      <c r="E29" s="242">
        <f t="shared" si="1"/>
        <v>0</v>
      </c>
      <c r="F29" s="243"/>
      <c r="G29" s="243"/>
      <c r="H29" s="240">
        <v>0</v>
      </c>
      <c r="I29" s="240">
        <v>0</v>
      </c>
      <c r="J29" s="240">
        <v>0</v>
      </c>
      <c r="K29" s="240">
        <v>0</v>
      </c>
      <c r="L29" s="240">
        <v>0</v>
      </c>
      <c r="M29" s="240">
        <v>0</v>
      </c>
      <c r="N29" s="240">
        <v>0</v>
      </c>
      <c r="O29" s="240">
        <v>0</v>
      </c>
      <c r="P29" s="240">
        <v>0</v>
      </c>
      <c r="Q29" s="240">
        <v>0</v>
      </c>
      <c r="R29" s="240">
        <v>0</v>
      </c>
      <c r="S29" s="240">
        <v>0</v>
      </c>
      <c r="T29" s="240">
        <v>0</v>
      </c>
      <c r="U29" s="240">
        <v>0</v>
      </c>
      <c r="V29" s="240">
        <v>0</v>
      </c>
      <c r="W29" s="240">
        <v>0</v>
      </c>
      <c r="X29" s="240">
        <v>0</v>
      </c>
      <c r="Y29" s="240">
        <v>0</v>
      </c>
      <c r="Z29" s="240">
        <v>0</v>
      </c>
      <c r="AA29" s="240">
        <v>0</v>
      </c>
      <c r="AB29" s="240">
        <v>0</v>
      </c>
      <c r="AC29" s="240">
        <v>0</v>
      </c>
      <c r="AD29" s="240">
        <v>0</v>
      </c>
      <c r="AE29" s="240">
        <v>0</v>
      </c>
      <c r="AF29" s="240">
        <v>0</v>
      </c>
      <c r="AG29" s="240">
        <v>0</v>
      </c>
    </row>
    <row r="30" spans="1:193" s="235" customFormat="1" ht="15.6" x14ac:dyDescent="0.3">
      <c r="A30" s="239" t="s">
        <v>336</v>
      </c>
      <c r="B30" s="240">
        <v>0</v>
      </c>
      <c r="C30" s="249"/>
      <c r="D30" s="243"/>
      <c r="E30" s="242">
        <f t="shared" si="1"/>
        <v>0</v>
      </c>
      <c r="F30" s="243"/>
      <c r="G30" s="243"/>
      <c r="H30" s="240">
        <v>0</v>
      </c>
      <c r="I30" s="240">
        <v>0</v>
      </c>
      <c r="J30" s="240">
        <v>0</v>
      </c>
      <c r="K30" s="240">
        <v>0</v>
      </c>
      <c r="L30" s="240">
        <v>0</v>
      </c>
      <c r="M30" s="240">
        <v>0</v>
      </c>
      <c r="N30" s="240">
        <v>0</v>
      </c>
      <c r="O30" s="240">
        <v>0</v>
      </c>
      <c r="P30" s="240">
        <v>0</v>
      </c>
      <c r="Q30" s="240">
        <v>0</v>
      </c>
      <c r="R30" s="240">
        <v>0</v>
      </c>
      <c r="S30" s="240">
        <v>0</v>
      </c>
      <c r="T30" s="240">
        <v>0</v>
      </c>
      <c r="U30" s="240">
        <v>0</v>
      </c>
      <c r="V30" s="240">
        <v>0</v>
      </c>
      <c r="W30" s="240">
        <v>0</v>
      </c>
      <c r="X30" s="240">
        <v>0</v>
      </c>
      <c r="Y30" s="240">
        <v>0</v>
      </c>
      <c r="Z30" s="240">
        <v>0</v>
      </c>
      <c r="AA30" s="240">
        <v>0</v>
      </c>
      <c r="AB30" s="240">
        <v>0</v>
      </c>
      <c r="AC30" s="240">
        <v>0</v>
      </c>
      <c r="AD30" s="240">
        <v>0</v>
      </c>
      <c r="AE30" s="240">
        <v>0</v>
      </c>
      <c r="AF30" s="240">
        <v>0</v>
      </c>
      <c r="AG30" s="240">
        <v>0</v>
      </c>
    </row>
    <row r="31" spans="1:193" ht="21.75" customHeight="1" x14ac:dyDescent="0.3">
      <c r="A31" s="237"/>
      <c r="B31" s="229"/>
      <c r="C31" s="229"/>
      <c r="D31" s="229"/>
      <c r="E31" s="229"/>
      <c r="F31" s="229"/>
      <c r="G31" s="229"/>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row>
    <row r="32" spans="1:193" ht="34.799999999999997" x14ac:dyDescent="0.3">
      <c r="A32" s="246" t="s">
        <v>337</v>
      </c>
      <c r="B32" s="238">
        <f>+SUM(B33:B37)</f>
        <v>0</v>
      </c>
      <c r="C32" s="229"/>
      <c r="D32" s="229"/>
      <c r="E32" s="229"/>
      <c r="F32" s="229"/>
      <c r="G32" s="229"/>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row>
    <row r="33" spans="1:33" s="235" customFormat="1" ht="15.6" x14ac:dyDescent="0.3">
      <c r="A33" s="239" t="s">
        <v>338</v>
      </c>
      <c r="B33" s="240">
        <v>0</v>
      </c>
      <c r="C33" s="241"/>
      <c r="D33" s="242">
        <f>IF($B33-SUM($H33:$AG33)&lt;0,"Over Allocated",(+$B33-SUM($H33:$AG33)))</f>
        <v>0</v>
      </c>
      <c r="E33" s="243"/>
      <c r="F33" s="243"/>
      <c r="G33" s="241"/>
      <c r="H33" s="240">
        <v>0</v>
      </c>
      <c r="I33" s="240">
        <v>0</v>
      </c>
      <c r="J33" s="240">
        <v>0</v>
      </c>
      <c r="K33" s="240">
        <v>0</v>
      </c>
      <c r="L33" s="240">
        <v>0</v>
      </c>
      <c r="M33" s="240">
        <v>0</v>
      </c>
      <c r="N33" s="240">
        <v>0</v>
      </c>
      <c r="O33" s="240">
        <v>0</v>
      </c>
      <c r="P33" s="240">
        <v>0</v>
      </c>
      <c r="Q33" s="240">
        <v>0</v>
      </c>
      <c r="R33" s="240">
        <v>0</v>
      </c>
      <c r="S33" s="240">
        <v>0</v>
      </c>
      <c r="T33" s="240">
        <v>0</v>
      </c>
      <c r="U33" s="240">
        <v>0</v>
      </c>
      <c r="V33" s="240">
        <v>0</v>
      </c>
      <c r="W33" s="240">
        <v>0</v>
      </c>
      <c r="X33" s="240">
        <v>0</v>
      </c>
      <c r="Y33" s="240">
        <v>0</v>
      </c>
      <c r="Z33" s="240">
        <v>0</v>
      </c>
      <c r="AA33" s="240">
        <v>0</v>
      </c>
      <c r="AB33" s="240">
        <v>0</v>
      </c>
      <c r="AC33" s="240">
        <v>0</v>
      </c>
      <c r="AD33" s="240">
        <v>0</v>
      </c>
      <c r="AE33" s="240">
        <v>0</v>
      </c>
      <c r="AF33" s="240">
        <v>0</v>
      </c>
      <c r="AG33" s="240">
        <v>0</v>
      </c>
    </row>
    <row r="34" spans="1:33" s="235" customFormat="1" ht="15.6" x14ac:dyDescent="0.3">
      <c r="A34" s="239" t="s">
        <v>339</v>
      </c>
      <c r="B34" s="240">
        <v>0</v>
      </c>
      <c r="C34" s="241"/>
      <c r="D34" s="242">
        <f>IF($B34-SUM($H34:$AG34)&lt;0,"Over Allocated",(+$B34-SUM($H34:$AG34)))</f>
        <v>0</v>
      </c>
      <c r="E34" s="243"/>
      <c r="F34" s="243"/>
      <c r="G34" s="241"/>
      <c r="H34" s="240">
        <v>0</v>
      </c>
      <c r="I34" s="240">
        <v>0</v>
      </c>
      <c r="J34" s="240">
        <v>0</v>
      </c>
      <c r="K34" s="240">
        <v>0</v>
      </c>
      <c r="L34" s="240">
        <v>0</v>
      </c>
      <c r="M34" s="240">
        <v>0</v>
      </c>
      <c r="N34" s="240">
        <v>0</v>
      </c>
      <c r="O34" s="240">
        <v>0</v>
      </c>
      <c r="P34" s="240">
        <v>0</v>
      </c>
      <c r="Q34" s="240">
        <v>0</v>
      </c>
      <c r="R34" s="240">
        <v>0</v>
      </c>
      <c r="S34" s="240">
        <v>0</v>
      </c>
      <c r="T34" s="240">
        <v>0</v>
      </c>
      <c r="U34" s="240">
        <v>0</v>
      </c>
      <c r="V34" s="240">
        <v>0</v>
      </c>
      <c r="W34" s="240">
        <v>0</v>
      </c>
      <c r="X34" s="240">
        <v>0</v>
      </c>
      <c r="Y34" s="240">
        <v>0</v>
      </c>
      <c r="Z34" s="240">
        <v>0</v>
      </c>
      <c r="AA34" s="240">
        <v>0</v>
      </c>
      <c r="AB34" s="240">
        <v>0</v>
      </c>
      <c r="AC34" s="240">
        <v>0</v>
      </c>
      <c r="AD34" s="240">
        <v>0</v>
      </c>
      <c r="AE34" s="240">
        <v>0</v>
      </c>
      <c r="AF34" s="240">
        <v>0</v>
      </c>
      <c r="AG34" s="240">
        <v>0</v>
      </c>
    </row>
    <row r="35" spans="1:33" s="235" customFormat="1" ht="15.6" x14ac:dyDescent="0.3">
      <c r="A35" s="239" t="s">
        <v>340</v>
      </c>
      <c r="B35" s="240">
        <v>0</v>
      </c>
      <c r="C35" s="241"/>
      <c r="D35" s="242">
        <f>IF($B35-SUM($H35:$AG35)&lt;0,"Over Allocated",(+$B35-SUM($H35:$AG35)))</f>
        <v>0</v>
      </c>
      <c r="E35" s="243"/>
      <c r="F35" s="243"/>
      <c r="G35" s="241"/>
      <c r="H35" s="240">
        <v>0</v>
      </c>
      <c r="I35" s="240">
        <v>0</v>
      </c>
      <c r="J35" s="240">
        <v>0</v>
      </c>
      <c r="K35" s="240">
        <v>0</v>
      </c>
      <c r="L35" s="240">
        <v>0</v>
      </c>
      <c r="M35" s="240">
        <v>0</v>
      </c>
      <c r="N35" s="240">
        <v>0</v>
      </c>
      <c r="O35" s="240">
        <v>0</v>
      </c>
      <c r="P35" s="240">
        <v>0</v>
      </c>
      <c r="Q35" s="240">
        <v>0</v>
      </c>
      <c r="R35" s="240">
        <v>0</v>
      </c>
      <c r="S35" s="240">
        <v>0</v>
      </c>
      <c r="T35" s="240">
        <v>0</v>
      </c>
      <c r="U35" s="240">
        <v>0</v>
      </c>
      <c r="V35" s="240">
        <v>0</v>
      </c>
      <c r="W35" s="240">
        <v>0</v>
      </c>
      <c r="X35" s="240">
        <v>0</v>
      </c>
      <c r="Y35" s="240">
        <v>0</v>
      </c>
      <c r="Z35" s="240">
        <v>0</v>
      </c>
      <c r="AA35" s="240">
        <v>0</v>
      </c>
      <c r="AB35" s="240">
        <v>0</v>
      </c>
      <c r="AC35" s="240">
        <v>0</v>
      </c>
      <c r="AD35" s="240">
        <v>0</v>
      </c>
      <c r="AE35" s="240">
        <v>0</v>
      </c>
      <c r="AF35" s="240">
        <v>0</v>
      </c>
      <c r="AG35" s="240">
        <v>0</v>
      </c>
    </row>
    <row r="36" spans="1:33" s="235" customFormat="1" ht="15.6" x14ac:dyDescent="0.3">
      <c r="A36" s="239" t="s">
        <v>341</v>
      </c>
      <c r="B36" s="240">
        <v>0</v>
      </c>
      <c r="C36" s="241"/>
      <c r="D36" s="242">
        <f>IF($B36-SUM($H36:$AG36)&lt;0,"Over Allocated",(+$B36-SUM($H36:$AG36)))</f>
        <v>0</v>
      </c>
      <c r="E36" s="243"/>
      <c r="F36" s="243"/>
      <c r="G36" s="241"/>
      <c r="H36" s="240">
        <v>0</v>
      </c>
      <c r="I36" s="240">
        <v>0</v>
      </c>
      <c r="J36" s="240">
        <v>0</v>
      </c>
      <c r="K36" s="240">
        <v>0</v>
      </c>
      <c r="L36" s="240">
        <v>0</v>
      </c>
      <c r="M36" s="240">
        <v>0</v>
      </c>
      <c r="N36" s="240">
        <v>0</v>
      </c>
      <c r="O36" s="240">
        <v>0</v>
      </c>
      <c r="P36" s="240">
        <v>0</v>
      </c>
      <c r="Q36" s="240">
        <v>0</v>
      </c>
      <c r="R36" s="240">
        <v>0</v>
      </c>
      <c r="S36" s="240">
        <v>0</v>
      </c>
      <c r="T36" s="240">
        <v>0</v>
      </c>
      <c r="U36" s="240">
        <v>0</v>
      </c>
      <c r="V36" s="240">
        <v>0</v>
      </c>
      <c r="W36" s="240">
        <v>0</v>
      </c>
      <c r="X36" s="240">
        <v>0</v>
      </c>
      <c r="Y36" s="240">
        <v>0</v>
      </c>
      <c r="Z36" s="240">
        <v>0</v>
      </c>
      <c r="AA36" s="240">
        <v>0</v>
      </c>
      <c r="AB36" s="240">
        <v>0</v>
      </c>
      <c r="AC36" s="240">
        <v>0</v>
      </c>
      <c r="AD36" s="240">
        <v>0</v>
      </c>
      <c r="AE36" s="240">
        <v>0</v>
      </c>
      <c r="AF36" s="240">
        <v>0</v>
      </c>
      <c r="AG36" s="240">
        <v>0</v>
      </c>
    </row>
    <row r="37" spans="1:33" s="235" customFormat="1" ht="15.6" x14ac:dyDescent="0.3">
      <c r="A37" s="239" t="s">
        <v>342</v>
      </c>
      <c r="B37" s="240">
        <v>0</v>
      </c>
      <c r="C37" s="241"/>
      <c r="D37" s="242">
        <f>IF($B37-SUM($H37:$AG37)&lt;0,"Over Allocated",(+$B37-SUM($H37:$AG37)))</f>
        <v>0</v>
      </c>
      <c r="E37" s="243"/>
      <c r="F37" s="243"/>
      <c r="G37" s="241"/>
      <c r="H37" s="240">
        <v>0</v>
      </c>
      <c r="I37" s="240">
        <v>0</v>
      </c>
      <c r="J37" s="240">
        <v>0</v>
      </c>
      <c r="K37" s="240">
        <v>0</v>
      </c>
      <c r="L37" s="240">
        <v>0</v>
      </c>
      <c r="M37" s="240">
        <v>0</v>
      </c>
      <c r="N37" s="240">
        <v>0</v>
      </c>
      <c r="O37" s="240">
        <v>0</v>
      </c>
      <c r="P37" s="240">
        <v>0</v>
      </c>
      <c r="Q37" s="240">
        <v>0</v>
      </c>
      <c r="R37" s="240">
        <v>0</v>
      </c>
      <c r="S37" s="240">
        <v>0</v>
      </c>
      <c r="T37" s="240">
        <v>0</v>
      </c>
      <c r="U37" s="240">
        <v>0</v>
      </c>
      <c r="V37" s="240">
        <v>0</v>
      </c>
      <c r="W37" s="240">
        <v>0</v>
      </c>
      <c r="X37" s="240">
        <v>0</v>
      </c>
      <c r="Y37" s="240">
        <v>0</v>
      </c>
      <c r="Z37" s="240">
        <v>0</v>
      </c>
      <c r="AA37" s="240">
        <v>0</v>
      </c>
      <c r="AB37" s="240">
        <v>0</v>
      </c>
      <c r="AC37" s="240">
        <v>0</v>
      </c>
      <c r="AD37" s="240">
        <v>0</v>
      </c>
      <c r="AE37" s="240">
        <v>0</v>
      </c>
      <c r="AF37" s="240">
        <v>0</v>
      </c>
      <c r="AG37" s="240">
        <v>0</v>
      </c>
    </row>
    <row r="38" spans="1:33" ht="21.75" customHeight="1" x14ac:dyDescent="0.3">
      <c r="A38" s="237"/>
      <c r="B38" s="229"/>
      <c r="C38" s="229"/>
      <c r="D38" s="229"/>
      <c r="E38" s="229"/>
      <c r="F38" s="229"/>
      <c r="G38" s="229"/>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33" ht="34.799999999999997" x14ac:dyDescent="0.3">
      <c r="A39" s="246" t="s">
        <v>343</v>
      </c>
      <c r="B39" s="238">
        <f>+SUM(B40:B42)</f>
        <v>0</v>
      </c>
      <c r="C39" s="229"/>
      <c r="D39" s="229"/>
      <c r="E39" s="229"/>
      <c r="F39" s="229"/>
      <c r="G39" s="229"/>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row>
    <row r="40" spans="1:33" s="235" customFormat="1" ht="15.6" x14ac:dyDescent="0.3">
      <c r="A40" s="239" t="s">
        <v>344</v>
      </c>
      <c r="B40" s="240">
        <v>0</v>
      </c>
      <c r="C40" s="241"/>
      <c r="D40" s="242">
        <f>IF($B40-SUM($H40:$AG40)&lt;0,"Over Allocated",(+$B40-SUM($H40:$AG40)))</f>
        <v>0</v>
      </c>
      <c r="E40" s="240"/>
      <c r="F40" s="240"/>
      <c r="G40" s="240"/>
      <c r="H40" s="240">
        <v>0</v>
      </c>
      <c r="I40" s="240">
        <v>0</v>
      </c>
      <c r="J40" s="240">
        <v>0</v>
      </c>
      <c r="K40" s="240">
        <v>0</v>
      </c>
      <c r="L40" s="240">
        <v>0</v>
      </c>
      <c r="M40" s="240">
        <v>0</v>
      </c>
      <c r="N40" s="240">
        <v>0</v>
      </c>
      <c r="O40" s="240">
        <v>0</v>
      </c>
      <c r="P40" s="240">
        <v>0</v>
      </c>
      <c r="Q40" s="240">
        <v>0</v>
      </c>
      <c r="R40" s="240">
        <v>0</v>
      </c>
      <c r="S40" s="240">
        <v>0</v>
      </c>
      <c r="T40" s="240">
        <v>0</v>
      </c>
      <c r="U40" s="240">
        <v>0</v>
      </c>
      <c r="V40" s="240">
        <v>0</v>
      </c>
      <c r="W40" s="240">
        <v>0</v>
      </c>
      <c r="X40" s="240">
        <v>0</v>
      </c>
      <c r="Y40" s="240">
        <v>0</v>
      </c>
      <c r="Z40" s="240">
        <v>0</v>
      </c>
      <c r="AA40" s="240">
        <v>0</v>
      </c>
      <c r="AB40" s="240">
        <v>0</v>
      </c>
      <c r="AC40" s="240">
        <v>0</v>
      </c>
      <c r="AD40" s="240">
        <v>0</v>
      </c>
      <c r="AE40" s="240">
        <v>0</v>
      </c>
      <c r="AF40" s="240">
        <v>0</v>
      </c>
      <c r="AG40" s="240">
        <v>0</v>
      </c>
    </row>
    <row r="41" spans="1:33" s="235" customFormat="1" ht="15.6" x14ac:dyDescent="0.3">
      <c r="A41" s="239" t="s">
        <v>345</v>
      </c>
      <c r="B41" s="240">
        <v>0</v>
      </c>
      <c r="C41" s="241"/>
      <c r="D41" s="242">
        <f>IF($B41-SUM($H41:$AG41)&lt;0,"Over Allocated",(+$B41-SUM($H41:$AG41)))</f>
        <v>0</v>
      </c>
      <c r="E41" s="240"/>
      <c r="F41" s="240"/>
      <c r="G41" s="240"/>
      <c r="H41" s="240">
        <v>0</v>
      </c>
      <c r="I41" s="240">
        <v>0</v>
      </c>
      <c r="J41" s="240">
        <v>0</v>
      </c>
      <c r="K41" s="240">
        <v>0</v>
      </c>
      <c r="L41" s="240">
        <v>0</v>
      </c>
      <c r="M41" s="240">
        <v>0</v>
      </c>
      <c r="N41" s="240">
        <v>0</v>
      </c>
      <c r="O41" s="240">
        <v>0</v>
      </c>
      <c r="P41" s="240">
        <v>0</v>
      </c>
      <c r="Q41" s="240">
        <v>0</v>
      </c>
      <c r="R41" s="240">
        <v>0</v>
      </c>
      <c r="S41" s="240">
        <v>0</v>
      </c>
      <c r="T41" s="240">
        <v>0</v>
      </c>
      <c r="U41" s="240">
        <v>0</v>
      </c>
      <c r="V41" s="240">
        <v>0</v>
      </c>
      <c r="W41" s="240">
        <v>0</v>
      </c>
      <c r="X41" s="240">
        <v>0</v>
      </c>
      <c r="Y41" s="240">
        <v>0</v>
      </c>
      <c r="Z41" s="240">
        <v>0</v>
      </c>
      <c r="AA41" s="240">
        <v>0</v>
      </c>
      <c r="AB41" s="240">
        <v>0</v>
      </c>
      <c r="AC41" s="240">
        <v>0</v>
      </c>
      <c r="AD41" s="240">
        <v>0</v>
      </c>
      <c r="AE41" s="240">
        <v>0</v>
      </c>
      <c r="AF41" s="240">
        <v>0</v>
      </c>
      <c r="AG41" s="240">
        <v>0</v>
      </c>
    </row>
    <row r="42" spans="1:33" s="235" customFormat="1" ht="15.6" x14ac:dyDescent="0.3">
      <c r="A42" s="239" t="s">
        <v>346</v>
      </c>
      <c r="B42" s="240">
        <v>0</v>
      </c>
      <c r="C42" s="241"/>
      <c r="D42" s="242">
        <f>IF($B42-SUM($H42:$AG42)&lt;0,"Over Allocated",(+$B42-SUM($H42:$AG42)))</f>
        <v>0</v>
      </c>
      <c r="E42" s="240"/>
      <c r="F42" s="240"/>
      <c r="G42" s="240"/>
      <c r="H42" s="240">
        <v>0</v>
      </c>
      <c r="I42" s="240">
        <v>0</v>
      </c>
      <c r="J42" s="240">
        <v>0</v>
      </c>
      <c r="K42" s="240">
        <v>0</v>
      </c>
      <c r="L42" s="240">
        <v>0</v>
      </c>
      <c r="M42" s="240">
        <v>0</v>
      </c>
      <c r="N42" s="240">
        <v>0</v>
      </c>
      <c r="O42" s="240">
        <v>0</v>
      </c>
      <c r="P42" s="240">
        <v>0</v>
      </c>
      <c r="Q42" s="240">
        <v>0</v>
      </c>
      <c r="R42" s="240">
        <v>0</v>
      </c>
      <c r="S42" s="240">
        <v>0</v>
      </c>
      <c r="T42" s="240">
        <v>0</v>
      </c>
      <c r="U42" s="240">
        <v>0</v>
      </c>
      <c r="V42" s="240">
        <v>0</v>
      </c>
      <c r="W42" s="240">
        <v>0</v>
      </c>
      <c r="X42" s="240">
        <v>0</v>
      </c>
      <c r="Y42" s="240">
        <v>0</v>
      </c>
      <c r="Z42" s="240">
        <v>0</v>
      </c>
      <c r="AA42" s="240">
        <v>0</v>
      </c>
      <c r="AB42" s="240">
        <v>0</v>
      </c>
      <c r="AC42" s="240">
        <v>0</v>
      </c>
      <c r="AD42" s="240">
        <v>0</v>
      </c>
      <c r="AE42" s="240">
        <v>0</v>
      </c>
      <c r="AF42" s="240">
        <v>0</v>
      </c>
      <c r="AG42" s="240">
        <v>0</v>
      </c>
    </row>
    <row r="43" spans="1:33" ht="21.75" customHeight="1" x14ac:dyDescent="0.3">
      <c r="A43" s="237"/>
      <c r="B43" s="229"/>
      <c r="C43" s="229"/>
      <c r="D43" s="229"/>
      <c r="E43" s="229"/>
      <c r="F43" s="229"/>
      <c r="G43" s="229"/>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row>
    <row r="44" spans="1:33" ht="23.25" customHeight="1" x14ac:dyDescent="0.3">
      <c r="A44" s="251" t="s">
        <v>347</v>
      </c>
      <c r="B44" s="238">
        <f>+SUM(B45:B55)</f>
        <v>0</v>
      </c>
      <c r="C44" s="229"/>
      <c r="D44" s="229"/>
      <c r="E44" s="229"/>
      <c r="F44" s="229"/>
      <c r="G44" s="229"/>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row>
    <row r="45" spans="1:33" s="235" customFormat="1" ht="15.6" x14ac:dyDescent="0.3">
      <c r="A45" s="239" t="s">
        <v>348</v>
      </c>
      <c r="B45" s="240">
        <v>0</v>
      </c>
      <c r="C45" s="241"/>
      <c r="D45" s="240"/>
      <c r="E45" s="240"/>
      <c r="F45" s="240"/>
      <c r="G45" s="242">
        <f t="shared" ref="G45:G55" si="2">IF($B45-SUM($H45:$AG45)&lt;0,"Over Allocated",(+$B45-SUM($H45:$AG45)))</f>
        <v>0</v>
      </c>
      <c r="H45" s="240">
        <v>0</v>
      </c>
      <c r="I45" s="240">
        <v>0</v>
      </c>
      <c r="J45" s="240">
        <v>0</v>
      </c>
      <c r="K45" s="240">
        <v>0</v>
      </c>
      <c r="L45" s="240">
        <v>0</v>
      </c>
      <c r="M45" s="240">
        <v>0</v>
      </c>
      <c r="N45" s="240">
        <v>0</v>
      </c>
      <c r="O45" s="240">
        <v>0</v>
      </c>
      <c r="P45" s="240">
        <v>0</v>
      </c>
      <c r="Q45" s="240">
        <v>0</v>
      </c>
      <c r="R45" s="240">
        <v>0</v>
      </c>
      <c r="S45" s="240">
        <v>0</v>
      </c>
      <c r="T45" s="240">
        <v>0</v>
      </c>
      <c r="U45" s="240">
        <v>0</v>
      </c>
      <c r="V45" s="240">
        <v>0</v>
      </c>
      <c r="W45" s="240">
        <v>0</v>
      </c>
      <c r="X45" s="240">
        <v>0</v>
      </c>
      <c r="Y45" s="240">
        <v>0</v>
      </c>
      <c r="Z45" s="240">
        <v>0</v>
      </c>
      <c r="AA45" s="240">
        <v>0</v>
      </c>
      <c r="AB45" s="240">
        <v>0</v>
      </c>
      <c r="AC45" s="240">
        <v>0</v>
      </c>
      <c r="AD45" s="240">
        <v>0</v>
      </c>
      <c r="AE45" s="240">
        <v>0</v>
      </c>
      <c r="AF45" s="240">
        <v>0</v>
      </c>
      <c r="AG45" s="240">
        <v>0</v>
      </c>
    </row>
    <row r="46" spans="1:33" s="235" customFormat="1" ht="15.6" x14ac:dyDescent="0.3">
      <c r="A46" s="239" t="s">
        <v>349</v>
      </c>
      <c r="B46" s="240">
        <v>0</v>
      </c>
      <c r="C46" s="241"/>
      <c r="D46" s="240"/>
      <c r="E46" s="240"/>
      <c r="F46" s="240"/>
      <c r="G46" s="242">
        <f t="shared" si="2"/>
        <v>0</v>
      </c>
      <c r="H46" s="240">
        <v>0</v>
      </c>
      <c r="I46" s="240">
        <v>0</v>
      </c>
      <c r="J46" s="240">
        <v>0</v>
      </c>
      <c r="K46" s="240">
        <v>0</v>
      </c>
      <c r="L46" s="240">
        <v>0</v>
      </c>
      <c r="M46" s="240">
        <v>0</v>
      </c>
      <c r="N46" s="240">
        <v>0</v>
      </c>
      <c r="O46" s="240">
        <v>0</v>
      </c>
      <c r="P46" s="240">
        <v>0</v>
      </c>
      <c r="Q46" s="240">
        <v>0</v>
      </c>
      <c r="R46" s="240">
        <v>0</v>
      </c>
      <c r="S46" s="240">
        <v>0</v>
      </c>
      <c r="T46" s="240">
        <v>0</v>
      </c>
      <c r="U46" s="240">
        <v>0</v>
      </c>
      <c r="V46" s="240">
        <v>0</v>
      </c>
      <c r="W46" s="240">
        <v>0</v>
      </c>
      <c r="X46" s="240">
        <v>0</v>
      </c>
      <c r="Y46" s="240">
        <v>0</v>
      </c>
      <c r="Z46" s="240">
        <v>0</v>
      </c>
      <c r="AA46" s="240">
        <v>0</v>
      </c>
      <c r="AB46" s="240">
        <v>0</v>
      </c>
      <c r="AC46" s="240">
        <v>0</v>
      </c>
      <c r="AD46" s="240">
        <v>0</v>
      </c>
      <c r="AE46" s="240">
        <v>0</v>
      </c>
      <c r="AF46" s="240">
        <v>0</v>
      </c>
      <c r="AG46" s="240">
        <v>0</v>
      </c>
    </row>
    <row r="47" spans="1:33" s="235" customFormat="1" ht="15.6" x14ac:dyDescent="0.3">
      <c r="A47" s="239" t="s">
        <v>350</v>
      </c>
      <c r="B47" s="240">
        <v>0</v>
      </c>
      <c r="C47" s="241"/>
      <c r="D47" s="240"/>
      <c r="E47" s="240"/>
      <c r="F47" s="240"/>
      <c r="G47" s="242">
        <f t="shared" si="2"/>
        <v>0</v>
      </c>
      <c r="H47" s="240">
        <v>0</v>
      </c>
      <c r="I47" s="240">
        <v>0</v>
      </c>
      <c r="J47" s="240">
        <v>0</v>
      </c>
      <c r="K47" s="240">
        <v>0</v>
      </c>
      <c r="L47" s="240">
        <v>0</v>
      </c>
      <c r="M47" s="240">
        <v>0</v>
      </c>
      <c r="N47" s="240">
        <v>0</v>
      </c>
      <c r="O47" s="240">
        <v>0</v>
      </c>
      <c r="P47" s="240">
        <v>0</v>
      </c>
      <c r="Q47" s="240">
        <v>0</v>
      </c>
      <c r="R47" s="240">
        <v>0</v>
      </c>
      <c r="S47" s="240">
        <v>0</v>
      </c>
      <c r="T47" s="240">
        <v>0</v>
      </c>
      <c r="U47" s="240">
        <v>0</v>
      </c>
      <c r="V47" s="240">
        <v>0</v>
      </c>
      <c r="W47" s="240">
        <v>0</v>
      </c>
      <c r="X47" s="240">
        <v>0</v>
      </c>
      <c r="Y47" s="240">
        <v>0</v>
      </c>
      <c r="Z47" s="240">
        <v>0</v>
      </c>
      <c r="AA47" s="240">
        <v>0</v>
      </c>
      <c r="AB47" s="240">
        <v>0</v>
      </c>
      <c r="AC47" s="240">
        <v>0</v>
      </c>
      <c r="AD47" s="240">
        <v>0</v>
      </c>
      <c r="AE47" s="240">
        <v>0</v>
      </c>
      <c r="AF47" s="240">
        <v>0</v>
      </c>
      <c r="AG47" s="240">
        <v>0</v>
      </c>
    </row>
    <row r="48" spans="1:33" s="235" customFormat="1" ht="15.6" x14ac:dyDescent="0.3">
      <c r="A48" s="239" t="s">
        <v>351</v>
      </c>
      <c r="B48" s="240">
        <v>0</v>
      </c>
      <c r="C48" s="241"/>
      <c r="D48" s="240"/>
      <c r="E48" s="240"/>
      <c r="F48" s="240"/>
      <c r="G48" s="242">
        <f t="shared" si="2"/>
        <v>0</v>
      </c>
      <c r="H48" s="240">
        <v>0</v>
      </c>
      <c r="I48" s="240">
        <v>0</v>
      </c>
      <c r="J48" s="240">
        <v>0</v>
      </c>
      <c r="K48" s="240">
        <v>0</v>
      </c>
      <c r="L48" s="240">
        <v>0</v>
      </c>
      <c r="M48" s="240">
        <v>0</v>
      </c>
      <c r="N48" s="240">
        <v>0</v>
      </c>
      <c r="O48" s="240">
        <v>0</v>
      </c>
      <c r="P48" s="240">
        <v>0</v>
      </c>
      <c r="Q48" s="240">
        <v>0</v>
      </c>
      <c r="R48" s="240">
        <v>0</v>
      </c>
      <c r="S48" s="240">
        <v>0</v>
      </c>
      <c r="T48" s="240">
        <v>0</v>
      </c>
      <c r="U48" s="240">
        <v>0</v>
      </c>
      <c r="V48" s="240">
        <v>0</v>
      </c>
      <c r="W48" s="240">
        <v>0</v>
      </c>
      <c r="X48" s="240">
        <v>0</v>
      </c>
      <c r="Y48" s="240">
        <v>0</v>
      </c>
      <c r="Z48" s="240">
        <v>0</v>
      </c>
      <c r="AA48" s="240">
        <v>0</v>
      </c>
      <c r="AB48" s="240">
        <v>0</v>
      </c>
      <c r="AC48" s="240">
        <v>0</v>
      </c>
      <c r="AD48" s="240">
        <v>0</v>
      </c>
      <c r="AE48" s="240">
        <v>0</v>
      </c>
      <c r="AF48" s="240">
        <v>0</v>
      </c>
      <c r="AG48" s="240">
        <v>0</v>
      </c>
    </row>
    <row r="49" spans="1:33" s="235" customFormat="1" ht="15.6" x14ac:dyDescent="0.3">
      <c r="A49" s="239" t="s">
        <v>352</v>
      </c>
      <c r="B49" s="240">
        <v>0</v>
      </c>
      <c r="C49" s="241"/>
      <c r="D49" s="240"/>
      <c r="E49" s="240"/>
      <c r="F49" s="240"/>
      <c r="G49" s="242">
        <f t="shared" si="2"/>
        <v>0</v>
      </c>
      <c r="H49" s="240">
        <v>0</v>
      </c>
      <c r="I49" s="240">
        <v>0</v>
      </c>
      <c r="J49" s="240">
        <v>0</v>
      </c>
      <c r="K49" s="240">
        <v>0</v>
      </c>
      <c r="L49" s="240">
        <v>0</v>
      </c>
      <c r="M49" s="240">
        <v>0</v>
      </c>
      <c r="N49" s="240">
        <v>0</v>
      </c>
      <c r="O49" s="240">
        <v>0</v>
      </c>
      <c r="P49" s="240">
        <v>0</v>
      </c>
      <c r="Q49" s="240">
        <v>0</v>
      </c>
      <c r="R49" s="240">
        <v>0</v>
      </c>
      <c r="S49" s="240">
        <v>0</v>
      </c>
      <c r="T49" s="240">
        <v>0</v>
      </c>
      <c r="U49" s="240">
        <v>0</v>
      </c>
      <c r="V49" s="240">
        <v>0</v>
      </c>
      <c r="W49" s="240">
        <v>0</v>
      </c>
      <c r="X49" s="240">
        <v>0</v>
      </c>
      <c r="Y49" s="240">
        <v>0</v>
      </c>
      <c r="Z49" s="240">
        <v>0</v>
      </c>
      <c r="AA49" s="240">
        <v>0</v>
      </c>
      <c r="AB49" s="240">
        <v>0</v>
      </c>
      <c r="AC49" s="240">
        <v>0</v>
      </c>
      <c r="AD49" s="240">
        <v>0</v>
      </c>
      <c r="AE49" s="240">
        <v>0</v>
      </c>
      <c r="AF49" s="240">
        <v>0</v>
      </c>
      <c r="AG49" s="240">
        <v>0</v>
      </c>
    </row>
    <row r="50" spans="1:33" s="235" customFormat="1" ht="15.6" x14ac:dyDescent="0.3">
      <c r="A50" s="239" t="s">
        <v>353</v>
      </c>
      <c r="B50" s="240">
        <v>0</v>
      </c>
      <c r="C50" s="241"/>
      <c r="D50" s="240"/>
      <c r="E50" s="240"/>
      <c r="F50" s="240"/>
      <c r="G50" s="242">
        <f t="shared" si="2"/>
        <v>0</v>
      </c>
      <c r="H50" s="240">
        <v>0</v>
      </c>
      <c r="I50" s="240">
        <v>0</v>
      </c>
      <c r="J50" s="240">
        <v>0</v>
      </c>
      <c r="K50" s="240">
        <v>0</v>
      </c>
      <c r="L50" s="240">
        <v>0</v>
      </c>
      <c r="M50" s="240">
        <v>0</v>
      </c>
      <c r="N50" s="240">
        <v>0</v>
      </c>
      <c r="O50" s="240">
        <v>0</v>
      </c>
      <c r="P50" s="240">
        <v>0</v>
      </c>
      <c r="Q50" s="240">
        <v>0</v>
      </c>
      <c r="R50" s="240">
        <v>0</v>
      </c>
      <c r="S50" s="240">
        <v>0</v>
      </c>
      <c r="T50" s="240">
        <v>0</v>
      </c>
      <c r="U50" s="240">
        <v>0</v>
      </c>
      <c r="V50" s="240">
        <v>0</v>
      </c>
      <c r="W50" s="240">
        <v>0</v>
      </c>
      <c r="X50" s="240">
        <v>0</v>
      </c>
      <c r="Y50" s="240">
        <v>0</v>
      </c>
      <c r="Z50" s="240">
        <v>0</v>
      </c>
      <c r="AA50" s="240">
        <v>0</v>
      </c>
      <c r="AB50" s="240">
        <v>0</v>
      </c>
      <c r="AC50" s="240">
        <v>0</v>
      </c>
      <c r="AD50" s="240">
        <v>0</v>
      </c>
      <c r="AE50" s="240">
        <v>0</v>
      </c>
      <c r="AF50" s="240">
        <v>0</v>
      </c>
      <c r="AG50" s="240">
        <v>0</v>
      </c>
    </row>
    <row r="51" spans="1:33" s="235" customFormat="1" ht="15.6" x14ac:dyDescent="0.3">
      <c r="A51" s="239" t="s">
        <v>354</v>
      </c>
      <c r="B51" s="240">
        <v>0</v>
      </c>
      <c r="C51" s="241"/>
      <c r="D51" s="240"/>
      <c r="E51" s="240"/>
      <c r="F51" s="240"/>
      <c r="G51" s="242">
        <f t="shared" si="2"/>
        <v>0</v>
      </c>
      <c r="H51" s="240">
        <v>0</v>
      </c>
      <c r="I51" s="240">
        <v>0</v>
      </c>
      <c r="J51" s="240">
        <v>0</v>
      </c>
      <c r="K51" s="240">
        <v>0</v>
      </c>
      <c r="L51" s="240">
        <v>0</v>
      </c>
      <c r="M51" s="240">
        <v>0</v>
      </c>
      <c r="N51" s="240">
        <v>0</v>
      </c>
      <c r="O51" s="240">
        <v>0</v>
      </c>
      <c r="P51" s="240">
        <v>0</v>
      </c>
      <c r="Q51" s="240">
        <v>0</v>
      </c>
      <c r="R51" s="240">
        <v>0</v>
      </c>
      <c r="S51" s="240">
        <v>0</v>
      </c>
      <c r="T51" s="240">
        <v>0</v>
      </c>
      <c r="U51" s="240">
        <v>0</v>
      </c>
      <c r="V51" s="240">
        <v>0</v>
      </c>
      <c r="W51" s="240">
        <v>0</v>
      </c>
      <c r="X51" s="240">
        <v>0</v>
      </c>
      <c r="Y51" s="240">
        <v>0</v>
      </c>
      <c r="Z51" s="240">
        <v>0</v>
      </c>
      <c r="AA51" s="240">
        <v>0</v>
      </c>
      <c r="AB51" s="240">
        <v>0</v>
      </c>
      <c r="AC51" s="240">
        <v>0</v>
      </c>
      <c r="AD51" s="240">
        <v>0</v>
      </c>
      <c r="AE51" s="240">
        <v>0</v>
      </c>
      <c r="AF51" s="240">
        <v>0</v>
      </c>
      <c r="AG51" s="240">
        <v>0</v>
      </c>
    </row>
    <row r="52" spans="1:33" s="235" customFormat="1" ht="15.6" x14ac:dyDescent="0.3">
      <c r="A52" s="239" t="s">
        <v>355</v>
      </c>
      <c r="B52" s="240">
        <v>0</v>
      </c>
      <c r="C52" s="241"/>
      <c r="D52" s="240"/>
      <c r="E52" s="240"/>
      <c r="F52" s="240"/>
      <c r="G52" s="242">
        <f t="shared" si="2"/>
        <v>0</v>
      </c>
      <c r="H52" s="240">
        <v>0</v>
      </c>
      <c r="I52" s="240">
        <v>0</v>
      </c>
      <c r="J52" s="240">
        <v>0</v>
      </c>
      <c r="K52" s="240">
        <v>0</v>
      </c>
      <c r="L52" s="240">
        <v>0</v>
      </c>
      <c r="M52" s="240">
        <v>0</v>
      </c>
      <c r="N52" s="240">
        <v>0</v>
      </c>
      <c r="O52" s="240">
        <v>0</v>
      </c>
      <c r="P52" s="240">
        <v>0</v>
      </c>
      <c r="Q52" s="240">
        <v>0</v>
      </c>
      <c r="R52" s="240">
        <v>0</v>
      </c>
      <c r="S52" s="240">
        <v>0</v>
      </c>
      <c r="T52" s="240">
        <v>0</v>
      </c>
      <c r="U52" s="240">
        <v>0</v>
      </c>
      <c r="V52" s="240">
        <v>0</v>
      </c>
      <c r="W52" s="240">
        <v>0</v>
      </c>
      <c r="X52" s="240">
        <v>0</v>
      </c>
      <c r="Y52" s="240">
        <v>0</v>
      </c>
      <c r="Z52" s="240">
        <v>0</v>
      </c>
      <c r="AA52" s="240">
        <v>0</v>
      </c>
      <c r="AB52" s="240">
        <v>0</v>
      </c>
      <c r="AC52" s="240">
        <v>0</v>
      </c>
      <c r="AD52" s="240">
        <v>0</v>
      </c>
      <c r="AE52" s="240">
        <v>0</v>
      </c>
      <c r="AF52" s="240">
        <v>0</v>
      </c>
      <c r="AG52" s="240">
        <v>0</v>
      </c>
    </row>
    <row r="53" spans="1:33" s="235" customFormat="1" ht="15.6" x14ac:dyDescent="0.3">
      <c r="A53" s="239" t="s">
        <v>356</v>
      </c>
      <c r="B53" s="240">
        <v>0</v>
      </c>
      <c r="C53" s="241"/>
      <c r="D53" s="240"/>
      <c r="E53" s="240"/>
      <c r="F53" s="240"/>
      <c r="G53" s="242">
        <f t="shared" si="2"/>
        <v>0</v>
      </c>
      <c r="H53" s="240">
        <v>0</v>
      </c>
      <c r="I53" s="240">
        <v>0</v>
      </c>
      <c r="J53" s="240">
        <v>0</v>
      </c>
      <c r="K53" s="240">
        <v>0</v>
      </c>
      <c r="L53" s="240">
        <v>0</v>
      </c>
      <c r="M53" s="240">
        <v>0</v>
      </c>
      <c r="N53" s="240">
        <v>0</v>
      </c>
      <c r="O53" s="240">
        <v>0</v>
      </c>
      <c r="P53" s="240">
        <v>0</v>
      </c>
      <c r="Q53" s="240">
        <v>0</v>
      </c>
      <c r="R53" s="240">
        <v>0</v>
      </c>
      <c r="S53" s="240">
        <v>0</v>
      </c>
      <c r="T53" s="240">
        <v>0</v>
      </c>
      <c r="U53" s="240">
        <v>0</v>
      </c>
      <c r="V53" s="240">
        <v>0</v>
      </c>
      <c r="W53" s="240">
        <v>0</v>
      </c>
      <c r="X53" s="240">
        <v>0</v>
      </c>
      <c r="Y53" s="240">
        <v>0</v>
      </c>
      <c r="Z53" s="240">
        <v>0</v>
      </c>
      <c r="AA53" s="240">
        <v>0</v>
      </c>
      <c r="AB53" s="240">
        <v>0</v>
      </c>
      <c r="AC53" s="240">
        <v>0</v>
      </c>
      <c r="AD53" s="240">
        <v>0</v>
      </c>
      <c r="AE53" s="240">
        <v>0</v>
      </c>
      <c r="AF53" s="240">
        <v>0</v>
      </c>
      <c r="AG53" s="240">
        <v>0</v>
      </c>
    </row>
    <row r="54" spans="1:33" s="235" customFormat="1" ht="15.6" x14ac:dyDescent="0.3">
      <c r="A54" s="239" t="s">
        <v>357</v>
      </c>
      <c r="B54" s="240">
        <v>0</v>
      </c>
      <c r="C54" s="241"/>
      <c r="D54" s="240"/>
      <c r="E54" s="240"/>
      <c r="F54" s="240"/>
      <c r="G54" s="242">
        <f t="shared" si="2"/>
        <v>0</v>
      </c>
      <c r="H54" s="240">
        <v>0</v>
      </c>
      <c r="I54" s="240">
        <v>0</v>
      </c>
      <c r="J54" s="240">
        <v>0</v>
      </c>
      <c r="K54" s="240">
        <v>0</v>
      </c>
      <c r="L54" s="240">
        <v>0</v>
      </c>
      <c r="M54" s="240">
        <v>0</v>
      </c>
      <c r="N54" s="240">
        <v>0</v>
      </c>
      <c r="O54" s="240">
        <v>0</v>
      </c>
      <c r="P54" s="240">
        <v>0</v>
      </c>
      <c r="Q54" s="240">
        <v>0</v>
      </c>
      <c r="R54" s="240">
        <v>0</v>
      </c>
      <c r="S54" s="240">
        <v>0</v>
      </c>
      <c r="T54" s="240">
        <v>0</v>
      </c>
      <c r="U54" s="240">
        <v>0</v>
      </c>
      <c r="V54" s="240">
        <v>0</v>
      </c>
      <c r="W54" s="240">
        <v>0</v>
      </c>
      <c r="X54" s="240">
        <v>0</v>
      </c>
      <c r="Y54" s="240">
        <v>0</v>
      </c>
      <c r="Z54" s="240">
        <v>0</v>
      </c>
      <c r="AA54" s="240">
        <v>0</v>
      </c>
      <c r="AB54" s="240">
        <v>0</v>
      </c>
      <c r="AC54" s="240">
        <v>0</v>
      </c>
      <c r="AD54" s="240">
        <v>0</v>
      </c>
      <c r="AE54" s="240">
        <v>0</v>
      </c>
      <c r="AF54" s="240">
        <v>0</v>
      </c>
      <c r="AG54" s="240">
        <v>0</v>
      </c>
    </row>
    <row r="55" spans="1:33" s="235" customFormat="1" ht="15.6" x14ac:dyDescent="0.3">
      <c r="A55" s="239" t="s">
        <v>358</v>
      </c>
      <c r="B55" s="240">
        <v>0</v>
      </c>
      <c r="C55" s="241"/>
      <c r="D55" s="240"/>
      <c r="E55" s="240"/>
      <c r="F55" s="240"/>
      <c r="G55" s="242">
        <f t="shared" si="2"/>
        <v>0</v>
      </c>
      <c r="H55" s="240">
        <v>0</v>
      </c>
      <c r="I55" s="240">
        <v>0</v>
      </c>
      <c r="J55" s="240">
        <v>0</v>
      </c>
      <c r="K55" s="240">
        <v>0</v>
      </c>
      <c r="L55" s="240">
        <v>0</v>
      </c>
      <c r="M55" s="240">
        <v>0</v>
      </c>
      <c r="N55" s="240">
        <v>0</v>
      </c>
      <c r="O55" s="240">
        <v>0</v>
      </c>
      <c r="P55" s="240">
        <v>0</v>
      </c>
      <c r="Q55" s="240">
        <v>0</v>
      </c>
      <c r="R55" s="240">
        <v>0</v>
      </c>
      <c r="S55" s="240">
        <v>0</v>
      </c>
      <c r="T55" s="240">
        <v>0</v>
      </c>
      <c r="U55" s="240">
        <v>0</v>
      </c>
      <c r="V55" s="240">
        <v>0</v>
      </c>
      <c r="W55" s="240">
        <v>0</v>
      </c>
      <c r="X55" s="240">
        <v>0</v>
      </c>
      <c r="Y55" s="240">
        <v>0</v>
      </c>
      <c r="Z55" s="240">
        <v>0</v>
      </c>
      <c r="AA55" s="240">
        <v>0</v>
      </c>
      <c r="AB55" s="240">
        <v>0</v>
      </c>
      <c r="AC55" s="240">
        <v>0</v>
      </c>
      <c r="AD55" s="240">
        <v>0</v>
      </c>
      <c r="AE55" s="240">
        <v>0</v>
      </c>
      <c r="AF55" s="240">
        <v>0</v>
      </c>
      <c r="AG55" s="240">
        <v>0</v>
      </c>
    </row>
    <row r="56" spans="1:33" ht="21.75" customHeight="1" x14ac:dyDescent="0.3">
      <c r="A56" s="237"/>
      <c r="B56" s="229"/>
      <c r="C56" s="229"/>
      <c r="D56" s="229"/>
      <c r="E56" s="229"/>
      <c r="F56" s="229"/>
      <c r="G56" s="229"/>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row>
    <row r="57" spans="1:33" ht="21.75" customHeight="1" x14ac:dyDescent="0.3">
      <c r="A57" s="252" t="s">
        <v>359</v>
      </c>
      <c r="B57" s="238">
        <f>+SUM(B58:B62)</f>
        <v>0</v>
      </c>
      <c r="C57" s="229"/>
      <c r="D57" s="229"/>
      <c r="E57" s="229"/>
      <c r="F57" s="229"/>
      <c r="G57" s="22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row>
    <row r="58" spans="1:33" s="235" customFormat="1" ht="15.6" x14ac:dyDescent="0.3">
      <c r="A58" s="239" t="s">
        <v>360</v>
      </c>
      <c r="B58" s="240">
        <v>0</v>
      </c>
      <c r="C58" s="241"/>
      <c r="D58" s="253"/>
      <c r="E58" s="240"/>
      <c r="F58" s="240"/>
      <c r="G58" s="241"/>
      <c r="H58" s="240">
        <v>0</v>
      </c>
      <c r="I58" s="240">
        <v>0</v>
      </c>
      <c r="J58" s="240">
        <v>0</v>
      </c>
      <c r="K58" s="240">
        <v>0</v>
      </c>
      <c r="L58" s="240">
        <v>0</v>
      </c>
      <c r="M58" s="240">
        <v>0</v>
      </c>
      <c r="N58" s="240">
        <v>0</v>
      </c>
      <c r="O58" s="240">
        <v>0</v>
      </c>
      <c r="P58" s="240">
        <v>0</v>
      </c>
      <c r="Q58" s="240">
        <v>0</v>
      </c>
      <c r="R58" s="240">
        <v>0</v>
      </c>
      <c r="S58" s="240">
        <v>0</v>
      </c>
      <c r="T58" s="240">
        <v>0</v>
      </c>
      <c r="U58" s="240">
        <v>0</v>
      </c>
      <c r="V58" s="240">
        <v>0</v>
      </c>
      <c r="W58" s="240">
        <v>0</v>
      </c>
      <c r="X58" s="240">
        <v>0</v>
      </c>
      <c r="Y58" s="240">
        <v>0</v>
      </c>
      <c r="Z58" s="240">
        <v>0</v>
      </c>
      <c r="AA58" s="240">
        <v>0</v>
      </c>
      <c r="AB58" s="240">
        <v>0</v>
      </c>
      <c r="AC58" s="240">
        <v>0</v>
      </c>
      <c r="AD58" s="240">
        <v>0</v>
      </c>
      <c r="AE58" s="240">
        <v>0</v>
      </c>
      <c r="AF58" s="240">
        <v>0</v>
      </c>
      <c r="AG58" s="240">
        <v>0</v>
      </c>
    </row>
    <row r="59" spans="1:33" s="235" customFormat="1" ht="15.6" x14ac:dyDescent="0.3">
      <c r="A59" s="239" t="s">
        <v>361</v>
      </c>
      <c r="B59" s="240">
        <v>0</v>
      </c>
      <c r="C59" s="241"/>
      <c r="D59" s="253"/>
      <c r="E59" s="240"/>
      <c r="F59" s="240"/>
      <c r="G59" s="242">
        <f>IF($B59-SUM($H59:$AG59)&lt;0,"Over Allocated",(+$B59-SUM($H59:$AG59)))</f>
        <v>0</v>
      </c>
      <c r="H59" s="240">
        <v>0</v>
      </c>
      <c r="I59" s="240">
        <v>0</v>
      </c>
      <c r="J59" s="240">
        <v>0</v>
      </c>
      <c r="K59" s="240">
        <v>0</v>
      </c>
      <c r="L59" s="240">
        <v>0</v>
      </c>
      <c r="M59" s="240">
        <v>0</v>
      </c>
      <c r="N59" s="240">
        <v>0</v>
      </c>
      <c r="O59" s="240">
        <v>0</v>
      </c>
      <c r="P59" s="240">
        <v>0</v>
      </c>
      <c r="Q59" s="240">
        <v>0</v>
      </c>
      <c r="R59" s="240">
        <v>0</v>
      </c>
      <c r="S59" s="240">
        <v>0</v>
      </c>
      <c r="T59" s="240">
        <v>0</v>
      </c>
      <c r="U59" s="240">
        <v>0</v>
      </c>
      <c r="V59" s="240">
        <v>0</v>
      </c>
      <c r="W59" s="240">
        <v>0</v>
      </c>
      <c r="X59" s="240">
        <v>0</v>
      </c>
      <c r="Y59" s="240">
        <v>0</v>
      </c>
      <c r="Z59" s="240">
        <v>0</v>
      </c>
      <c r="AA59" s="240">
        <v>0</v>
      </c>
      <c r="AB59" s="240">
        <v>0</v>
      </c>
      <c r="AC59" s="240">
        <v>0</v>
      </c>
      <c r="AD59" s="240">
        <v>0</v>
      </c>
      <c r="AE59" s="240">
        <v>0</v>
      </c>
      <c r="AF59" s="240">
        <v>0</v>
      </c>
      <c r="AG59" s="240">
        <v>0</v>
      </c>
    </row>
    <row r="60" spans="1:33" s="235" customFormat="1" ht="15.6" x14ac:dyDescent="0.3">
      <c r="A60" s="239" t="s">
        <v>361</v>
      </c>
      <c r="B60" s="240">
        <v>0</v>
      </c>
      <c r="C60" s="241"/>
      <c r="D60" s="253"/>
      <c r="E60" s="240"/>
      <c r="F60" s="240"/>
      <c r="G60" s="242">
        <f>IF($B60-SUM($H60:$AG60)&lt;0,"Over Allocated",(+$B60-SUM($H60:$AG60)))</f>
        <v>0</v>
      </c>
      <c r="H60" s="240">
        <v>0</v>
      </c>
      <c r="I60" s="240">
        <v>0</v>
      </c>
      <c r="J60" s="240">
        <v>0</v>
      </c>
      <c r="K60" s="240">
        <v>0</v>
      </c>
      <c r="L60" s="240">
        <v>0</v>
      </c>
      <c r="M60" s="240">
        <v>0</v>
      </c>
      <c r="N60" s="240">
        <v>0</v>
      </c>
      <c r="O60" s="240">
        <v>0</v>
      </c>
      <c r="P60" s="240">
        <v>0</v>
      </c>
      <c r="Q60" s="240">
        <v>0</v>
      </c>
      <c r="R60" s="240">
        <v>0</v>
      </c>
      <c r="S60" s="240">
        <v>0</v>
      </c>
      <c r="T60" s="240">
        <v>0</v>
      </c>
      <c r="U60" s="240">
        <v>0</v>
      </c>
      <c r="V60" s="240">
        <v>0</v>
      </c>
      <c r="W60" s="240">
        <v>0</v>
      </c>
      <c r="X60" s="240">
        <v>0</v>
      </c>
      <c r="Y60" s="240">
        <v>0</v>
      </c>
      <c r="Z60" s="240">
        <v>0</v>
      </c>
      <c r="AA60" s="240">
        <v>0</v>
      </c>
      <c r="AB60" s="240">
        <v>0</v>
      </c>
      <c r="AC60" s="240">
        <v>0</v>
      </c>
      <c r="AD60" s="240">
        <v>0</v>
      </c>
      <c r="AE60" s="240">
        <v>0</v>
      </c>
      <c r="AF60" s="240">
        <v>0</v>
      </c>
      <c r="AG60" s="240">
        <v>0</v>
      </c>
    </row>
    <row r="61" spans="1:33" s="235" customFormat="1" ht="15.6" x14ac:dyDescent="0.3">
      <c r="A61" s="239" t="s">
        <v>361</v>
      </c>
      <c r="B61" s="240">
        <v>0</v>
      </c>
      <c r="C61" s="241"/>
      <c r="D61" s="253"/>
      <c r="E61" s="240"/>
      <c r="F61" s="240"/>
      <c r="G61" s="242">
        <f>IF($B61-SUM($H61:$AG61)&lt;0,"Over Allocated",(+$B61-SUM($H61:$AG61)))</f>
        <v>0</v>
      </c>
      <c r="H61" s="240">
        <v>0</v>
      </c>
      <c r="I61" s="240">
        <v>0</v>
      </c>
      <c r="J61" s="240">
        <v>0</v>
      </c>
      <c r="K61" s="240">
        <v>0</v>
      </c>
      <c r="L61" s="240">
        <v>0</v>
      </c>
      <c r="M61" s="240">
        <v>0</v>
      </c>
      <c r="N61" s="240">
        <v>0</v>
      </c>
      <c r="O61" s="240">
        <v>0</v>
      </c>
      <c r="P61" s="240">
        <v>0</v>
      </c>
      <c r="Q61" s="240">
        <v>0</v>
      </c>
      <c r="R61" s="240">
        <v>0</v>
      </c>
      <c r="S61" s="240">
        <v>0</v>
      </c>
      <c r="T61" s="240">
        <v>0</v>
      </c>
      <c r="U61" s="240">
        <v>0</v>
      </c>
      <c r="V61" s="240">
        <v>0</v>
      </c>
      <c r="W61" s="240">
        <v>0</v>
      </c>
      <c r="X61" s="240">
        <v>0</v>
      </c>
      <c r="Y61" s="240">
        <v>0</v>
      </c>
      <c r="Z61" s="240">
        <v>0</v>
      </c>
      <c r="AA61" s="240">
        <v>0</v>
      </c>
      <c r="AB61" s="240">
        <v>0</v>
      </c>
      <c r="AC61" s="240">
        <v>0</v>
      </c>
      <c r="AD61" s="240">
        <v>0</v>
      </c>
      <c r="AE61" s="240">
        <v>0</v>
      </c>
      <c r="AF61" s="240">
        <v>0</v>
      </c>
      <c r="AG61" s="240">
        <v>0</v>
      </c>
    </row>
    <row r="62" spans="1:33" s="235" customFormat="1" ht="15.6" x14ac:dyDescent="0.3">
      <c r="A62" s="239" t="s">
        <v>361</v>
      </c>
      <c r="B62" s="240">
        <v>0</v>
      </c>
      <c r="C62" s="241"/>
      <c r="D62" s="253"/>
      <c r="E62" s="240"/>
      <c r="F62" s="240"/>
      <c r="G62" s="242">
        <f>IF($B62-SUM($H62:$AG62)&lt;0,"Over Allocated",(+$B62-SUM($H62:$AG62)))</f>
        <v>0</v>
      </c>
      <c r="H62" s="240">
        <v>0</v>
      </c>
      <c r="I62" s="240">
        <v>0</v>
      </c>
      <c r="J62" s="240">
        <v>0</v>
      </c>
      <c r="K62" s="240">
        <v>0</v>
      </c>
      <c r="L62" s="240">
        <v>0</v>
      </c>
      <c r="M62" s="240">
        <v>0</v>
      </c>
      <c r="N62" s="240">
        <v>0</v>
      </c>
      <c r="O62" s="240">
        <v>0</v>
      </c>
      <c r="P62" s="240">
        <v>0</v>
      </c>
      <c r="Q62" s="240">
        <v>0</v>
      </c>
      <c r="R62" s="240">
        <v>0</v>
      </c>
      <c r="S62" s="240">
        <v>0</v>
      </c>
      <c r="T62" s="240">
        <v>0</v>
      </c>
      <c r="U62" s="240">
        <v>0</v>
      </c>
      <c r="V62" s="240">
        <v>0</v>
      </c>
      <c r="W62" s="240">
        <v>0</v>
      </c>
      <c r="X62" s="240">
        <v>0</v>
      </c>
      <c r="Y62" s="240">
        <v>0</v>
      </c>
      <c r="Z62" s="240">
        <v>0</v>
      </c>
      <c r="AA62" s="240">
        <v>0</v>
      </c>
      <c r="AB62" s="240">
        <v>0</v>
      </c>
      <c r="AC62" s="240">
        <v>0</v>
      </c>
      <c r="AD62" s="240">
        <v>0</v>
      </c>
      <c r="AE62" s="240">
        <v>0</v>
      </c>
      <c r="AF62" s="240">
        <v>0</v>
      </c>
      <c r="AG62" s="240">
        <v>0</v>
      </c>
    </row>
    <row r="63" spans="1:33" ht="21.75" customHeight="1" x14ac:dyDescent="0.3">
      <c r="A63" s="237"/>
      <c r="B63" s="229"/>
      <c r="C63" s="229"/>
      <c r="D63" s="229"/>
      <c r="E63" s="229"/>
      <c r="F63" s="229"/>
      <c r="G63" s="229"/>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row>
    <row r="64" spans="1:33" ht="34.799999999999997" hidden="1" x14ac:dyDescent="0.3">
      <c r="A64" s="246" t="s">
        <v>362</v>
      </c>
      <c r="B64" s="238">
        <f>+SUM(B65:B75)</f>
        <v>0</v>
      </c>
      <c r="C64" s="229"/>
      <c r="D64" s="229"/>
      <c r="E64" s="229"/>
      <c r="F64" s="229"/>
      <c r="G64" s="22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row>
    <row r="65" spans="1:33" s="235" customFormat="1" ht="15.6" hidden="1" x14ac:dyDescent="0.3">
      <c r="A65" s="254" t="s">
        <v>363</v>
      </c>
      <c r="B65" s="240">
        <v>0</v>
      </c>
      <c r="C65" s="241"/>
      <c r="D65" s="253"/>
      <c r="E65" s="240"/>
      <c r="F65" s="240"/>
      <c r="G65" s="241"/>
      <c r="H65" s="240">
        <v>0</v>
      </c>
      <c r="I65" s="240">
        <v>0</v>
      </c>
      <c r="J65" s="240">
        <v>0</v>
      </c>
      <c r="K65" s="240">
        <v>0</v>
      </c>
      <c r="L65" s="240">
        <v>0</v>
      </c>
      <c r="M65" s="240">
        <v>0</v>
      </c>
      <c r="N65" s="240">
        <v>0</v>
      </c>
      <c r="O65" s="240">
        <v>0</v>
      </c>
      <c r="P65" s="240">
        <v>0</v>
      </c>
      <c r="Q65" s="240">
        <v>0</v>
      </c>
      <c r="R65" s="240">
        <v>0</v>
      </c>
      <c r="S65" s="240">
        <v>0</v>
      </c>
      <c r="T65" s="240">
        <v>0</v>
      </c>
      <c r="U65" s="240">
        <v>0</v>
      </c>
      <c r="V65" s="240">
        <v>0</v>
      </c>
      <c r="W65" s="240">
        <v>0</v>
      </c>
      <c r="X65" s="240">
        <v>0</v>
      </c>
      <c r="Y65" s="240">
        <v>0</v>
      </c>
      <c r="Z65" s="240">
        <v>0</v>
      </c>
      <c r="AA65" s="240">
        <v>0</v>
      </c>
      <c r="AB65" s="240">
        <v>0</v>
      </c>
      <c r="AC65" s="240">
        <v>0</v>
      </c>
      <c r="AD65" s="240">
        <v>0</v>
      </c>
      <c r="AE65" s="240">
        <v>0</v>
      </c>
      <c r="AF65" s="240">
        <v>0</v>
      </c>
      <c r="AG65" s="240">
        <v>0</v>
      </c>
    </row>
    <row r="66" spans="1:33" s="258" customFormat="1" ht="15.6" hidden="1" x14ac:dyDescent="0.3">
      <c r="A66" s="255" t="s">
        <v>364</v>
      </c>
      <c r="B66" s="256"/>
      <c r="C66" s="257"/>
      <c r="D66" s="256"/>
      <c r="E66" s="256"/>
      <c r="F66" s="256"/>
      <c r="G66" s="257"/>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row>
    <row r="67" spans="1:33" s="235" customFormat="1" ht="15.6" hidden="1" x14ac:dyDescent="0.3">
      <c r="A67" s="239" t="s">
        <v>365</v>
      </c>
      <c r="B67" s="240">
        <v>0</v>
      </c>
      <c r="C67" s="241"/>
      <c r="D67" s="253">
        <v>0</v>
      </c>
      <c r="E67" s="240"/>
      <c r="F67" s="240"/>
      <c r="G67" s="241"/>
      <c r="H67" s="240">
        <v>0</v>
      </c>
      <c r="I67" s="240">
        <v>0</v>
      </c>
      <c r="J67" s="240">
        <v>0</v>
      </c>
      <c r="K67" s="240">
        <v>0</v>
      </c>
      <c r="L67" s="240">
        <v>0</v>
      </c>
      <c r="M67" s="240">
        <v>0</v>
      </c>
      <c r="N67" s="240">
        <v>0</v>
      </c>
      <c r="O67" s="240">
        <v>0</v>
      </c>
      <c r="P67" s="240">
        <v>0</v>
      </c>
      <c r="Q67" s="240">
        <v>0</v>
      </c>
      <c r="R67" s="240">
        <v>0</v>
      </c>
      <c r="S67" s="240">
        <v>0</v>
      </c>
      <c r="T67" s="240">
        <v>0</v>
      </c>
      <c r="U67" s="240">
        <v>0</v>
      </c>
      <c r="V67" s="240">
        <v>0</v>
      </c>
      <c r="W67" s="240">
        <v>0</v>
      </c>
      <c r="X67" s="240">
        <v>0</v>
      </c>
      <c r="Y67" s="240">
        <v>0</v>
      </c>
      <c r="Z67" s="240">
        <v>0</v>
      </c>
      <c r="AA67" s="240">
        <v>0</v>
      </c>
      <c r="AB67" s="240">
        <v>0</v>
      </c>
      <c r="AC67" s="240">
        <v>0</v>
      </c>
      <c r="AD67" s="240">
        <v>0</v>
      </c>
      <c r="AE67" s="240">
        <v>0</v>
      </c>
      <c r="AF67" s="240">
        <v>0</v>
      </c>
      <c r="AG67" s="240">
        <v>0</v>
      </c>
    </row>
    <row r="68" spans="1:33" s="235" customFormat="1" ht="15.6" hidden="1" x14ac:dyDescent="0.3">
      <c r="A68" s="239" t="s">
        <v>366</v>
      </c>
      <c r="B68" s="240">
        <v>0</v>
      </c>
      <c r="C68" s="241"/>
      <c r="D68" s="253"/>
      <c r="E68" s="240"/>
      <c r="F68" s="240"/>
      <c r="G68" s="241"/>
      <c r="H68" s="240">
        <v>0</v>
      </c>
      <c r="I68" s="240">
        <v>0</v>
      </c>
      <c r="J68" s="240">
        <v>0</v>
      </c>
      <c r="K68" s="240">
        <v>0</v>
      </c>
      <c r="L68" s="240">
        <v>0</v>
      </c>
      <c r="M68" s="240">
        <v>0</v>
      </c>
      <c r="N68" s="240">
        <v>0</v>
      </c>
      <c r="O68" s="240">
        <v>0</v>
      </c>
      <c r="P68" s="240">
        <v>0</v>
      </c>
      <c r="Q68" s="240">
        <v>0</v>
      </c>
      <c r="R68" s="240">
        <v>0</v>
      </c>
      <c r="S68" s="240">
        <v>0</v>
      </c>
      <c r="T68" s="240">
        <v>0</v>
      </c>
      <c r="U68" s="240">
        <v>0</v>
      </c>
      <c r="V68" s="240">
        <v>0</v>
      </c>
      <c r="W68" s="240">
        <v>0</v>
      </c>
      <c r="X68" s="240">
        <v>0</v>
      </c>
      <c r="Y68" s="240">
        <v>0</v>
      </c>
      <c r="Z68" s="240">
        <v>0</v>
      </c>
      <c r="AA68" s="240">
        <v>0</v>
      </c>
      <c r="AB68" s="240">
        <v>0</v>
      </c>
      <c r="AC68" s="240">
        <v>0</v>
      </c>
      <c r="AD68" s="240">
        <v>0</v>
      </c>
      <c r="AE68" s="240">
        <v>0</v>
      </c>
      <c r="AF68" s="240">
        <v>0</v>
      </c>
      <c r="AG68" s="240">
        <v>0</v>
      </c>
    </row>
    <row r="69" spans="1:33" s="235" customFormat="1" ht="15.6" hidden="1" x14ac:dyDescent="0.3">
      <c r="A69" s="239" t="s">
        <v>335</v>
      </c>
      <c r="B69" s="240">
        <v>0</v>
      </c>
      <c r="C69" s="241"/>
      <c r="D69" s="253"/>
      <c r="E69" s="240"/>
      <c r="F69" s="240"/>
      <c r="G69" s="241"/>
      <c r="H69" s="240">
        <v>0</v>
      </c>
      <c r="I69" s="240">
        <v>0</v>
      </c>
      <c r="J69" s="240">
        <v>0</v>
      </c>
      <c r="K69" s="240">
        <v>0</v>
      </c>
      <c r="L69" s="240">
        <v>0</v>
      </c>
      <c r="M69" s="240">
        <v>0</v>
      </c>
      <c r="N69" s="240">
        <v>0</v>
      </c>
      <c r="O69" s="240">
        <v>0</v>
      </c>
      <c r="P69" s="240">
        <v>0</v>
      </c>
      <c r="Q69" s="240">
        <v>0</v>
      </c>
      <c r="R69" s="240">
        <v>0</v>
      </c>
      <c r="S69" s="240">
        <v>0</v>
      </c>
      <c r="T69" s="240">
        <v>0</v>
      </c>
      <c r="U69" s="240">
        <v>0</v>
      </c>
      <c r="V69" s="240">
        <v>0</v>
      </c>
      <c r="W69" s="240">
        <v>0</v>
      </c>
      <c r="X69" s="240">
        <v>0</v>
      </c>
      <c r="Y69" s="240">
        <v>0</v>
      </c>
      <c r="Z69" s="240">
        <v>0</v>
      </c>
      <c r="AA69" s="240">
        <v>0</v>
      </c>
      <c r="AB69" s="240">
        <v>0</v>
      </c>
      <c r="AC69" s="240">
        <v>0</v>
      </c>
      <c r="AD69" s="240">
        <v>0</v>
      </c>
      <c r="AE69" s="240">
        <v>0</v>
      </c>
      <c r="AF69" s="240">
        <v>0</v>
      </c>
      <c r="AG69" s="240">
        <v>0</v>
      </c>
    </row>
    <row r="70" spans="1:33" s="235" customFormat="1" ht="15.6" hidden="1" x14ac:dyDescent="0.3">
      <c r="A70" s="239" t="s">
        <v>367</v>
      </c>
      <c r="B70" s="240">
        <v>0</v>
      </c>
      <c r="C70" s="241"/>
      <c r="D70" s="253"/>
      <c r="E70" s="240"/>
      <c r="F70" s="240"/>
      <c r="G70" s="241"/>
      <c r="H70" s="240">
        <v>0</v>
      </c>
      <c r="I70" s="240">
        <v>0</v>
      </c>
      <c r="J70" s="240">
        <v>0</v>
      </c>
      <c r="K70" s="240">
        <v>0</v>
      </c>
      <c r="L70" s="240">
        <v>0</v>
      </c>
      <c r="M70" s="240">
        <v>0</v>
      </c>
      <c r="N70" s="240">
        <v>0</v>
      </c>
      <c r="O70" s="240">
        <v>0</v>
      </c>
      <c r="P70" s="240">
        <v>0</v>
      </c>
      <c r="Q70" s="240">
        <v>0</v>
      </c>
      <c r="R70" s="240">
        <v>0</v>
      </c>
      <c r="S70" s="240">
        <v>0</v>
      </c>
      <c r="T70" s="240">
        <v>0</v>
      </c>
      <c r="U70" s="240">
        <v>0</v>
      </c>
      <c r="V70" s="240">
        <v>0</v>
      </c>
      <c r="W70" s="240">
        <v>0</v>
      </c>
      <c r="X70" s="240">
        <v>0</v>
      </c>
      <c r="Y70" s="240">
        <v>0</v>
      </c>
      <c r="Z70" s="240">
        <v>0</v>
      </c>
      <c r="AA70" s="240">
        <v>0</v>
      </c>
      <c r="AB70" s="240">
        <v>0</v>
      </c>
      <c r="AC70" s="240">
        <v>0</v>
      </c>
      <c r="AD70" s="240">
        <v>0</v>
      </c>
      <c r="AE70" s="240">
        <v>0</v>
      </c>
      <c r="AF70" s="240">
        <v>0</v>
      </c>
      <c r="AG70" s="240">
        <v>0</v>
      </c>
    </row>
    <row r="71" spans="1:33" s="235" customFormat="1" ht="15.6" hidden="1" x14ac:dyDescent="0.3">
      <c r="A71" s="239" t="s">
        <v>368</v>
      </c>
      <c r="B71" s="240">
        <v>0</v>
      </c>
      <c r="C71" s="241"/>
      <c r="D71" s="253"/>
      <c r="E71" s="240"/>
      <c r="F71" s="240"/>
      <c r="G71" s="241"/>
      <c r="H71" s="240">
        <v>0</v>
      </c>
      <c r="I71" s="240">
        <v>0</v>
      </c>
      <c r="J71" s="240">
        <v>0</v>
      </c>
      <c r="K71" s="240">
        <v>0</v>
      </c>
      <c r="L71" s="240">
        <v>0</v>
      </c>
      <c r="M71" s="240">
        <v>0</v>
      </c>
      <c r="N71" s="240">
        <v>0</v>
      </c>
      <c r="O71" s="240">
        <v>0</v>
      </c>
      <c r="P71" s="240">
        <v>0</v>
      </c>
      <c r="Q71" s="240">
        <v>0</v>
      </c>
      <c r="R71" s="240">
        <v>0</v>
      </c>
      <c r="S71" s="240">
        <v>0</v>
      </c>
      <c r="T71" s="240">
        <v>0</v>
      </c>
      <c r="U71" s="240">
        <v>0</v>
      </c>
      <c r="V71" s="240">
        <v>0</v>
      </c>
      <c r="W71" s="240">
        <v>0</v>
      </c>
      <c r="X71" s="240">
        <v>0</v>
      </c>
      <c r="Y71" s="240">
        <v>0</v>
      </c>
      <c r="Z71" s="240">
        <v>0</v>
      </c>
      <c r="AA71" s="240">
        <v>0</v>
      </c>
      <c r="AB71" s="240">
        <v>0</v>
      </c>
      <c r="AC71" s="240">
        <v>0</v>
      </c>
      <c r="AD71" s="240">
        <v>0</v>
      </c>
      <c r="AE71" s="240">
        <v>0</v>
      </c>
      <c r="AF71" s="240">
        <v>0</v>
      </c>
      <c r="AG71" s="240">
        <v>0</v>
      </c>
    </row>
    <row r="72" spans="1:33" s="235" customFormat="1" ht="15.6" hidden="1" x14ac:dyDescent="0.3">
      <c r="A72" s="239" t="s">
        <v>369</v>
      </c>
      <c r="B72" s="240">
        <v>0</v>
      </c>
      <c r="C72" s="241"/>
      <c r="D72" s="253"/>
      <c r="E72" s="240"/>
      <c r="F72" s="240"/>
      <c r="G72" s="241"/>
      <c r="H72" s="240">
        <v>0</v>
      </c>
      <c r="I72" s="240">
        <v>0</v>
      </c>
      <c r="J72" s="240">
        <v>0</v>
      </c>
      <c r="K72" s="240">
        <v>0</v>
      </c>
      <c r="L72" s="240">
        <v>0</v>
      </c>
      <c r="M72" s="240">
        <v>0</v>
      </c>
      <c r="N72" s="240">
        <v>0</v>
      </c>
      <c r="O72" s="240">
        <v>0</v>
      </c>
      <c r="P72" s="240">
        <v>0</v>
      </c>
      <c r="Q72" s="240">
        <v>0</v>
      </c>
      <c r="R72" s="240">
        <v>0</v>
      </c>
      <c r="S72" s="240">
        <v>0</v>
      </c>
      <c r="T72" s="240">
        <v>0</v>
      </c>
      <c r="U72" s="240">
        <v>0</v>
      </c>
      <c r="V72" s="240">
        <v>0</v>
      </c>
      <c r="W72" s="240">
        <v>0</v>
      </c>
      <c r="X72" s="240">
        <v>0</v>
      </c>
      <c r="Y72" s="240">
        <v>0</v>
      </c>
      <c r="Z72" s="240">
        <v>0</v>
      </c>
      <c r="AA72" s="240">
        <v>0</v>
      </c>
      <c r="AB72" s="240">
        <v>0</v>
      </c>
      <c r="AC72" s="240">
        <v>0</v>
      </c>
      <c r="AD72" s="240">
        <v>0</v>
      </c>
      <c r="AE72" s="240">
        <v>0</v>
      </c>
      <c r="AF72" s="240">
        <v>0</v>
      </c>
      <c r="AG72" s="240">
        <v>0</v>
      </c>
    </row>
    <row r="73" spans="1:33" s="235" customFormat="1" ht="15.6" hidden="1" x14ac:dyDescent="0.3">
      <c r="A73" s="239" t="s">
        <v>370</v>
      </c>
      <c r="B73" s="240">
        <v>0</v>
      </c>
      <c r="C73" s="241"/>
      <c r="D73" s="253"/>
      <c r="E73" s="240"/>
      <c r="F73" s="240"/>
      <c r="G73" s="241"/>
      <c r="H73" s="240">
        <v>0</v>
      </c>
      <c r="I73" s="240">
        <v>0</v>
      </c>
      <c r="J73" s="240">
        <v>0</v>
      </c>
      <c r="K73" s="240">
        <v>0</v>
      </c>
      <c r="L73" s="240">
        <v>0</v>
      </c>
      <c r="M73" s="240">
        <v>0</v>
      </c>
      <c r="N73" s="240">
        <v>0</v>
      </c>
      <c r="O73" s="240">
        <v>0</v>
      </c>
      <c r="P73" s="240">
        <v>0</v>
      </c>
      <c r="Q73" s="240">
        <v>0</v>
      </c>
      <c r="R73" s="240">
        <v>0</v>
      </c>
      <c r="S73" s="240">
        <v>0</v>
      </c>
      <c r="T73" s="240">
        <v>0</v>
      </c>
      <c r="U73" s="240">
        <v>0</v>
      </c>
      <c r="V73" s="240">
        <v>0</v>
      </c>
      <c r="W73" s="240">
        <v>0</v>
      </c>
      <c r="X73" s="240">
        <v>0</v>
      </c>
      <c r="Y73" s="240">
        <v>0</v>
      </c>
      <c r="Z73" s="240">
        <v>0</v>
      </c>
      <c r="AA73" s="240">
        <v>0</v>
      </c>
      <c r="AB73" s="240">
        <v>0</v>
      </c>
      <c r="AC73" s="240">
        <v>0</v>
      </c>
      <c r="AD73" s="240">
        <v>0</v>
      </c>
      <c r="AE73" s="240">
        <v>0</v>
      </c>
      <c r="AF73" s="240">
        <v>0</v>
      </c>
      <c r="AG73" s="240">
        <v>0</v>
      </c>
    </row>
    <row r="74" spans="1:33" s="235" customFormat="1" ht="15.6" hidden="1" x14ac:dyDescent="0.3">
      <c r="A74" s="239" t="s">
        <v>371</v>
      </c>
      <c r="B74" s="240">
        <v>0</v>
      </c>
      <c r="C74" s="241"/>
      <c r="D74" s="253"/>
      <c r="E74" s="240"/>
      <c r="F74" s="240"/>
      <c r="G74" s="241"/>
      <c r="H74" s="240">
        <v>0</v>
      </c>
      <c r="I74" s="240">
        <v>0</v>
      </c>
      <c r="J74" s="240">
        <v>0</v>
      </c>
      <c r="K74" s="240">
        <v>0</v>
      </c>
      <c r="L74" s="240">
        <v>0</v>
      </c>
      <c r="M74" s="240">
        <v>0</v>
      </c>
      <c r="N74" s="240">
        <v>0</v>
      </c>
      <c r="O74" s="240">
        <v>0</v>
      </c>
      <c r="P74" s="240">
        <v>0</v>
      </c>
      <c r="Q74" s="240">
        <v>0</v>
      </c>
      <c r="R74" s="240">
        <v>0</v>
      </c>
      <c r="S74" s="240">
        <v>0</v>
      </c>
      <c r="T74" s="240">
        <v>0</v>
      </c>
      <c r="U74" s="240">
        <v>0</v>
      </c>
      <c r="V74" s="240">
        <v>0</v>
      </c>
      <c r="W74" s="240">
        <v>0</v>
      </c>
      <c r="X74" s="240">
        <v>0</v>
      </c>
      <c r="Y74" s="240">
        <v>0</v>
      </c>
      <c r="Z74" s="240">
        <v>0</v>
      </c>
      <c r="AA74" s="240">
        <v>0</v>
      </c>
      <c r="AB74" s="240">
        <v>0</v>
      </c>
      <c r="AC74" s="240">
        <v>0</v>
      </c>
      <c r="AD74" s="240">
        <v>0</v>
      </c>
      <c r="AE74" s="240">
        <v>0</v>
      </c>
      <c r="AF74" s="240">
        <v>0</v>
      </c>
      <c r="AG74" s="240">
        <v>0</v>
      </c>
    </row>
    <row r="75" spans="1:33" s="235" customFormat="1" ht="15.6" hidden="1" x14ac:dyDescent="0.3">
      <c r="A75" s="239" t="s">
        <v>372</v>
      </c>
      <c r="B75" s="240">
        <v>0</v>
      </c>
      <c r="C75" s="241"/>
      <c r="D75" s="253"/>
      <c r="E75" s="240"/>
      <c r="F75" s="240"/>
      <c r="G75" s="241"/>
      <c r="H75" s="240">
        <v>0</v>
      </c>
      <c r="I75" s="240">
        <v>0</v>
      </c>
      <c r="J75" s="240">
        <v>0</v>
      </c>
      <c r="K75" s="240">
        <v>0</v>
      </c>
      <c r="L75" s="240">
        <v>0</v>
      </c>
      <c r="M75" s="240">
        <v>0</v>
      </c>
      <c r="N75" s="240">
        <v>0</v>
      </c>
      <c r="O75" s="240">
        <v>0</v>
      </c>
      <c r="P75" s="240">
        <v>0</v>
      </c>
      <c r="Q75" s="240">
        <v>0</v>
      </c>
      <c r="R75" s="240">
        <v>0</v>
      </c>
      <c r="S75" s="240">
        <v>0</v>
      </c>
      <c r="T75" s="240">
        <v>0</v>
      </c>
      <c r="U75" s="240">
        <v>0</v>
      </c>
      <c r="V75" s="240">
        <v>0</v>
      </c>
      <c r="W75" s="240">
        <v>0</v>
      </c>
      <c r="X75" s="240">
        <v>0</v>
      </c>
      <c r="Y75" s="240">
        <v>0</v>
      </c>
      <c r="Z75" s="240">
        <v>0</v>
      </c>
      <c r="AA75" s="240">
        <v>0</v>
      </c>
      <c r="AB75" s="240">
        <v>0</v>
      </c>
      <c r="AC75" s="240">
        <v>0</v>
      </c>
      <c r="AD75" s="240">
        <v>0</v>
      </c>
      <c r="AE75" s="240">
        <v>0</v>
      </c>
      <c r="AF75" s="240">
        <v>0</v>
      </c>
      <c r="AG75" s="240">
        <v>0</v>
      </c>
    </row>
    <row r="76" spans="1:33" s="235" customFormat="1" ht="15.6" hidden="1" x14ac:dyDescent="0.3">
      <c r="A76" s="239"/>
      <c r="B76" s="240"/>
      <c r="C76" s="241"/>
      <c r="D76" s="253"/>
      <c r="E76" s="240"/>
      <c r="F76" s="240"/>
      <c r="G76" s="241"/>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row>
    <row r="77" spans="1:33" ht="34.799999999999997" hidden="1" x14ac:dyDescent="0.3">
      <c r="A77" s="246" t="s">
        <v>373</v>
      </c>
      <c r="B77" s="238">
        <f>+SUM(B78:B88)</f>
        <v>0</v>
      </c>
      <c r="C77" s="229"/>
      <c r="D77" s="229"/>
      <c r="E77" s="229"/>
      <c r="F77" s="229"/>
      <c r="G77" s="229"/>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row>
    <row r="78" spans="1:33" s="235" customFormat="1" ht="15.6" hidden="1" x14ac:dyDescent="0.3">
      <c r="A78" s="254" t="s">
        <v>374</v>
      </c>
      <c r="B78" s="240">
        <v>0</v>
      </c>
      <c r="C78" s="241"/>
      <c r="D78" s="253"/>
      <c r="E78" s="240"/>
      <c r="F78" s="240"/>
      <c r="G78" s="241"/>
      <c r="H78" s="240">
        <v>0</v>
      </c>
      <c r="I78" s="240">
        <v>0</v>
      </c>
      <c r="J78" s="240">
        <v>0</v>
      </c>
      <c r="K78" s="240">
        <v>0</v>
      </c>
      <c r="L78" s="240">
        <v>0</v>
      </c>
      <c r="M78" s="240">
        <v>0</v>
      </c>
      <c r="N78" s="240">
        <v>0</v>
      </c>
      <c r="O78" s="240">
        <v>0</v>
      </c>
      <c r="P78" s="240">
        <v>0</v>
      </c>
      <c r="Q78" s="240">
        <v>0</v>
      </c>
      <c r="R78" s="240">
        <v>0</v>
      </c>
      <c r="S78" s="240">
        <v>0</v>
      </c>
      <c r="T78" s="240">
        <v>0</v>
      </c>
      <c r="U78" s="240">
        <v>0</v>
      </c>
      <c r="V78" s="240">
        <v>0</v>
      </c>
      <c r="W78" s="240">
        <v>0</v>
      </c>
      <c r="X78" s="240">
        <v>0</v>
      </c>
      <c r="Y78" s="240">
        <v>0</v>
      </c>
      <c r="Z78" s="240">
        <v>0</v>
      </c>
      <c r="AA78" s="240">
        <v>0</v>
      </c>
      <c r="AB78" s="240">
        <v>0</v>
      </c>
      <c r="AC78" s="240">
        <v>0</v>
      </c>
      <c r="AD78" s="240">
        <v>0</v>
      </c>
      <c r="AE78" s="240">
        <v>0</v>
      </c>
      <c r="AF78" s="240">
        <v>0</v>
      </c>
      <c r="AG78" s="240">
        <v>0</v>
      </c>
    </row>
    <row r="79" spans="1:33" s="258" customFormat="1" ht="15.6" hidden="1" x14ac:dyDescent="0.3">
      <c r="A79" s="255" t="s">
        <v>364</v>
      </c>
      <c r="B79" s="256"/>
      <c r="C79" s="257"/>
      <c r="D79" s="256"/>
      <c r="E79" s="256"/>
      <c r="F79" s="256"/>
      <c r="G79" s="257"/>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row>
    <row r="80" spans="1:33" s="235" customFormat="1" ht="15.6" hidden="1" x14ac:dyDescent="0.3">
      <c r="A80" s="239" t="s">
        <v>365</v>
      </c>
      <c r="B80" s="240">
        <v>0</v>
      </c>
      <c r="C80" s="241"/>
      <c r="D80" s="253"/>
      <c r="E80" s="240"/>
      <c r="F80" s="240"/>
      <c r="G80" s="241"/>
      <c r="H80" s="240">
        <v>0</v>
      </c>
      <c r="I80" s="240">
        <v>0</v>
      </c>
      <c r="J80" s="240">
        <v>0</v>
      </c>
      <c r="K80" s="240">
        <v>0</v>
      </c>
      <c r="L80" s="240">
        <v>0</v>
      </c>
      <c r="M80" s="240">
        <v>0</v>
      </c>
      <c r="N80" s="240">
        <v>0</v>
      </c>
      <c r="O80" s="240">
        <v>0</v>
      </c>
      <c r="P80" s="240">
        <v>0</v>
      </c>
      <c r="Q80" s="240">
        <v>0</v>
      </c>
      <c r="R80" s="240">
        <v>0</v>
      </c>
      <c r="S80" s="240">
        <v>0</v>
      </c>
      <c r="T80" s="240">
        <v>0</v>
      </c>
      <c r="U80" s="240">
        <v>0</v>
      </c>
      <c r="V80" s="240">
        <v>0</v>
      </c>
      <c r="W80" s="240">
        <v>0</v>
      </c>
      <c r="X80" s="240">
        <v>0</v>
      </c>
      <c r="Y80" s="240">
        <v>0</v>
      </c>
      <c r="Z80" s="240">
        <v>0</v>
      </c>
      <c r="AA80" s="240">
        <v>0</v>
      </c>
      <c r="AB80" s="240">
        <v>0</v>
      </c>
      <c r="AC80" s="240">
        <v>0</v>
      </c>
      <c r="AD80" s="240">
        <v>0</v>
      </c>
      <c r="AE80" s="240">
        <v>0</v>
      </c>
      <c r="AF80" s="240">
        <v>0</v>
      </c>
      <c r="AG80" s="240">
        <v>0</v>
      </c>
    </row>
    <row r="81" spans="1:33" s="235" customFormat="1" ht="15.6" hidden="1" x14ac:dyDescent="0.3">
      <c r="A81" s="239" t="s">
        <v>366</v>
      </c>
      <c r="B81" s="240">
        <v>0</v>
      </c>
      <c r="C81" s="241"/>
      <c r="D81" s="253"/>
      <c r="E81" s="240"/>
      <c r="F81" s="240"/>
      <c r="G81" s="241"/>
      <c r="H81" s="240">
        <v>0</v>
      </c>
      <c r="I81" s="240">
        <v>0</v>
      </c>
      <c r="J81" s="240">
        <v>0</v>
      </c>
      <c r="K81" s="240">
        <v>0</v>
      </c>
      <c r="L81" s="240">
        <v>0</v>
      </c>
      <c r="M81" s="240">
        <v>0</v>
      </c>
      <c r="N81" s="240">
        <v>0</v>
      </c>
      <c r="O81" s="240">
        <v>0</v>
      </c>
      <c r="P81" s="240">
        <v>0</v>
      </c>
      <c r="Q81" s="240">
        <v>0</v>
      </c>
      <c r="R81" s="240">
        <v>0</v>
      </c>
      <c r="S81" s="240">
        <v>0</v>
      </c>
      <c r="T81" s="240">
        <v>0</v>
      </c>
      <c r="U81" s="240">
        <v>0</v>
      </c>
      <c r="V81" s="240">
        <v>0</v>
      </c>
      <c r="W81" s="240">
        <v>0</v>
      </c>
      <c r="X81" s="240">
        <v>0</v>
      </c>
      <c r="Y81" s="240">
        <v>0</v>
      </c>
      <c r="Z81" s="240">
        <v>0</v>
      </c>
      <c r="AA81" s="240">
        <v>0</v>
      </c>
      <c r="AB81" s="240">
        <v>0</v>
      </c>
      <c r="AC81" s="240">
        <v>0</v>
      </c>
      <c r="AD81" s="240">
        <v>0</v>
      </c>
      <c r="AE81" s="240">
        <v>0</v>
      </c>
      <c r="AF81" s="240">
        <v>0</v>
      </c>
      <c r="AG81" s="240">
        <v>0</v>
      </c>
    </row>
    <row r="82" spans="1:33" s="235" customFormat="1" ht="15.6" hidden="1" x14ac:dyDescent="0.3">
      <c r="A82" s="239" t="s">
        <v>335</v>
      </c>
      <c r="B82" s="240">
        <v>0</v>
      </c>
      <c r="C82" s="241"/>
      <c r="D82" s="253"/>
      <c r="E82" s="240"/>
      <c r="F82" s="240"/>
      <c r="G82" s="241"/>
      <c r="H82" s="240">
        <v>0</v>
      </c>
      <c r="I82" s="240">
        <v>0</v>
      </c>
      <c r="J82" s="240">
        <v>0</v>
      </c>
      <c r="K82" s="240">
        <v>0</v>
      </c>
      <c r="L82" s="240">
        <v>0</v>
      </c>
      <c r="M82" s="240">
        <v>0</v>
      </c>
      <c r="N82" s="240">
        <v>0</v>
      </c>
      <c r="O82" s="240">
        <v>0</v>
      </c>
      <c r="P82" s="240">
        <v>0</v>
      </c>
      <c r="Q82" s="240">
        <v>0</v>
      </c>
      <c r="R82" s="240">
        <v>0</v>
      </c>
      <c r="S82" s="240">
        <v>0</v>
      </c>
      <c r="T82" s="240">
        <v>0</v>
      </c>
      <c r="U82" s="240">
        <v>0</v>
      </c>
      <c r="V82" s="240">
        <v>0</v>
      </c>
      <c r="W82" s="240">
        <v>0</v>
      </c>
      <c r="X82" s="240">
        <v>0</v>
      </c>
      <c r="Y82" s="240">
        <v>0</v>
      </c>
      <c r="Z82" s="240">
        <v>0</v>
      </c>
      <c r="AA82" s="240">
        <v>0</v>
      </c>
      <c r="AB82" s="240">
        <v>0</v>
      </c>
      <c r="AC82" s="240">
        <v>0</v>
      </c>
      <c r="AD82" s="240">
        <v>0</v>
      </c>
      <c r="AE82" s="240">
        <v>0</v>
      </c>
      <c r="AF82" s="240">
        <v>0</v>
      </c>
      <c r="AG82" s="240">
        <v>0</v>
      </c>
    </row>
    <row r="83" spans="1:33" s="235" customFormat="1" ht="15.6" hidden="1" x14ac:dyDescent="0.3">
      <c r="A83" s="239" t="s">
        <v>367</v>
      </c>
      <c r="B83" s="240">
        <v>0</v>
      </c>
      <c r="C83" s="241"/>
      <c r="D83" s="253"/>
      <c r="E83" s="240"/>
      <c r="F83" s="240"/>
      <c r="G83" s="241"/>
      <c r="H83" s="240">
        <v>0</v>
      </c>
      <c r="I83" s="240">
        <v>0</v>
      </c>
      <c r="J83" s="240">
        <v>0</v>
      </c>
      <c r="K83" s="240">
        <v>0</v>
      </c>
      <c r="L83" s="240">
        <v>0</v>
      </c>
      <c r="M83" s="240">
        <v>0</v>
      </c>
      <c r="N83" s="240">
        <v>0</v>
      </c>
      <c r="O83" s="240">
        <v>0</v>
      </c>
      <c r="P83" s="240">
        <v>0</v>
      </c>
      <c r="Q83" s="240">
        <v>0</v>
      </c>
      <c r="R83" s="240">
        <v>0</v>
      </c>
      <c r="S83" s="240">
        <v>0</v>
      </c>
      <c r="T83" s="240">
        <v>0</v>
      </c>
      <c r="U83" s="240">
        <v>0</v>
      </c>
      <c r="V83" s="240">
        <v>0</v>
      </c>
      <c r="W83" s="240">
        <v>0</v>
      </c>
      <c r="X83" s="240">
        <v>0</v>
      </c>
      <c r="Y83" s="240">
        <v>0</v>
      </c>
      <c r="Z83" s="240">
        <v>0</v>
      </c>
      <c r="AA83" s="240">
        <v>0</v>
      </c>
      <c r="AB83" s="240">
        <v>0</v>
      </c>
      <c r="AC83" s="240">
        <v>0</v>
      </c>
      <c r="AD83" s="240">
        <v>0</v>
      </c>
      <c r="AE83" s="240">
        <v>0</v>
      </c>
      <c r="AF83" s="240">
        <v>0</v>
      </c>
      <c r="AG83" s="240">
        <v>0</v>
      </c>
    </row>
    <row r="84" spans="1:33" s="235" customFormat="1" ht="15.6" hidden="1" x14ac:dyDescent="0.3">
      <c r="A84" s="239" t="s">
        <v>368</v>
      </c>
      <c r="B84" s="240">
        <v>0</v>
      </c>
      <c r="C84" s="241"/>
      <c r="D84" s="253"/>
      <c r="E84" s="240"/>
      <c r="F84" s="240"/>
      <c r="G84" s="241"/>
      <c r="H84" s="240">
        <v>0</v>
      </c>
      <c r="I84" s="240">
        <v>0</v>
      </c>
      <c r="J84" s="240">
        <v>0</v>
      </c>
      <c r="K84" s="240">
        <v>0</v>
      </c>
      <c r="L84" s="240">
        <v>0</v>
      </c>
      <c r="M84" s="240">
        <v>0</v>
      </c>
      <c r="N84" s="240">
        <v>0</v>
      </c>
      <c r="O84" s="240">
        <v>0</v>
      </c>
      <c r="P84" s="240">
        <v>0</v>
      </c>
      <c r="Q84" s="240">
        <v>0</v>
      </c>
      <c r="R84" s="240">
        <v>0</v>
      </c>
      <c r="S84" s="240">
        <v>0</v>
      </c>
      <c r="T84" s="240">
        <v>0</v>
      </c>
      <c r="U84" s="240">
        <v>0</v>
      </c>
      <c r="V84" s="240">
        <v>0</v>
      </c>
      <c r="W84" s="240">
        <v>0</v>
      </c>
      <c r="X84" s="240">
        <v>0</v>
      </c>
      <c r="Y84" s="240">
        <v>0</v>
      </c>
      <c r="Z84" s="240">
        <v>0</v>
      </c>
      <c r="AA84" s="240">
        <v>0</v>
      </c>
      <c r="AB84" s="240">
        <v>0</v>
      </c>
      <c r="AC84" s="240">
        <v>0</v>
      </c>
      <c r="AD84" s="240">
        <v>0</v>
      </c>
      <c r="AE84" s="240">
        <v>0</v>
      </c>
      <c r="AF84" s="240">
        <v>0</v>
      </c>
      <c r="AG84" s="240">
        <v>0</v>
      </c>
    </row>
    <row r="85" spans="1:33" s="235" customFormat="1" ht="15.6" hidden="1" x14ac:dyDescent="0.3">
      <c r="A85" s="239" t="s">
        <v>369</v>
      </c>
      <c r="B85" s="240">
        <v>0</v>
      </c>
      <c r="C85" s="241"/>
      <c r="D85" s="253"/>
      <c r="E85" s="240"/>
      <c r="F85" s="240"/>
      <c r="G85" s="241"/>
      <c r="H85" s="240">
        <v>0</v>
      </c>
      <c r="I85" s="240">
        <v>0</v>
      </c>
      <c r="J85" s="240">
        <v>0</v>
      </c>
      <c r="K85" s="240">
        <v>0</v>
      </c>
      <c r="L85" s="240">
        <v>0</v>
      </c>
      <c r="M85" s="240">
        <v>0</v>
      </c>
      <c r="N85" s="240">
        <v>0</v>
      </c>
      <c r="O85" s="240">
        <v>0</v>
      </c>
      <c r="P85" s="240">
        <v>0</v>
      </c>
      <c r="Q85" s="240">
        <v>0</v>
      </c>
      <c r="R85" s="240">
        <v>0</v>
      </c>
      <c r="S85" s="240">
        <v>0</v>
      </c>
      <c r="T85" s="240">
        <v>0</v>
      </c>
      <c r="U85" s="240">
        <v>0</v>
      </c>
      <c r="V85" s="240">
        <v>0</v>
      </c>
      <c r="W85" s="240">
        <v>0</v>
      </c>
      <c r="X85" s="240">
        <v>0</v>
      </c>
      <c r="Y85" s="240">
        <v>0</v>
      </c>
      <c r="Z85" s="240">
        <v>0</v>
      </c>
      <c r="AA85" s="240">
        <v>0</v>
      </c>
      <c r="AB85" s="240">
        <v>0</v>
      </c>
      <c r="AC85" s="240">
        <v>0</v>
      </c>
      <c r="AD85" s="240">
        <v>0</v>
      </c>
      <c r="AE85" s="240">
        <v>0</v>
      </c>
      <c r="AF85" s="240">
        <v>0</v>
      </c>
      <c r="AG85" s="240">
        <v>0</v>
      </c>
    </row>
    <row r="86" spans="1:33" s="235" customFormat="1" ht="15.6" hidden="1" x14ac:dyDescent="0.3">
      <c r="A86" s="239" t="s">
        <v>370</v>
      </c>
      <c r="B86" s="240">
        <v>0</v>
      </c>
      <c r="C86" s="241"/>
      <c r="D86" s="253"/>
      <c r="E86" s="240"/>
      <c r="F86" s="240"/>
      <c r="G86" s="241"/>
      <c r="H86" s="240">
        <v>0</v>
      </c>
      <c r="I86" s="240">
        <v>0</v>
      </c>
      <c r="J86" s="240">
        <v>0</v>
      </c>
      <c r="K86" s="240">
        <v>0</v>
      </c>
      <c r="L86" s="240">
        <v>0</v>
      </c>
      <c r="M86" s="240">
        <v>0</v>
      </c>
      <c r="N86" s="240">
        <v>0</v>
      </c>
      <c r="O86" s="240">
        <v>0</v>
      </c>
      <c r="P86" s="240">
        <v>0</v>
      </c>
      <c r="Q86" s="240">
        <v>0</v>
      </c>
      <c r="R86" s="240">
        <v>0</v>
      </c>
      <c r="S86" s="240">
        <v>0</v>
      </c>
      <c r="T86" s="240">
        <v>0</v>
      </c>
      <c r="U86" s="240">
        <v>0</v>
      </c>
      <c r="V86" s="240">
        <v>0</v>
      </c>
      <c r="W86" s="240">
        <v>0</v>
      </c>
      <c r="X86" s="240">
        <v>0</v>
      </c>
      <c r="Y86" s="240">
        <v>0</v>
      </c>
      <c r="Z86" s="240">
        <v>0</v>
      </c>
      <c r="AA86" s="240">
        <v>0</v>
      </c>
      <c r="AB86" s="240">
        <v>0</v>
      </c>
      <c r="AC86" s="240">
        <v>0</v>
      </c>
      <c r="AD86" s="240">
        <v>0</v>
      </c>
      <c r="AE86" s="240">
        <v>0</v>
      </c>
      <c r="AF86" s="240">
        <v>0</v>
      </c>
      <c r="AG86" s="240">
        <v>0</v>
      </c>
    </row>
    <row r="87" spans="1:33" s="235" customFormat="1" ht="15.6" hidden="1" x14ac:dyDescent="0.3">
      <c r="A87" s="239" t="s">
        <v>371</v>
      </c>
      <c r="B87" s="240">
        <v>0</v>
      </c>
      <c r="C87" s="241"/>
      <c r="D87" s="253"/>
      <c r="E87" s="240"/>
      <c r="F87" s="240"/>
      <c r="G87" s="241"/>
      <c r="H87" s="240">
        <v>0</v>
      </c>
      <c r="I87" s="240">
        <v>0</v>
      </c>
      <c r="J87" s="240">
        <v>0</v>
      </c>
      <c r="K87" s="240">
        <v>0</v>
      </c>
      <c r="L87" s="240">
        <v>0</v>
      </c>
      <c r="M87" s="240">
        <v>0</v>
      </c>
      <c r="N87" s="240">
        <v>0</v>
      </c>
      <c r="O87" s="240">
        <v>0</v>
      </c>
      <c r="P87" s="240">
        <v>0</v>
      </c>
      <c r="Q87" s="240">
        <v>0</v>
      </c>
      <c r="R87" s="240">
        <v>0</v>
      </c>
      <c r="S87" s="240">
        <v>0</v>
      </c>
      <c r="T87" s="240">
        <v>0</v>
      </c>
      <c r="U87" s="240">
        <v>0</v>
      </c>
      <c r="V87" s="240">
        <v>0</v>
      </c>
      <c r="W87" s="240">
        <v>0</v>
      </c>
      <c r="X87" s="240">
        <v>0</v>
      </c>
      <c r="Y87" s="240">
        <v>0</v>
      </c>
      <c r="Z87" s="240">
        <v>0</v>
      </c>
      <c r="AA87" s="240">
        <v>0</v>
      </c>
      <c r="AB87" s="240">
        <v>0</v>
      </c>
      <c r="AC87" s="240">
        <v>0</v>
      </c>
      <c r="AD87" s="240">
        <v>0</v>
      </c>
      <c r="AE87" s="240">
        <v>0</v>
      </c>
      <c r="AF87" s="240">
        <v>0</v>
      </c>
      <c r="AG87" s="240">
        <v>0</v>
      </c>
    </row>
    <row r="88" spans="1:33" s="235" customFormat="1" ht="15.6" hidden="1" x14ac:dyDescent="0.3">
      <c r="A88" s="239" t="s">
        <v>375</v>
      </c>
      <c r="B88" s="240">
        <v>0</v>
      </c>
      <c r="C88" s="241"/>
      <c r="D88" s="253"/>
      <c r="E88" s="240"/>
      <c r="F88" s="240"/>
      <c r="G88" s="241"/>
      <c r="H88" s="240">
        <v>0</v>
      </c>
      <c r="I88" s="240">
        <v>0</v>
      </c>
      <c r="J88" s="240">
        <v>0</v>
      </c>
      <c r="K88" s="240">
        <v>0</v>
      </c>
      <c r="L88" s="240">
        <v>0</v>
      </c>
      <c r="M88" s="240">
        <v>0</v>
      </c>
      <c r="N88" s="240">
        <v>0</v>
      </c>
      <c r="O88" s="240">
        <v>0</v>
      </c>
      <c r="P88" s="240">
        <v>0</v>
      </c>
      <c r="Q88" s="240">
        <v>0</v>
      </c>
      <c r="R88" s="240">
        <v>0</v>
      </c>
      <c r="S88" s="240">
        <v>0</v>
      </c>
      <c r="T88" s="240">
        <v>0</v>
      </c>
      <c r="U88" s="240">
        <v>0</v>
      </c>
      <c r="V88" s="240">
        <v>0</v>
      </c>
      <c r="W88" s="240">
        <v>0</v>
      </c>
      <c r="X88" s="240">
        <v>0</v>
      </c>
      <c r="Y88" s="240">
        <v>0</v>
      </c>
      <c r="Z88" s="240">
        <v>0</v>
      </c>
      <c r="AA88" s="240">
        <v>0</v>
      </c>
      <c r="AB88" s="240">
        <v>0</v>
      </c>
      <c r="AC88" s="240">
        <v>0</v>
      </c>
      <c r="AD88" s="240">
        <v>0</v>
      </c>
      <c r="AE88" s="240">
        <v>0</v>
      </c>
      <c r="AF88" s="240">
        <v>0</v>
      </c>
      <c r="AG88" s="240">
        <v>0</v>
      </c>
    </row>
    <row r="89" spans="1:33" s="235" customFormat="1" ht="15.6" x14ac:dyDescent="0.3">
      <c r="A89" s="239"/>
      <c r="B89" s="240"/>
      <c r="C89" s="241"/>
      <c r="D89" s="253"/>
      <c r="E89" s="240"/>
      <c r="F89" s="240"/>
      <c r="G89" s="241"/>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row>
    <row r="90" spans="1:33" x14ac:dyDescent="0.3">
      <c r="A90" s="251" t="s">
        <v>376</v>
      </c>
      <c r="B90" s="238">
        <f>+SUM(B91:B94)</f>
        <v>0</v>
      </c>
      <c r="C90" s="229"/>
      <c r="D90" s="229"/>
      <c r="E90" s="229"/>
      <c r="F90" s="229"/>
      <c r="G90" s="229"/>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row>
    <row r="91" spans="1:33" s="235" customFormat="1" ht="15.6" x14ac:dyDescent="0.3">
      <c r="A91" s="239" t="s">
        <v>377</v>
      </c>
      <c r="B91" s="240">
        <v>0</v>
      </c>
      <c r="C91" s="241"/>
      <c r="D91" s="242">
        <f>IF($B91-SUM($H91:$AG91)&lt;0,"Over Allocated",(+$B91-SUM($H91:$AG91)))</f>
        <v>0</v>
      </c>
      <c r="E91" s="240"/>
      <c r="F91" s="240"/>
      <c r="G91" s="240"/>
      <c r="H91" s="240">
        <v>0</v>
      </c>
      <c r="I91" s="240">
        <v>0</v>
      </c>
      <c r="J91" s="240">
        <v>0</v>
      </c>
      <c r="K91" s="240">
        <v>0</v>
      </c>
      <c r="L91" s="240">
        <v>0</v>
      </c>
      <c r="M91" s="240">
        <v>0</v>
      </c>
      <c r="N91" s="240">
        <v>0</v>
      </c>
      <c r="O91" s="240">
        <v>0</v>
      </c>
      <c r="P91" s="240">
        <v>0</v>
      </c>
      <c r="Q91" s="240">
        <v>0</v>
      </c>
      <c r="R91" s="240">
        <v>0</v>
      </c>
      <c r="S91" s="240">
        <v>0</v>
      </c>
      <c r="T91" s="240">
        <v>0</v>
      </c>
      <c r="U91" s="240">
        <v>0</v>
      </c>
      <c r="V91" s="240">
        <v>0</v>
      </c>
      <c r="W91" s="240">
        <v>0</v>
      </c>
      <c r="X91" s="240">
        <v>0</v>
      </c>
      <c r="Y91" s="240">
        <v>0</v>
      </c>
      <c r="Z91" s="240">
        <v>0</v>
      </c>
      <c r="AA91" s="240">
        <v>0</v>
      </c>
      <c r="AB91" s="240">
        <v>0</v>
      </c>
      <c r="AC91" s="240">
        <v>0</v>
      </c>
      <c r="AD91" s="240">
        <v>0</v>
      </c>
      <c r="AE91" s="240">
        <v>0</v>
      </c>
      <c r="AF91" s="240">
        <v>0</v>
      </c>
      <c r="AG91" s="240">
        <v>0</v>
      </c>
    </row>
    <row r="92" spans="1:33" s="235" customFormat="1" ht="15.6" x14ac:dyDescent="0.3">
      <c r="A92" s="239" t="s">
        <v>378</v>
      </c>
      <c r="B92" s="240">
        <v>0</v>
      </c>
      <c r="C92" s="241"/>
      <c r="D92" s="242">
        <f>IF($B92-SUM($H92:$AG92)&lt;0,"Over Allocated",(+$B92-SUM($H92:$AG92)))</f>
        <v>0</v>
      </c>
      <c r="E92" s="240"/>
      <c r="F92" s="240"/>
      <c r="G92" s="240"/>
      <c r="H92" s="240">
        <v>0</v>
      </c>
      <c r="I92" s="240">
        <v>0</v>
      </c>
      <c r="J92" s="240">
        <v>0</v>
      </c>
      <c r="K92" s="240">
        <v>0</v>
      </c>
      <c r="L92" s="240">
        <v>0</v>
      </c>
      <c r="M92" s="240">
        <v>0</v>
      </c>
      <c r="N92" s="240">
        <v>0</v>
      </c>
      <c r="O92" s="240">
        <v>0</v>
      </c>
      <c r="P92" s="240">
        <v>0</v>
      </c>
      <c r="Q92" s="240">
        <v>0</v>
      </c>
      <c r="R92" s="240">
        <v>0</v>
      </c>
      <c r="S92" s="240">
        <v>0</v>
      </c>
      <c r="T92" s="240">
        <v>0</v>
      </c>
      <c r="U92" s="240">
        <v>0</v>
      </c>
      <c r="V92" s="240">
        <v>0</v>
      </c>
      <c r="W92" s="240">
        <v>0</v>
      </c>
      <c r="X92" s="240">
        <v>0</v>
      </c>
      <c r="Y92" s="240">
        <v>0</v>
      </c>
      <c r="Z92" s="240">
        <v>0</v>
      </c>
      <c r="AA92" s="240">
        <v>0</v>
      </c>
      <c r="AB92" s="240">
        <v>0</v>
      </c>
      <c r="AC92" s="240">
        <v>0</v>
      </c>
      <c r="AD92" s="240">
        <v>0</v>
      </c>
      <c r="AE92" s="240">
        <v>0</v>
      </c>
      <c r="AF92" s="240">
        <v>0</v>
      </c>
      <c r="AG92" s="240">
        <v>0</v>
      </c>
    </row>
    <row r="93" spans="1:33" s="235" customFormat="1" ht="15.6" x14ac:dyDescent="0.3">
      <c r="A93" s="239" t="s">
        <v>379</v>
      </c>
      <c r="B93" s="240">
        <v>0</v>
      </c>
      <c r="C93" s="241"/>
      <c r="D93" s="242">
        <f>IF($B93-SUM($H93:$AG93)&lt;0,"Over Allocated",(+$B93-SUM($H93:$AG93)))</f>
        <v>0</v>
      </c>
      <c r="E93" s="240"/>
      <c r="F93" s="240"/>
      <c r="G93" s="240"/>
      <c r="H93" s="240">
        <v>0</v>
      </c>
      <c r="I93" s="240">
        <v>0</v>
      </c>
      <c r="J93" s="240">
        <v>0</v>
      </c>
      <c r="K93" s="240">
        <v>0</v>
      </c>
      <c r="L93" s="240">
        <v>0</v>
      </c>
      <c r="M93" s="240">
        <v>0</v>
      </c>
      <c r="N93" s="240">
        <v>0</v>
      </c>
      <c r="O93" s="240">
        <v>0</v>
      </c>
      <c r="P93" s="240">
        <v>0</v>
      </c>
      <c r="Q93" s="240">
        <v>0</v>
      </c>
      <c r="R93" s="240">
        <v>0</v>
      </c>
      <c r="S93" s="240">
        <v>0</v>
      </c>
      <c r="T93" s="240">
        <v>0</v>
      </c>
      <c r="U93" s="240">
        <v>0</v>
      </c>
      <c r="V93" s="240">
        <v>0</v>
      </c>
      <c r="W93" s="240">
        <v>0</v>
      </c>
      <c r="X93" s="240">
        <v>0</v>
      </c>
      <c r="Y93" s="240">
        <v>0</v>
      </c>
      <c r="Z93" s="240">
        <v>0</v>
      </c>
      <c r="AA93" s="240">
        <v>0</v>
      </c>
      <c r="AB93" s="240">
        <v>0</v>
      </c>
      <c r="AC93" s="240">
        <v>0</v>
      </c>
      <c r="AD93" s="240">
        <v>0</v>
      </c>
      <c r="AE93" s="240">
        <v>0</v>
      </c>
      <c r="AF93" s="240">
        <v>0</v>
      </c>
      <c r="AG93" s="240">
        <v>0</v>
      </c>
    </row>
    <row r="94" spans="1:33" s="235" customFormat="1" ht="15.6" x14ac:dyDescent="0.3">
      <c r="A94" s="239" t="s">
        <v>380</v>
      </c>
      <c r="B94" s="240">
        <v>0</v>
      </c>
      <c r="C94" s="241"/>
      <c r="D94" s="242">
        <f>IF($B94-SUM($H94:$AG94)&lt;0,"Over Allocated",(+$B94-SUM($H94:$AG94)))</f>
        <v>0</v>
      </c>
      <c r="E94" s="240"/>
      <c r="F94" s="240"/>
      <c r="G94" s="240"/>
      <c r="H94" s="240">
        <v>0</v>
      </c>
      <c r="I94" s="240">
        <v>0</v>
      </c>
      <c r="J94" s="240">
        <v>0</v>
      </c>
      <c r="K94" s="240">
        <v>0</v>
      </c>
      <c r="L94" s="240">
        <v>0</v>
      </c>
      <c r="M94" s="240">
        <v>0</v>
      </c>
      <c r="N94" s="240">
        <v>0</v>
      </c>
      <c r="O94" s="240">
        <v>0</v>
      </c>
      <c r="P94" s="240">
        <v>0</v>
      </c>
      <c r="Q94" s="240">
        <v>0</v>
      </c>
      <c r="R94" s="240">
        <v>0</v>
      </c>
      <c r="S94" s="240">
        <v>0</v>
      </c>
      <c r="T94" s="240">
        <v>0</v>
      </c>
      <c r="U94" s="240">
        <v>0</v>
      </c>
      <c r="V94" s="240">
        <v>0</v>
      </c>
      <c r="W94" s="240">
        <v>0</v>
      </c>
      <c r="X94" s="240">
        <v>0</v>
      </c>
      <c r="Y94" s="240">
        <v>0</v>
      </c>
      <c r="Z94" s="240">
        <v>0</v>
      </c>
      <c r="AA94" s="240">
        <v>0</v>
      </c>
      <c r="AB94" s="240">
        <v>0</v>
      </c>
      <c r="AC94" s="240">
        <v>0</v>
      </c>
      <c r="AD94" s="240">
        <v>0</v>
      </c>
      <c r="AE94" s="240">
        <v>0</v>
      </c>
      <c r="AF94" s="240">
        <v>0</v>
      </c>
      <c r="AG94" s="240">
        <v>0</v>
      </c>
    </row>
    <row r="95" spans="1:33" ht="21.75" customHeight="1" x14ac:dyDescent="0.3">
      <c r="A95" s="237"/>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row>
    <row r="96" spans="1:33" x14ac:dyDescent="0.3">
      <c r="A96" s="259" t="s">
        <v>381</v>
      </c>
      <c r="B96" s="229">
        <f>+B8+B12+B17+B23+B32+B39+B44+B57+B64+B77+B90</f>
        <v>0</v>
      </c>
      <c r="C96" s="229"/>
      <c r="D96" s="229"/>
      <c r="E96" s="260"/>
      <c r="F96" s="260"/>
      <c r="G96" s="229"/>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row>
    <row r="97" spans="1:33" ht="40.5" customHeight="1" x14ac:dyDescent="0.3">
      <c r="A97" s="228" t="s">
        <v>382</v>
      </c>
      <c r="B97" s="229">
        <f>SUM(D97:AG97)</f>
        <v>0</v>
      </c>
      <c r="C97" s="229"/>
      <c r="D97" s="229">
        <f t="shared" ref="D97:AG97" si="3">D8+SUM(D13:D96)</f>
        <v>0</v>
      </c>
      <c r="E97" s="229">
        <f t="shared" si="3"/>
        <v>0</v>
      </c>
      <c r="F97" s="229">
        <f t="shared" si="3"/>
        <v>0</v>
      </c>
      <c r="G97" s="229">
        <f t="shared" si="3"/>
        <v>0</v>
      </c>
      <c r="H97" s="229">
        <f t="shared" si="3"/>
        <v>0</v>
      </c>
      <c r="I97" s="229">
        <f t="shared" si="3"/>
        <v>0</v>
      </c>
      <c r="J97" s="229">
        <f t="shared" si="3"/>
        <v>0</v>
      </c>
      <c r="K97" s="229">
        <f t="shared" si="3"/>
        <v>0</v>
      </c>
      <c r="L97" s="229">
        <f t="shared" si="3"/>
        <v>0</v>
      </c>
      <c r="M97" s="229">
        <f t="shared" si="3"/>
        <v>0</v>
      </c>
      <c r="N97" s="229">
        <f t="shared" si="3"/>
        <v>0</v>
      </c>
      <c r="O97" s="229">
        <f t="shared" si="3"/>
        <v>0</v>
      </c>
      <c r="P97" s="229">
        <f t="shared" si="3"/>
        <v>0</v>
      </c>
      <c r="Q97" s="229">
        <f t="shared" si="3"/>
        <v>0</v>
      </c>
      <c r="R97" s="229">
        <f t="shared" si="3"/>
        <v>0</v>
      </c>
      <c r="S97" s="229">
        <f t="shared" si="3"/>
        <v>0</v>
      </c>
      <c r="T97" s="229">
        <f t="shared" si="3"/>
        <v>0</v>
      </c>
      <c r="U97" s="229">
        <f t="shared" si="3"/>
        <v>0</v>
      </c>
      <c r="V97" s="229">
        <f t="shared" si="3"/>
        <v>0</v>
      </c>
      <c r="W97" s="229">
        <f t="shared" si="3"/>
        <v>0</v>
      </c>
      <c r="X97" s="229">
        <f t="shared" si="3"/>
        <v>0</v>
      </c>
      <c r="Y97" s="229">
        <f t="shared" si="3"/>
        <v>0</v>
      </c>
      <c r="Z97" s="229">
        <f t="shared" si="3"/>
        <v>0</v>
      </c>
      <c r="AA97" s="229">
        <f t="shared" si="3"/>
        <v>0</v>
      </c>
      <c r="AB97" s="229">
        <f t="shared" si="3"/>
        <v>0</v>
      </c>
      <c r="AC97" s="229">
        <f t="shared" si="3"/>
        <v>0</v>
      </c>
      <c r="AD97" s="229">
        <f t="shared" si="3"/>
        <v>0</v>
      </c>
      <c r="AE97" s="229">
        <f t="shared" si="3"/>
        <v>0</v>
      </c>
      <c r="AF97" s="229">
        <f t="shared" si="3"/>
        <v>0</v>
      </c>
      <c r="AG97" s="229">
        <f t="shared" si="3"/>
        <v>0</v>
      </c>
    </row>
    <row r="98" spans="1:33" x14ac:dyDescent="0.3">
      <c r="A98" s="220"/>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row>
    <row r="99" spans="1:33" s="263" customFormat="1" ht="23.25" customHeight="1" x14ac:dyDescent="0.4">
      <c r="A99" s="261" t="s">
        <v>383</v>
      </c>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row>
    <row r="100" spans="1:33" s="263" customFormat="1" ht="21.75" customHeight="1" x14ac:dyDescent="0.3">
      <c r="A100" s="264"/>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row>
    <row r="101" spans="1:33" s="263" customFormat="1" ht="21.75" customHeight="1" x14ac:dyDescent="0.3">
      <c r="A101" s="265" t="s">
        <v>384</v>
      </c>
      <c r="B101" s="266"/>
      <c r="C101" s="262"/>
      <c r="D101" s="262"/>
      <c r="E101" s="262"/>
      <c r="F101" s="262"/>
      <c r="G101" s="262"/>
      <c r="H101" s="262">
        <v>25000</v>
      </c>
      <c r="I101" s="262">
        <v>25000</v>
      </c>
      <c r="J101" s="262">
        <v>25000</v>
      </c>
      <c r="K101" s="262">
        <v>25000</v>
      </c>
      <c r="L101" s="262">
        <v>25000</v>
      </c>
      <c r="M101" s="262">
        <v>25000</v>
      </c>
      <c r="N101" s="262">
        <v>25000</v>
      </c>
      <c r="O101" s="262">
        <v>25000</v>
      </c>
      <c r="P101" s="262">
        <v>25000</v>
      </c>
      <c r="Q101" s="262">
        <v>25000</v>
      </c>
      <c r="R101" s="262">
        <v>25000</v>
      </c>
      <c r="S101" s="262">
        <v>25000</v>
      </c>
      <c r="T101" s="262">
        <v>25000</v>
      </c>
      <c r="U101" s="262">
        <v>25000</v>
      </c>
      <c r="V101" s="262">
        <v>25000</v>
      </c>
      <c r="W101" s="262">
        <v>25000</v>
      </c>
      <c r="X101" s="262">
        <v>25000</v>
      </c>
      <c r="Y101" s="262">
        <v>25000</v>
      </c>
      <c r="Z101" s="262">
        <v>25000</v>
      </c>
      <c r="AA101" s="262">
        <v>25000</v>
      </c>
      <c r="AB101" s="262">
        <v>25000</v>
      </c>
      <c r="AC101" s="262">
        <v>25000</v>
      </c>
      <c r="AD101" s="262">
        <v>25000</v>
      </c>
      <c r="AE101" s="262">
        <v>25000</v>
      </c>
      <c r="AF101" s="262">
        <v>25000</v>
      </c>
      <c r="AG101" s="262">
        <v>25000</v>
      </c>
    </row>
    <row r="102" spans="1:33" s="270" customFormat="1" ht="51.75" customHeight="1" x14ac:dyDescent="0.3">
      <c r="A102" s="267" t="s">
        <v>385</v>
      </c>
      <c r="B102" s="268"/>
      <c r="C102" s="268"/>
      <c r="D102" s="268"/>
      <c r="E102" s="268"/>
      <c r="F102" s="268"/>
      <c r="G102" s="268"/>
      <c r="H102" s="269">
        <v>0</v>
      </c>
      <c r="I102" s="269">
        <v>0</v>
      </c>
      <c r="J102" s="269">
        <f>IF(J60-50000&gt;0,J60-J101,0)</f>
        <v>0</v>
      </c>
      <c r="K102" s="269">
        <v>0</v>
      </c>
      <c r="L102" s="269">
        <v>0</v>
      </c>
      <c r="M102" s="269">
        <v>0</v>
      </c>
      <c r="N102" s="269">
        <f>IF(N60-50000&gt;0,N60-N101,0)</f>
        <v>0</v>
      </c>
      <c r="O102" s="269">
        <f>IF(O60-50000&gt;0,O60-O101,0)</f>
        <v>0</v>
      </c>
      <c r="P102" s="269">
        <f>IF(P59-50000&gt;0,P59-P101,0)</f>
        <v>0</v>
      </c>
      <c r="Q102" s="269">
        <f>IF(Q59-50000&gt;0,Q59-Q101,0)</f>
        <v>0</v>
      </c>
      <c r="R102" s="269">
        <v>0</v>
      </c>
      <c r="S102" s="269">
        <v>0</v>
      </c>
      <c r="T102" s="269">
        <f>IF(T65-50000&gt;0,T65-T101,0)</f>
        <v>0</v>
      </c>
      <c r="U102" s="269">
        <v>0</v>
      </c>
      <c r="V102" s="269">
        <f>IF(V78-50000&gt;0,V78-V101,0)</f>
        <v>0</v>
      </c>
      <c r="W102" s="269">
        <v>0</v>
      </c>
      <c r="X102" s="269">
        <v>0</v>
      </c>
      <c r="Y102" s="269">
        <v>0</v>
      </c>
      <c r="Z102" s="269">
        <v>0</v>
      </c>
      <c r="AA102" s="269">
        <v>0</v>
      </c>
      <c r="AB102" s="269">
        <v>0</v>
      </c>
      <c r="AC102" s="269">
        <v>0</v>
      </c>
      <c r="AD102" s="269">
        <v>0</v>
      </c>
      <c r="AE102" s="269">
        <v>0</v>
      </c>
      <c r="AF102" s="269">
        <v>0</v>
      </c>
      <c r="AG102" s="269">
        <v>0</v>
      </c>
    </row>
    <row r="103" spans="1:33" s="263" customFormat="1" ht="21.75" customHeight="1" x14ac:dyDescent="0.3">
      <c r="A103" s="264"/>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row>
    <row r="104" spans="1:33" s="263" customFormat="1" x14ac:dyDescent="0.3">
      <c r="A104" s="271" t="s">
        <v>386</v>
      </c>
      <c r="B104" s="262"/>
      <c r="C104" s="262"/>
      <c r="D104" s="262">
        <f>D105/+SUM($D$105:$AG$105)*$G$97</f>
        <v>0</v>
      </c>
      <c r="E104" s="262">
        <f>E105/+SUM($D$105:$AG$105)*$G$97</f>
        <v>0</v>
      </c>
      <c r="F104" s="262"/>
      <c r="G104" s="272">
        <f>-G97</f>
        <v>0</v>
      </c>
      <c r="H104" s="262">
        <f t="shared" ref="H104:AG104" si="4">H105/+SUM($D$105:$AG$105)*$G$97</f>
        <v>0</v>
      </c>
      <c r="I104" s="262">
        <f t="shared" si="4"/>
        <v>0</v>
      </c>
      <c r="J104" s="262">
        <f t="shared" si="4"/>
        <v>0</v>
      </c>
      <c r="K104" s="262">
        <f t="shared" si="4"/>
        <v>0</v>
      </c>
      <c r="L104" s="262">
        <f t="shared" si="4"/>
        <v>0</v>
      </c>
      <c r="M104" s="262">
        <f t="shared" si="4"/>
        <v>0</v>
      </c>
      <c r="N104" s="262">
        <f t="shared" si="4"/>
        <v>0</v>
      </c>
      <c r="O104" s="262">
        <f t="shared" si="4"/>
        <v>0</v>
      </c>
      <c r="P104" s="262">
        <f t="shared" si="4"/>
        <v>0</v>
      </c>
      <c r="Q104" s="262">
        <f t="shared" si="4"/>
        <v>0</v>
      </c>
      <c r="R104" s="262">
        <f t="shared" si="4"/>
        <v>0</v>
      </c>
      <c r="S104" s="262">
        <f t="shared" si="4"/>
        <v>0</v>
      </c>
      <c r="T104" s="262">
        <f t="shared" si="4"/>
        <v>0</v>
      </c>
      <c r="U104" s="262">
        <f t="shared" si="4"/>
        <v>0</v>
      </c>
      <c r="V104" s="262">
        <f t="shared" si="4"/>
        <v>0</v>
      </c>
      <c r="W104" s="262">
        <f t="shared" si="4"/>
        <v>0</v>
      </c>
      <c r="X104" s="262">
        <f t="shared" si="4"/>
        <v>0</v>
      </c>
      <c r="Y104" s="262">
        <f t="shared" si="4"/>
        <v>0</v>
      </c>
      <c r="Z104" s="262">
        <f t="shared" si="4"/>
        <v>0</v>
      </c>
      <c r="AA104" s="262">
        <f t="shared" si="4"/>
        <v>0</v>
      </c>
      <c r="AB104" s="262">
        <f t="shared" si="4"/>
        <v>0</v>
      </c>
      <c r="AC104" s="262">
        <f t="shared" si="4"/>
        <v>0</v>
      </c>
      <c r="AD104" s="262">
        <f t="shared" si="4"/>
        <v>0</v>
      </c>
      <c r="AE104" s="262">
        <f t="shared" si="4"/>
        <v>0</v>
      </c>
      <c r="AF104" s="262">
        <f t="shared" si="4"/>
        <v>0</v>
      </c>
      <c r="AG104" s="262">
        <f t="shared" si="4"/>
        <v>0</v>
      </c>
    </row>
    <row r="105" spans="1:33" s="263" customFormat="1" ht="31.2" x14ac:dyDescent="0.3">
      <c r="A105" s="273" t="s">
        <v>387</v>
      </c>
      <c r="B105" s="262"/>
      <c r="C105" s="262"/>
      <c r="D105" s="274">
        <f>+D10</f>
        <v>0</v>
      </c>
      <c r="E105" s="274">
        <f>+E10</f>
        <v>0</v>
      </c>
      <c r="F105" s="262"/>
      <c r="G105" s="262"/>
      <c r="H105" s="274">
        <f t="shared" ref="H105:AG105" si="5">+H10</f>
        <v>0</v>
      </c>
      <c r="I105" s="274">
        <f t="shared" si="5"/>
        <v>0</v>
      </c>
      <c r="J105" s="274">
        <f t="shared" si="5"/>
        <v>0</v>
      </c>
      <c r="K105" s="274">
        <f t="shared" si="5"/>
        <v>0</v>
      </c>
      <c r="L105" s="274">
        <f t="shared" si="5"/>
        <v>0</v>
      </c>
      <c r="M105" s="274">
        <f t="shared" si="5"/>
        <v>0</v>
      </c>
      <c r="N105" s="274">
        <f t="shared" si="5"/>
        <v>0</v>
      </c>
      <c r="O105" s="274">
        <f t="shared" si="5"/>
        <v>0</v>
      </c>
      <c r="P105" s="274">
        <f t="shared" si="5"/>
        <v>0</v>
      </c>
      <c r="Q105" s="274">
        <f t="shared" si="5"/>
        <v>0</v>
      </c>
      <c r="R105" s="274">
        <f t="shared" si="5"/>
        <v>0</v>
      </c>
      <c r="S105" s="274">
        <f t="shared" si="5"/>
        <v>0</v>
      </c>
      <c r="T105" s="274">
        <f t="shared" si="5"/>
        <v>0</v>
      </c>
      <c r="U105" s="274">
        <f t="shared" si="5"/>
        <v>0</v>
      </c>
      <c r="V105" s="274">
        <f t="shared" si="5"/>
        <v>0</v>
      </c>
      <c r="W105" s="274">
        <f t="shared" si="5"/>
        <v>0</v>
      </c>
      <c r="X105" s="274">
        <f t="shared" si="5"/>
        <v>0</v>
      </c>
      <c r="Y105" s="274">
        <f t="shared" si="5"/>
        <v>0</v>
      </c>
      <c r="Z105" s="274">
        <f t="shared" si="5"/>
        <v>0</v>
      </c>
      <c r="AA105" s="274">
        <f t="shared" si="5"/>
        <v>0</v>
      </c>
      <c r="AB105" s="274">
        <f t="shared" si="5"/>
        <v>0</v>
      </c>
      <c r="AC105" s="274">
        <f t="shared" si="5"/>
        <v>0</v>
      </c>
      <c r="AD105" s="274">
        <f t="shared" si="5"/>
        <v>0</v>
      </c>
      <c r="AE105" s="274">
        <f t="shared" si="5"/>
        <v>0</v>
      </c>
      <c r="AF105" s="274">
        <f t="shared" si="5"/>
        <v>0</v>
      </c>
      <c r="AG105" s="274">
        <f t="shared" si="5"/>
        <v>1</v>
      </c>
    </row>
    <row r="106" spans="1:33" s="263" customFormat="1" ht="21.75" customHeight="1" x14ac:dyDescent="0.3">
      <c r="A106" s="264"/>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row>
    <row r="107" spans="1:33" s="263" customFormat="1" x14ac:dyDescent="0.3">
      <c r="A107" s="271" t="s">
        <v>388</v>
      </c>
      <c r="B107" s="262"/>
      <c r="C107" s="262"/>
      <c r="D107" s="262">
        <f>IF((+$D$108+SUM($H$108:$AG$108))*$E$97=0,0,D108/(+$D$108+SUM($H$108:$AG$108))*($E$97+$E$104))</f>
        <v>0</v>
      </c>
      <c r="E107" s="272">
        <f>-E97-E104</f>
        <v>0</v>
      </c>
      <c r="F107" s="272"/>
      <c r="G107" s="262"/>
      <c r="H107" s="262">
        <f t="shared" ref="H107:AF107" si="6">IF((+$D$108+SUM($H$108:$AG$108))*$E$97=0,0,H108/(+$D$108+SUM($H$108:$AG$108))*($E$97+$E$104))</f>
        <v>0</v>
      </c>
      <c r="I107" s="262">
        <f t="shared" si="6"/>
        <v>0</v>
      </c>
      <c r="J107" s="262">
        <f t="shared" si="6"/>
        <v>0</v>
      </c>
      <c r="K107" s="262">
        <f t="shared" si="6"/>
        <v>0</v>
      </c>
      <c r="L107" s="262">
        <f t="shared" si="6"/>
        <v>0</v>
      </c>
      <c r="M107" s="262">
        <f t="shared" si="6"/>
        <v>0</v>
      </c>
      <c r="N107" s="262">
        <f t="shared" si="6"/>
        <v>0</v>
      </c>
      <c r="O107" s="262">
        <f t="shared" si="6"/>
        <v>0</v>
      </c>
      <c r="P107" s="262">
        <f t="shared" si="6"/>
        <v>0</v>
      </c>
      <c r="Q107" s="262">
        <f t="shared" si="6"/>
        <v>0</v>
      </c>
      <c r="R107" s="262">
        <f t="shared" si="6"/>
        <v>0</v>
      </c>
      <c r="S107" s="262">
        <f t="shared" si="6"/>
        <v>0</v>
      </c>
      <c r="T107" s="262">
        <f t="shared" si="6"/>
        <v>0</v>
      </c>
      <c r="U107" s="262">
        <f t="shared" si="6"/>
        <v>0</v>
      </c>
      <c r="V107" s="262">
        <f t="shared" si="6"/>
        <v>0</v>
      </c>
      <c r="W107" s="262">
        <f t="shared" si="6"/>
        <v>0</v>
      </c>
      <c r="X107" s="262">
        <f t="shared" si="6"/>
        <v>0</v>
      </c>
      <c r="Y107" s="262">
        <f t="shared" si="6"/>
        <v>0</v>
      </c>
      <c r="Z107" s="262">
        <f t="shared" si="6"/>
        <v>0</v>
      </c>
      <c r="AA107" s="262">
        <f t="shared" si="6"/>
        <v>0</v>
      </c>
      <c r="AB107" s="262">
        <f t="shared" si="6"/>
        <v>0</v>
      </c>
      <c r="AC107" s="262">
        <f t="shared" si="6"/>
        <v>0</v>
      </c>
      <c r="AD107" s="262">
        <f t="shared" si="6"/>
        <v>0</v>
      </c>
      <c r="AE107" s="262">
        <f t="shared" si="6"/>
        <v>0</v>
      </c>
      <c r="AF107" s="262">
        <f t="shared" si="6"/>
        <v>0</v>
      </c>
      <c r="AG107" s="262">
        <f>IF((+$D$108+SUM($H$108:$AG$108))*$E$97=0,0,AG108/(+$D$108+SUM($H$108:$AG$108))*($E$97+$E$104))</f>
        <v>0</v>
      </c>
    </row>
    <row r="108" spans="1:33" s="270" customFormat="1" x14ac:dyDescent="0.3">
      <c r="A108" s="275" t="s">
        <v>389</v>
      </c>
      <c r="B108" s="276">
        <v>0</v>
      </c>
      <c r="C108" s="268"/>
      <c r="D108" s="277">
        <v>0</v>
      </c>
      <c r="E108" s="278"/>
      <c r="F108" s="278"/>
      <c r="G108" s="278"/>
      <c r="H108" s="277">
        <v>0</v>
      </c>
      <c r="I108" s="277">
        <v>0</v>
      </c>
      <c r="J108" s="277">
        <v>0</v>
      </c>
      <c r="K108" s="277">
        <v>0</v>
      </c>
      <c r="L108" s="277">
        <v>0</v>
      </c>
      <c r="M108" s="277">
        <v>0</v>
      </c>
      <c r="N108" s="277">
        <v>0</v>
      </c>
      <c r="O108" s="277">
        <v>0</v>
      </c>
      <c r="P108" s="277">
        <v>0</v>
      </c>
      <c r="Q108" s="277">
        <v>0</v>
      </c>
      <c r="R108" s="277">
        <v>0</v>
      </c>
      <c r="S108" s="277">
        <v>0</v>
      </c>
      <c r="T108" s="277">
        <v>0</v>
      </c>
      <c r="U108" s="277">
        <v>0</v>
      </c>
      <c r="V108" s="277">
        <v>0</v>
      </c>
      <c r="W108" s="277">
        <v>0</v>
      </c>
      <c r="X108" s="277">
        <v>0</v>
      </c>
      <c r="Y108" s="277">
        <v>0</v>
      </c>
      <c r="Z108" s="277">
        <v>0</v>
      </c>
      <c r="AA108" s="277">
        <v>0</v>
      </c>
      <c r="AB108" s="277">
        <v>0</v>
      </c>
      <c r="AC108" s="277">
        <v>0</v>
      </c>
      <c r="AD108" s="277">
        <v>0</v>
      </c>
      <c r="AE108" s="277">
        <v>0</v>
      </c>
      <c r="AF108" s="277">
        <v>0</v>
      </c>
      <c r="AG108" s="277">
        <v>0</v>
      </c>
    </row>
    <row r="109" spans="1:33" s="263" customFormat="1" ht="21.75" customHeight="1" x14ac:dyDescent="0.3">
      <c r="A109" s="264"/>
      <c r="B109" s="262"/>
      <c r="C109" s="262"/>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row>
    <row r="110" spans="1:33" s="263" customFormat="1" x14ac:dyDescent="0.3">
      <c r="A110" s="271" t="s">
        <v>390</v>
      </c>
      <c r="B110" s="262"/>
      <c r="C110" s="262"/>
      <c r="D110" s="262"/>
      <c r="E110" s="262"/>
      <c r="F110" s="272">
        <f>-F97</f>
        <v>0</v>
      </c>
      <c r="G110" s="272"/>
      <c r="H110" s="262">
        <f>IF(SUM($H111:$AG$111)=0,0,(H111/+SUM($H$111:$AG$111)*$F$97))</f>
        <v>0</v>
      </c>
      <c r="I110" s="262">
        <f>IF(SUM($H111:$AG$111)=0,0,(I111/+SUM($H$111:$AG$111)*$F$97))</f>
        <v>0</v>
      </c>
      <c r="J110" s="262">
        <f>IF(SUM($H111:$AG$111)=0,0,(J111/+SUM($H$111:$AG$111)*$F$97))</f>
        <v>0</v>
      </c>
      <c r="K110" s="262">
        <f>IF(SUM($H111:$AG$111)=0,0,(K111/+SUM($H$111:$AG$111)*$F$97))</f>
        <v>0</v>
      </c>
      <c r="L110" s="262">
        <f>IF(SUM($H111:$AG$111)=0,0,(L111/+SUM($H$111:$AG$111)*$F$97))</f>
        <v>0</v>
      </c>
      <c r="M110" s="262">
        <f>IF(SUM($H111:$AG$111)=0,0,(M111/+SUM($H$111:$AG$111)*$F$97))</f>
        <v>0</v>
      </c>
      <c r="N110" s="262">
        <f>IF(SUM($H111:$AG$111)=0,0,(N111/+SUM($H$111:$AG$111)*$F$97))</f>
        <v>0</v>
      </c>
      <c r="O110" s="262">
        <f>IF(SUM($H111:$AG$111)=0,0,(O111/+SUM($H$111:$AG$111)*$F$97))</f>
        <v>0</v>
      </c>
      <c r="P110" s="262">
        <f>IF(SUM($H111:$AG$111)=0,0,(P111/+SUM($H$111:$AG$111)*$F$97))</f>
        <v>0</v>
      </c>
      <c r="Q110" s="262">
        <f>IF(SUM($H111:$AG$111)=0,0,(Q111/+SUM($H$111:$AG$111)*$F$97))</f>
        <v>0</v>
      </c>
      <c r="R110" s="262">
        <f>IF(SUM($H111:$AG$111)=0,0,(R111/+SUM($H$111:$AG$111)*$F$97))</f>
        <v>0</v>
      </c>
      <c r="S110" s="262">
        <f>IF(SUM($H111:$AG$111)=0,0,(S111/+SUM($H$111:$AG$111)*$F$97))</f>
        <v>0</v>
      </c>
      <c r="T110" s="262">
        <f>IF(SUM($H111:$AG$111)=0,0,(T111/+SUM($H$111:$AG$111)*$F$97))</f>
        <v>0</v>
      </c>
      <c r="U110" s="262">
        <f>IF(SUM($H111:$AG$111)=0,0,(U111/+SUM($H$111:$AG$111)*$F$97))</f>
        <v>0</v>
      </c>
      <c r="V110" s="262">
        <f>IF(SUM($H111:$AG$111)=0,0,(V111/+SUM($H$111:$AG$111)*$F$97))</f>
        <v>0</v>
      </c>
      <c r="W110" s="262">
        <f>IF(SUM($H111:$AG$111)=0,0,(W111/+SUM($H$111:$AG$111)*$F$97))</f>
        <v>0</v>
      </c>
      <c r="X110" s="262">
        <f>IF(SUM($H111:$AG$111)=0,0,(X111/+SUM($H$111:$AG$111)*$F$97))</f>
        <v>0</v>
      </c>
      <c r="Y110" s="262">
        <f>IF(SUM($H111:$AG$111)=0,0,(Y111/+SUM($H$111:$AG$111)*$F$97))</f>
        <v>0</v>
      </c>
      <c r="Z110" s="262">
        <f>IF(SUM($H111:$AG$111)=0,0,(Z111/+SUM($H$111:$AG$111)*$F$97))</f>
        <v>0</v>
      </c>
      <c r="AA110" s="262">
        <f>IF(SUM($H111:$AG$111)=0,0,(AA111/+SUM($H$111:$AG$111)*$F$97))</f>
        <v>0</v>
      </c>
      <c r="AB110" s="262">
        <f>IF(SUM($H111:$AG$111)=0,0,(AB111/+SUM($H$111:$AG$111)*$F$97))</f>
        <v>0</v>
      </c>
      <c r="AC110" s="262">
        <f>IF(SUM($H111:$AG$111)=0,0,(AC111/+SUM($H$111:$AG$111)*$F$97))</f>
        <v>0</v>
      </c>
      <c r="AD110" s="262">
        <f>IF(SUM($H111:$AG$111)=0,0,(AD111/+SUM($H$111:$AG$111)*$F$97))</f>
        <v>0</v>
      </c>
      <c r="AE110" s="262">
        <f>IF(SUM($H111:$AG$111)=0,0,(AE111/+SUM($H$111:$AG$111)*$F$97))</f>
        <v>0</v>
      </c>
      <c r="AF110" s="262">
        <f>IF(SUM($H111:$AG$111)=0,0,(AF111/+SUM($H$111:$AG$111)*$F$97))</f>
        <v>0</v>
      </c>
      <c r="AG110" s="262">
        <f>IF(SUM($H111:$AG$111)=0,0,(AG111/+SUM($H$111:$AG$111)*$F$97))</f>
        <v>0</v>
      </c>
    </row>
    <row r="111" spans="1:33" s="263" customFormat="1" ht="31.2" x14ac:dyDescent="0.3">
      <c r="A111" s="273" t="s">
        <v>391</v>
      </c>
      <c r="B111" s="262"/>
      <c r="C111" s="262"/>
      <c r="D111" s="262"/>
      <c r="E111" s="262"/>
      <c r="F111" s="262"/>
      <c r="G111" s="262"/>
      <c r="H111" s="279">
        <f>SUM((PERSONNEL!P33):(PERSONNEL!P42))</f>
        <v>0</v>
      </c>
      <c r="I111" s="279">
        <f>SUM((PERSONNEL!T33):(PERSONNEL!T42))</f>
        <v>0</v>
      </c>
      <c r="J111" s="279">
        <f>SUM((PERSONNEL!X33):(PERSONNEL!X42))</f>
        <v>0</v>
      </c>
      <c r="K111" s="279">
        <f>SUM((PERSONNEL!AB33):(PERSONNEL!AB42))</f>
        <v>0</v>
      </c>
      <c r="L111" s="279">
        <f>SUM((PERSONNEL!AF33):(PERSONNEL!AF42))</f>
        <v>0</v>
      </c>
      <c r="M111" s="279">
        <f>SUM((PERSONNEL!AJ33):(PERSONNEL!AJ42))</f>
        <v>0</v>
      </c>
      <c r="N111" s="279">
        <f>SUM((PERSONNEL!AN33):(PERSONNEL!AN42))</f>
        <v>0</v>
      </c>
      <c r="O111" s="279">
        <f>SUM((PERSONNEL!AR33):(PERSONNEL!AR42))</f>
        <v>0</v>
      </c>
      <c r="P111" s="279">
        <f>SUM((PERSONNEL!AV33):(PERSONNEL!AV42))</f>
        <v>0</v>
      </c>
      <c r="Q111" s="279">
        <f>SUM((PERSONNEL!AZ33):(PERSONNEL!AZ42))</f>
        <v>0</v>
      </c>
      <c r="R111" s="279">
        <f>SUM((PERSONNEL!BD33):(PERSONNEL!BD42))</f>
        <v>0</v>
      </c>
      <c r="S111" s="279">
        <f>SUM((PERSONNEL!BH33):(PERSONNEL!BH42))</f>
        <v>0</v>
      </c>
      <c r="T111" s="279">
        <f>SUM((PERSONNEL!BL33):(PERSONNEL!BL42))</f>
        <v>0</v>
      </c>
      <c r="U111" s="279">
        <f>SUM((PERSONNEL!BP33):(PERSONNEL!BP42))</f>
        <v>0</v>
      </c>
      <c r="V111" s="279">
        <f>SUM((PERSONNEL!BT33):(PERSONNEL!BT42))</f>
        <v>0</v>
      </c>
      <c r="W111" s="279">
        <f>SUM((PERSONNEL!BX33):(PERSONNEL!BX42))</f>
        <v>0</v>
      </c>
      <c r="X111" s="279">
        <f>SUM((PERSONNEL!CB33):(PERSONNEL!CB42))</f>
        <v>0</v>
      </c>
      <c r="Y111" s="279">
        <f>SUM((PERSONNEL!CF33):(PERSONNEL!CF42))</f>
        <v>0</v>
      </c>
      <c r="Z111" s="279">
        <f>SUM((PERSONNEL!CJ33):(PERSONNEL!CJ42))</f>
        <v>0</v>
      </c>
      <c r="AA111" s="279">
        <f>SUM((PERSONNEL!CN33):(PERSONNEL!CN42))</f>
        <v>0</v>
      </c>
      <c r="AB111" s="279">
        <f>SUM((PERSONNEL!CR33):(PERSONNEL!CR42))</f>
        <v>0</v>
      </c>
      <c r="AC111" s="279">
        <f>SUM((PERSONNEL!CV33):(PERSONNEL!CV42))</f>
        <v>0</v>
      </c>
      <c r="AD111" s="279">
        <f>SUM((PERSONNEL!CZ33):(PERSONNEL!CZ42))</f>
        <v>0</v>
      </c>
      <c r="AE111" s="279">
        <f>SUM((PERSONNEL!DD33):(PERSONNEL!DD42))</f>
        <v>0</v>
      </c>
      <c r="AF111" s="279">
        <f>SUM((PERSONNEL!DH33):(PERSONNEL!DH42))</f>
        <v>0</v>
      </c>
      <c r="AG111" s="279">
        <f>SUM((PERSONNEL!DJ33):(PERSONNEL!DJ33))</f>
        <v>1</v>
      </c>
    </row>
    <row r="112" spans="1:33" s="263" customFormat="1" ht="12.75" customHeight="1" x14ac:dyDescent="0.3">
      <c r="A112" s="264"/>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row>
    <row r="113" spans="1:49" s="263" customFormat="1" x14ac:dyDescent="0.3">
      <c r="A113" s="271" t="s">
        <v>392</v>
      </c>
      <c r="B113" s="262"/>
      <c r="C113" s="262"/>
      <c r="D113" s="272">
        <f>-(+D97+D107+D104)</f>
        <v>0</v>
      </c>
      <c r="E113" s="262"/>
      <c r="F113" s="262"/>
      <c r="G113" s="262"/>
      <c r="H113" s="262">
        <f t="shared" ref="H113:AG113" si="7">IF((SUM($D$114:$AG$114))*($D$97+$D$107+$D$104)=0,0,(H114/SUM($D$114:$AG$114))*($D$97+$D$107+$D$104))</f>
        <v>0</v>
      </c>
      <c r="I113" s="262">
        <f t="shared" si="7"/>
        <v>0</v>
      </c>
      <c r="J113" s="262">
        <f t="shared" si="7"/>
        <v>0</v>
      </c>
      <c r="K113" s="262">
        <f t="shared" si="7"/>
        <v>0</v>
      </c>
      <c r="L113" s="262">
        <f t="shared" si="7"/>
        <v>0</v>
      </c>
      <c r="M113" s="262">
        <f t="shared" si="7"/>
        <v>0</v>
      </c>
      <c r="N113" s="262">
        <f t="shared" si="7"/>
        <v>0</v>
      </c>
      <c r="O113" s="262">
        <f t="shared" si="7"/>
        <v>0</v>
      </c>
      <c r="P113" s="262">
        <f t="shared" si="7"/>
        <v>0</v>
      </c>
      <c r="Q113" s="262">
        <f t="shared" si="7"/>
        <v>0</v>
      </c>
      <c r="R113" s="262">
        <f t="shared" si="7"/>
        <v>0</v>
      </c>
      <c r="S113" s="262">
        <f t="shared" si="7"/>
        <v>0</v>
      </c>
      <c r="T113" s="262">
        <f t="shared" si="7"/>
        <v>0</v>
      </c>
      <c r="U113" s="262">
        <f t="shared" si="7"/>
        <v>0</v>
      </c>
      <c r="V113" s="262">
        <f t="shared" si="7"/>
        <v>0</v>
      </c>
      <c r="W113" s="262">
        <f t="shared" si="7"/>
        <v>0</v>
      </c>
      <c r="X113" s="262">
        <f t="shared" si="7"/>
        <v>0</v>
      </c>
      <c r="Y113" s="262">
        <f t="shared" si="7"/>
        <v>0</v>
      </c>
      <c r="Z113" s="262">
        <f t="shared" si="7"/>
        <v>0</v>
      </c>
      <c r="AA113" s="262">
        <f t="shared" si="7"/>
        <v>0</v>
      </c>
      <c r="AB113" s="262">
        <f t="shared" si="7"/>
        <v>0</v>
      </c>
      <c r="AC113" s="262">
        <f t="shared" si="7"/>
        <v>0</v>
      </c>
      <c r="AD113" s="262">
        <f t="shared" si="7"/>
        <v>0</v>
      </c>
      <c r="AE113" s="262">
        <f t="shared" si="7"/>
        <v>0</v>
      </c>
      <c r="AF113" s="262">
        <f t="shared" si="7"/>
        <v>0</v>
      </c>
      <c r="AG113" s="262">
        <f t="shared" si="7"/>
        <v>0</v>
      </c>
    </row>
    <row r="114" spans="1:49" s="263" customFormat="1" x14ac:dyDescent="0.3">
      <c r="A114" s="280" t="s">
        <v>393</v>
      </c>
      <c r="B114" s="262"/>
      <c r="C114" s="262"/>
      <c r="D114" s="262"/>
      <c r="E114" s="262"/>
      <c r="F114" s="262"/>
      <c r="G114" s="262"/>
      <c r="H114" s="262">
        <f t="shared" ref="H114:AG114" si="8">+H97-H102</f>
        <v>0</v>
      </c>
      <c r="I114" s="262">
        <f t="shared" si="8"/>
        <v>0</v>
      </c>
      <c r="J114" s="262">
        <f t="shared" si="8"/>
        <v>0</v>
      </c>
      <c r="K114" s="262">
        <f t="shared" si="8"/>
        <v>0</v>
      </c>
      <c r="L114" s="262">
        <f t="shared" si="8"/>
        <v>0</v>
      </c>
      <c r="M114" s="262">
        <f t="shared" si="8"/>
        <v>0</v>
      </c>
      <c r="N114" s="262">
        <f t="shared" si="8"/>
        <v>0</v>
      </c>
      <c r="O114" s="262">
        <f t="shared" si="8"/>
        <v>0</v>
      </c>
      <c r="P114" s="262">
        <f t="shared" si="8"/>
        <v>0</v>
      </c>
      <c r="Q114" s="262">
        <f t="shared" si="8"/>
        <v>0</v>
      </c>
      <c r="R114" s="262">
        <f t="shared" si="8"/>
        <v>0</v>
      </c>
      <c r="S114" s="262">
        <f t="shared" si="8"/>
        <v>0</v>
      </c>
      <c r="T114" s="262">
        <f t="shared" si="8"/>
        <v>0</v>
      </c>
      <c r="U114" s="262">
        <f t="shared" si="8"/>
        <v>0</v>
      </c>
      <c r="V114" s="262">
        <f t="shared" si="8"/>
        <v>0</v>
      </c>
      <c r="W114" s="262">
        <f t="shared" si="8"/>
        <v>0</v>
      </c>
      <c r="X114" s="262">
        <f t="shared" si="8"/>
        <v>0</v>
      </c>
      <c r="Y114" s="262">
        <f t="shared" si="8"/>
        <v>0</v>
      </c>
      <c r="Z114" s="262">
        <f t="shared" si="8"/>
        <v>0</v>
      </c>
      <c r="AA114" s="262">
        <f t="shared" si="8"/>
        <v>0</v>
      </c>
      <c r="AB114" s="262">
        <f t="shared" si="8"/>
        <v>0</v>
      </c>
      <c r="AC114" s="262">
        <f t="shared" si="8"/>
        <v>0</v>
      </c>
      <c r="AD114" s="262">
        <f t="shared" si="8"/>
        <v>0</v>
      </c>
      <c r="AE114" s="262">
        <f t="shared" si="8"/>
        <v>0</v>
      </c>
      <c r="AF114" s="262">
        <f t="shared" si="8"/>
        <v>0</v>
      </c>
      <c r="AG114" s="262">
        <f t="shared" si="8"/>
        <v>0</v>
      </c>
    </row>
    <row r="115" spans="1:49" s="263" customFormat="1" ht="21.75" customHeight="1" x14ac:dyDescent="0.3">
      <c r="A115" s="264"/>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row>
    <row r="116" spans="1:49" s="276" customFormat="1" x14ac:dyDescent="0.3">
      <c r="A116" s="271" t="s">
        <v>394</v>
      </c>
      <c r="B116" s="272">
        <f>SUM(D116:AG116)</f>
        <v>0</v>
      </c>
      <c r="C116" s="272"/>
      <c r="D116" s="272"/>
      <c r="E116" s="281">
        <f>+E97+E107+E104</f>
        <v>0</v>
      </c>
      <c r="F116" s="272"/>
      <c r="G116" s="272"/>
      <c r="H116" s="272">
        <f t="shared" ref="H116:AG116" si="9">+H97+H107+H110+H104+H113</f>
        <v>0</v>
      </c>
      <c r="I116" s="272">
        <f t="shared" si="9"/>
        <v>0</v>
      </c>
      <c r="J116" s="272">
        <f t="shared" si="9"/>
        <v>0</v>
      </c>
      <c r="K116" s="272">
        <f t="shared" si="9"/>
        <v>0</v>
      </c>
      <c r="L116" s="272">
        <f t="shared" si="9"/>
        <v>0</v>
      </c>
      <c r="M116" s="272">
        <f t="shared" si="9"/>
        <v>0</v>
      </c>
      <c r="N116" s="272">
        <f t="shared" si="9"/>
        <v>0</v>
      </c>
      <c r="O116" s="272">
        <f t="shared" si="9"/>
        <v>0</v>
      </c>
      <c r="P116" s="272">
        <f t="shared" si="9"/>
        <v>0</v>
      </c>
      <c r="Q116" s="272">
        <f t="shared" si="9"/>
        <v>0</v>
      </c>
      <c r="R116" s="272">
        <f t="shared" si="9"/>
        <v>0</v>
      </c>
      <c r="S116" s="272">
        <f t="shared" si="9"/>
        <v>0</v>
      </c>
      <c r="T116" s="272">
        <f t="shared" si="9"/>
        <v>0</v>
      </c>
      <c r="U116" s="272">
        <f t="shared" si="9"/>
        <v>0</v>
      </c>
      <c r="V116" s="272">
        <f t="shared" si="9"/>
        <v>0</v>
      </c>
      <c r="W116" s="272">
        <f t="shared" si="9"/>
        <v>0</v>
      </c>
      <c r="X116" s="272">
        <f t="shared" si="9"/>
        <v>0</v>
      </c>
      <c r="Y116" s="272">
        <f t="shared" si="9"/>
        <v>0</v>
      </c>
      <c r="Z116" s="272">
        <f t="shared" si="9"/>
        <v>0</v>
      </c>
      <c r="AA116" s="272">
        <f t="shared" si="9"/>
        <v>0</v>
      </c>
      <c r="AB116" s="272">
        <f t="shared" si="9"/>
        <v>0</v>
      </c>
      <c r="AC116" s="272">
        <f t="shared" si="9"/>
        <v>0</v>
      </c>
      <c r="AD116" s="272">
        <f t="shared" si="9"/>
        <v>0</v>
      </c>
      <c r="AE116" s="272">
        <f t="shared" si="9"/>
        <v>0</v>
      </c>
      <c r="AF116" s="272">
        <f t="shared" si="9"/>
        <v>0</v>
      </c>
      <c r="AG116" s="272">
        <f t="shared" si="9"/>
        <v>0</v>
      </c>
    </row>
    <row r="117" spans="1:49" s="284" customFormat="1" x14ac:dyDescent="0.3">
      <c r="A117" s="282" t="s">
        <v>395</v>
      </c>
      <c r="B117" s="250"/>
      <c r="C117" s="250"/>
      <c r="D117" s="250"/>
      <c r="E117" s="250"/>
      <c r="F117" s="250"/>
      <c r="G117" s="250"/>
      <c r="H117" s="283">
        <v>0</v>
      </c>
      <c r="I117" s="283">
        <v>0</v>
      </c>
      <c r="J117" s="283">
        <v>0</v>
      </c>
      <c r="K117" s="283">
        <v>0</v>
      </c>
      <c r="L117" s="283">
        <v>0</v>
      </c>
      <c r="M117" s="283">
        <v>0</v>
      </c>
      <c r="N117" s="283">
        <v>0</v>
      </c>
      <c r="O117" s="283">
        <v>0</v>
      </c>
      <c r="P117" s="283">
        <v>0</v>
      </c>
      <c r="Q117" s="283">
        <v>0</v>
      </c>
      <c r="R117" s="283">
        <v>0</v>
      </c>
      <c r="S117" s="283">
        <v>0</v>
      </c>
      <c r="T117" s="283">
        <v>0</v>
      </c>
      <c r="U117" s="283">
        <v>0</v>
      </c>
      <c r="V117" s="283">
        <v>0</v>
      </c>
      <c r="W117" s="283">
        <v>0</v>
      </c>
      <c r="X117" s="283">
        <v>0</v>
      </c>
      <c r="Y117" s="283">
        <v>0</v>
      </c>
      <c r="Z117" s="283">
        <v>0</v>
      </c>
      <c r="AA117" s="283">
        <v>0</v>
      </c>
      <c r="AB117" s="283">
        <v>0</v>
      </c>
      <c r="AC117" s="283">
        <v>0</v>
      </c>
      <c r="AD117" s="283">
        <v>0</v>
      </c>
      <c r="AE117" s="283">
        <v>0</v>
      </c>
      <c r="AF117" s="283">
        <v>0</v>
      </c>
      <c r="AG117" s="283">
        <v>0</v>
      </c>
    </row>
    <row r="118" spans="1:49" s="288" customFormat="1" x14ac:dyDescent="0.3">
      <c r="A118" s="285" t="s">
        <v>396</v>
      </c>
      <c r="B118" s="286"/>
      <c r="C118" s="286"/>
      <c r="D118" s="286"/>
      <c r="E118" s="286"/>
      <c r="F118" s="286"/>
      <c r="G118" s="286"/>
      <c r="H118" s="287">
        <f>ROUND(IF(H117=0,0,+H116/H117), 2)</f>
        <v>0</v>
      </c>
      <c r="I118" s="287">
        <f t="shared" ref="I118:AG118" si="10">ROUND(IF(I117=0,0,+I116/I117), 2)</f>
        <v>0</v>
      </c>
      <c r="J118" s="287">
        <f t="shared" si="10"/>
        <v>0</v>
      </c>
      <c r="K118" s="287">
        <f t="shared" si="10"/>
        <v>0</v>
      </c>
      <c r="L118" s="287">
        <f t="shared" si="10"/>
        <v>0</v>
      </c>
      <c r="M118" s="287">
        <f t="shared" si="10"/>
        <v>0</v>
      </c>
      <c r="N118" s="287">
        <f t="shared" si="10"/>
        <v>0</v>
      </c>
      <c r="O118" s="287">
        <f t="shared" si="10"/>
        <v>0</v>
      </c>
      <c r="P118" s="287">
        <f t="shared" si="10"/>
        <v>0</v>
      </c>
      <c r="Q118" s="287">
        <f t="shared" si="10"/>
        <v>0</v>
      </c>
      <c r="R118" s="287">
        <f t="shared" si="10"/>
        <v>0</v>
      </c>
      <c r="S118" s="287">
        <f t="shared" si="10"/>
        <v>0</v>
      </c>
      <c r="T118" s="287">
        <f t="shared" si="10"/>
        <v>0</v>
      </c>
      <c r="U118" s="287">
        <f t="shared" si="10"/>
        <v>0</v>
      </c>
      <c r="V118" s="287">
        <f t="shared" si="10"/>
        <v>0</v>
      </c>
      <c r="W118" s="287">
        <f t="shared" si="10"/>
        <v>0</v>
      </c>
      <c r="X118" s="287">
        <f t="shared" si="10"/>
        <v>0</v>
      </c>
      <c r="Y118" s="287">
        <f t="shared" si="10"/>
        <v>0</v>
      </c>
      <c r="Z118" s="287">
        <f t="shared" si="10"/>
        <v>0</v>
      </c>
      <c r="AA118" s="287">
        <f t="shared" si="10"/>
        <v>0</v>
      </c>
      <c r="AB118" s="287">
        <f t="shared" si="10"/>
        <v>0</v>
      </c>
      <c r="AC118" s="287">
        <f t="shared" si="10"/>
        <v>0</v>
      </c>
      <c r="AD118" s="287">
        <f t="shared" si="10"/>
        <v>0</v>
      </c>
      <c r="AE118" s="287">
        <f t="shared" si="10"/>
        <v>0</v>
      </c>
      <c r="AF118" s="287">
        <f t="shared" si="10"/>
        <v>0</v>
      </c>
      <c r="AG118" s="287">
        <f t="shared" si="10"/>
        <v>0</v>
      </c>
    </row>
    <row r="119" spans="1:49" x14ac:dyDescent="0.3">
      <c r="A119" s="237"/>
      <c r="B119" s="229"/>
      <c r="C119" s="229"/>
      <c r="D119" s="229"/>
      <c r="E119" s="229"/>
      <c r="F119" s="229"/>
      <c r="G119" s="229"/>
      <c r="H119" s="229"/>
      <c r="I119" s="229"/>
      <c r="J119" s="229"/>
      <c r="K119" s="289"/>
      <c r="L119" s="28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row>
    <row r="120" spans="1:49" s="294" customFormat="1" ht="45" hidden="1" customHeight="1" x14ac:dyDescent="0.4">
      <c r="A120" s="290" t="s">
        <v>397</v>
      </c>
      <c r="B120" s="291"/>
      <c r="C120" s="291"/>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3"/>
      <c r="AI120" s="293"/>
      <c r="AJ120" s="293"/>
      <c r="AK120" s="293"/>
      <c r="AL120" s="293"/>
      <c r="AM120" s="293"/>
      <c r="AN120" s="293"/>
      <c r="AO120" s="293"/>
      <c r="AP120" s="293"/>
      <c r="AQ120" s="293"/>
      <c r="AR120" s="293"/>
      <c r="AS120" s="293"/>
      <c r="AT120" s="293"/>
      <c r="AU120" s="293"/>
      <c r="AV120" s="293"/>
      <c r="AW120" s="293"/>
    </row>
    <row r="121" spans="1:49" s="294" customFormat="1" hidden="1" x14ac:dyDescent="0.3">
      <c r="A121" s="295"/>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3"/>
      <c r="AI121" s="293"/>
      <c r="AJ121" s="293"/>
      <c r="AK121" s="293"/>
      <c r="AL121" s="293"/>
      <c r="AM121" s="293"/>
      <c r="AN121" s="293"/>
      <c r="AO121" s="293"/>
      <c r="AP121" s="293"/>
      <c r="AQ121" s="293"/>
      <c r="AR121" s="293"/>
      <c r="AS121" s="293"/>
      <c r="AT121" s="293"/>
      <c r="AU121" s="293"/>
      <c r="AV121" s="293"/>
      <c r="AW121" s="293"/>
    </row>
    <row r="122" spans="1:49" s="299" customFormat="1" ht="39.75" hidden="1" customHeight="1" x14ac:dyDescent="0.3">
      <c r="A122" s="297"/>
      <c r="B122" s="298"/>
      <c r="D122" s="300"/>
      <c r="E122" s="300"/>
      <c r="F122" s="300"/>
      <c r="G122" s="300"/>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301"/>
      <c r="AI122" s="301"/>
      <c r="AJ122" s="301"/>
      <c r="AK122" s="301"/>
      <c r="AL122" s="301"/>
      <c r="AM122" s="301"/>
      <c r="AN122" s="301"/>
      <c r="AO122" s="301"/>
      <c r="AP122" s="301"/>
      <c r="AQ122" s="301"/>
      <c r="AR122" s="301"/>
      <c r="AS122" s="301"/>
      <c r="AT122" s="301"/>
      <c r="AU122" s="301"/>
      <c r="AV122" s="301"/>
      <c r="AW122" s="301"/>
    </row>
    <row r="123" spans="1:49" s="299" customFormat="1" ht="31.2" hidden="1" x14ac:dyDescent="0.3">
      <c r="A123" s="297" t="s">
        <v>398</v>
      </c>
      <c r="B123" s="298">
        <v>0</v>
      </c>
      <c r="C123" s="302"/>
      <c r="D123" s="298">
        <v>0</v>
      </c>
      <c r="E123" s="298">
        <v>0</v>
      </c>
      <c r="F123" s="298">
        <v>0</v>
      </c>
      <c r="G123" s="298">
        <v>0</v>
      </c>
      <c r="H123" s="298">
        <v>0</v>
      </c>
      <c r="I123" s="298">
        <v>0</v>
      </c>
      <c r="J123" s="298">
        <v>0</v>
      </c>
      <c r="K123" s="298">
        <v>0</v>
      </c>
      <c r="L123" s="298">
        <v>0</v>
      </c>
      <c r="M123" s="298">
        <v>0</v>
      </c>
      <c r="N123" s="298">
        <v>0</v>
      </c>
      <c r="O123" s="298">
        <v>0</v>
      </c>
      <c r="P123" s="298">
        <v>0</v>
      </c>
      <c r="Q123" s="298">
        <v>0</v>
      </c>
      <c r="R123" s="298">
        <v>0</v>
      </c>
      <c r="S123" s="298">
        <v>0</v>
      </c>
      <c r="T123" s="298">
        <v>0</v>
      </c>
      <c r="U123" s="298">
        <v>0</v>
      </c>
      <c r="V123" s="298">
        <v>0</v>
      </c>
      <c r="W123" s="298">
        <v>0</v>
      </c>
      <c r="X123" s="298">
        <v>0</v>
      </c>
      <c r="Y123" s="298">
        <v>0</v>
      </c>
      <c r="Z123" s="298">
        <v>0</v>
      </c>
      <c r="AA123" s="298">
        <v>0</v>
      </c>
      <c r="AB123" s="298">
        <v>0</v>
      </c>
      <c r="AC123" s="298">
        <v>0</v>
      </c>
      <c r="AD123" s="298">
        <v>0</v>
      </c>
      <c r="AE123" s="298">
        <v>0</v>
      </c>
      <c r="AF123" s="298">
        <v>0</v>
      </c>
      <c r="AG123" s="298">
        <v>0</v>
      </c>
      <c r="AH123" s="301"/>
      <c r="AI123" s="301"/>
      <c r="AJ123" s="301"/>
      <c r="AK123" s="301"/>
      <c r="AL123" s="301"/>
      <c r="AM123" s="301"/>
      <c r="AN123" s="301"/>
      <c r="AO123" s="301"/>
      <c r="AP123" s="301"/>
      <c r="AQ123" s="301"/>
      <c r="AR123" s="301"/>
      <c r="AS123" s="301"/>
      <c r="AT123" s="301"/>
      <c r="AU123" s="301"/>
      <c r="AV123" s="301"/>
      <c r="AW123" s="301"/>
    </row>
    <row r="124" spans="1:49" s="299" customFormat="1" ht="31.2" hidden="1" x14ac:dyDescent="0.3">
      <c r="A124" s="297" t="s">
        <v>398</v>
      </c>
      <c r="B124" s="298">
        <v>0</v>
      </c>
      <c r="C124" s="302"/>
      <c r="D124" s="298">
        <v>0</v>
      </c>
      <c r="E124" s="298">
        <v>0</v>
      </c>
      <c r="F124" s="298">
        <v>0</v>
      </c>
      <c r="G124" s="298">
        <v>0</v>
      </c>
      <c r="H124" s="298">
        <v>0</v>
      </c>
      <c r="I124" s="298">
        <v>0</v>
      </c>
      <c r="J124" s="298">
        <v>0</v>
      </c>
      <c r="K124" s="298">
        <v>0</v>
      </c>
      <c r="L124" s="298">
        <v>0</v>
      </c>
      <c r="M124" s="298">
        <v>0</v>
      </c>
      <c r="N124" s="298">
        <v>0</v>
      </c>
      <c r="O124" s="298">
        <v>0</v>
      </c>
      <c r="P124" s="298">
        <v>0</v>
      </c>
      <c r="Q124" s="298">
        <v>0</v>
      </c>
      <c r="R124" s="298">
        <v>0</v>
      </c>
      <c r="S124" s="298">
        <v>0</v>
      </c>
      <c r="T124" s="298">
        <v>0</v>
      </c>
      <c r="U124" s="298">
        <v>0</v>
      </c>
      <c r="V124" s="298">
        <v>0</v>
      </c>
      <c r="W124" s="298">
        <v>0</v>
      </c>
      <c r="X124" s="298">
        <v>0</v>
      </c>
      <c r="Y124" s="298">
        <v>0</v>
      </c>
      <c r="Z124" s="298">
        <v>0</v>
      </c>
      <c r="AA124" s="298">
        <v>0</v>
      </c>
      <c r="AB124" s="298">
        <v>0</v>
      </c>
      <c r="AC124" s="298">
        <v>0</v>
      </c>
      <c r="AD124" s="298">
        <v>0</v>
      </c>
      <c r="AE124" s="298">
        <v>0</v>
      </c>
      <c r="AF124" s="298">
        <v>0</v>
      </c>
      <c r="AG124" s="298">
        <v>0</v>
      </c>
      <c r="AH124" s="301"/>
      <c r="AI124" s="301"/>
      <c r="AJ124" s="301"/>
      <c r="AK124" s="301"/>
      <c r="AL124" s="301"/>
      <c r="AM124" s="301"/>
      <c r="AN124" s="301"/>
      <c r="AO124" s="301"/>
      <c r="AP124" s="301"/>
      <c r="AQ124" s="301"/>
      <c r="AR124" s="301"/>
      <c r="AS124" s="301"/>
      <c r="AT124" s="301"/>
      <c r="AU124" s="301"/>
      <c r="AV124" s="301"/>
      <c r="AW124" s="301"/>
    </row>
    <row r="125" spans="1:49" s="299" customFormat="1" ht="31.2" hidden="1" x14ac:dyDescent="0.3">
      <c r="A125" s="297" t="s">
        <v>398</v>
      </c>
      <c r="B125" s="298">
        <v>0</v>
      </c>
      <c r="C125" s="302"/>
      <c r="D125" s="298">
        <v>0</v>
      </c>
      <c r="E125" s="298">
        <v>0</v>
      </c>
      <c r="F125" s="298">
        <v>0</v>
      </c>
      <c r="G125" s="298">
        <v>0</v>
      </c>
      <c r="H125" s="298">
        <v>0</v>
      </c>
      <c r="I125" s="298">
        <v>0</v>
      </c>
      <c r="J125" s="298">
        <v>0</v>
      </c>
      <c r="K125" s="298">
        <v>0</v>
      </c>
      <c r="L125" s="298">
        <v>0</v>
      </c>
      <c r="M125" s="298">
        <v>0</v>
      </c>
      <c r="N125" s="298">
        <v>0</v>
      </c>
      <c r="O125" s="298">
        <v>0</v>
      </c>
      <c r="P125" s="298">
        <v>0</v>
      </c>
      <c r="Q125" s="298">
        <v>0</v>
      </c>
      <c r="R125" s="298">
        <v>0</v>
      </c>
      <c r="S125" s="298">
        <v>0</v>
      </c>
      <c r="T125" s="298">
        <v>0</v>
      </c>
      <c r="U125" s="298">
        <v>0</v>
      </c>
      <c r="V125" s="298">
        <v>0</v>
      </c>
      <c r="W125" s="298">
        <v>0</v>
      </c>
      <c r="X125" s="298">
        <v>0</v>
      </c>
      <c r="Y125" s="298">
        <v>0</v>
      </c>
      <c r="Z125" s="298">
        <v>0</v>
      </c>
      <c r="AA125" s="298">
        <v>0</v>
      </c>
      <c r="AB125" s="298">
        <v>0</v>
      </c>
      <c r="AC125" s="298">
        <v>0</v>
      </c>
      <c r="AD125" s="298">
        <v>0</v>
      </c>
      <c r="AE125" s="298">
        <v>0</v>
      </c>
      <c r="AF125" s="298">
        <v>0</v>
      </c>
      <c r="AG125" s="298">
        <v>0</v>
      </c>
      <c r="AH125" s="301"/>
      <c r="AI125" s="301"/>
      <c r="AJ125" s="301"/>
      <c r="AK125" s="301"/>
      <c r="AL125" s="301"/>
      <c r="AM125" s="301"/>
      <c r="AN125" s="301"/>
      <c r="AO125" s="301"/>
      <c r="AP125" s="301"/>
      <c r="AQ125" s="301"/>
      <c r="AR125" s="301"/>
      <c r="AS125" s="301"/>
      <c r="AT125" s="301"/>
      <c r="AU125" s="301"/>
      <c r="AV125" s="301"/>
      <c r="AW125" s="301"/>
    </row>
    <row r="126" spans="1:49" s="299" customFormat="1" ht="31.2" hidden="1" x14ac:dyDescent="0.3">
      <c r="A126" s="297" t="s">
        <v>398</v>
      </c>
      <c r="B126" s="298">
        <v>0</v>
      </c>
      <c r="C126" s="302"/>
      <c r="D126" s="298">
        <v>0</v>
      </c>
      <c r="E126" s="298">
        <v>0</v>
      </c>
      <c r="F126" s="298">
        <v>0</v>
      </c>
      <c r="G126" s="298">
        <v>0</v>
      </c>
      <c r="H126" s="298">
        <v>0</v>
      </c>
      <c r="I126" s="298">
        <v>0</v>
      </c>
      <c r="J126" s="298">
        <v>0</v>
      </c>
      <c r="K126" s="298">
        <v>0</v>
      </c>
      <c r="L126" s="298">
        <v>0</v>
      </c>
      <c r="M126" s="298">
        <v>0</v>
      </c>
      <c r="N126" s="298">
        <v>0</v>
      </c>
      <c r="O126" s="298">
        <v>0</v>
      </c>
      <c r="P126" s="298">
        <v>0</v>
      </c>
      <c r="Q126" s="298">
        <v>0</v>
      </c>
      <c r="R126" s="298">
        <v>0</v>
      </c>
      <c r="S126" s="298">
        <v>0</v>
      </c>
      <c r="T126" s="298">
        <v>0</v>
      </c>
      <c r="U126" s="298">
        <v>0</v>
      </c>
      <c r="V126" s="298">
        <v>0</v>
      </c>
      <c r="W126" s="298">
        <v>0</v>
      </c>
      <c r="X126" s="298">
        <v>0</v>
      </c>
      <c r="Y126" s="298">
        <v>0</v>
      </c>
      <c r="Z126" s="298">
        <v>0</v>
      </c>
      <c r="AA126" s="298">
        <v>0</v>
      </c>
      <c r="AB126" s="298">
        <v>0</v>
      </c>
      <c r="AC126" s="298">
        <v>0</v>
      </c>
      <c r="AD126" s="298">
        <v>0</v>
      </c>
      <c r="AE126" s="298">
        <v>0</v>
      </c>
      <c r="AF126" s="298">
        <v>0</v>
      </c>
      <c r="AG126" s="298">
        <v>0</v>
      </c>
      <c r="AH126" s="301"/>
      <c r="AI126" s="301"/>
      <c r="AJ126" s="301"/>
      <c r="AK126" s="301"/>
      <c r="AL126" s="301"/>
      <c r="AM126" s="301"/>
      <c r="AN126" s="301"/>
      <c r="AO126" s="301"/>
      <c r="AP126" s="301"/>
      <c r="AQ126" s="301"/>
      <c r="AR126" s="301"/>
      <c r="AS126" s="301"/>
      <c r="AT126" s="301"/>
      <c r="AU126" s="301"/>
      <c r="AV126" s="301"/>
      <c r="AW126" s="301"/>
    </row>
    <row r="127" spans="1:49" s="299" customFormat="1" ht="31.2" hidden="1" x14ac:dyDescent="0.3">
      <c r="A127" s="297" t="s">
        <v>398</v>
      </c>
      <c r="B127" s="298">
        <v>0</v>
      </c>
      <c r="C127" s="302"/>
      <c r="D127" s="298">
        <v>0</v>
      </c>
      <c r="E127" s="298">
        <v>0</v>
      </c>
      <c r="F127" s="298">
        <v>0</v>
      </c>
      <c r="G127" s="298">
        <v>0</v>
      </c>
      <c r="H127" s="298">
        <v>0</v>
      </c>
      <c r="I127" s="298">
        <v>0</v>
      </c>
      <c r="J127" s="298">
        <v>0</v>
      </c>
      <c r="K127" s="298">
        <v>0</v>
      </c>
      <c r="L127" s="298">
        <v>0</v>
      </c>
      <c r="M127" s="298">
        <v>0</v>
      </c>
      <c r="N127" s="298">
        <v>0</v>
      </c>
      <c r="O127" s="298">
        <v>0</v>
      </c>
      <c r="P127" s="298">
        <v>0</v>
      </c>
      <c r="Q127" s="298">
        <v>0</v>
      </c>
      <c r="R127" s="298">
        <v>0</v>
      </c>
      <c r="S127" s="298">
        <v>0</v>
      </c>
      <c r="T127" s="298">
        <v>0</v>
      </c>
      <c r="U127" s="298">
        <v>0</v>
      </c>
      <c r="V127" s="298">
        <v>0</v>
      </c>
      <c r="W127" s="298">
        <v>0</v>
      </c>
      <c r="X127" s="298">
        <v>0</v>
      </c>
      <c r="Y127" s="298">
        <v>0</v>
      </c>
      <c r="Z127" s="298">
        <v>0</v>
      </c>
      <c r="AA127" s="298">
        <v>0</v>
      </c>
      <c r="AB127" s="298">
        <v>0</v>
      </c>
      <c r="AC127" s="298">
        <v>0</v>
      </c>
      <c r="AD127" s="298">
        <v>0</v>
      </c>
      <c r="AE127" s="298">
        <v>0</v>
      </c>
      <c r="AF127" s="298">
        <v>0</v>
      </c>
      <c r="AG127" s="298">
        <v>0</v>
      </c>
      <c r="AH127" s="301"/>
      <c r="AI127" s="301"/>
      <c r="AJ127" s="301"/>
      <c r="AK127" s="301"/>
      <c r="AL127" s="301"/>
      <c r="AM127" s="301"/>
      <c r="AN127" s="301"/>
      <c r="AO127" s="301"/>
      <c r="AP127" s="301"/>
      <c r="AQ127" s="301"/>
      <c r="AR127" s="301"/>
      <c r="AS127" s="301"/>
      <c r="AT127" s="301"/>
      <c r="AU127" s="301"/>
      <c r="AV127" s="301"/>
      <c r="AW127" s="301"/>
    </row>
    <row r="128" spans="1:49" s="299" customFormat="1" ht="31.2" hidden="1" x14ac:dyDescent="0.3">
      <c r="A128" s="297" t="s">
        <v>398</v>
      </c>
      <c r="B128" s="298">
        <v>0</v>
      </c>
      <c r="C128" s="302"/>
      <c r="D128" s="298">
        <v>0</v>
      </c>
      <c r="E128" s="298">
        <v>0</v>
      </c>
      <c r="F128" s="298">
        <v>0</v>
      </c>
      <c r="G128" s="298">
        <v>0</v>
      </c>
      <c r="H128" s="298">
        <v>0</v>
      </c>
      <c r="I128" s="298">
        <v>0</v>
      </c>
      <c r="J128" s="298">
        <v>0</v>
      </c>
      <c r="K128" s="298">
        <v>0</v>
      </c>
      <c r="L128" s="298">
        <v>0</v>
      </c>
      <c r="M128" s="298">
        <v>0</v>
      </c>
      <c r="N128" s="298">
        <v>0</v>
      </c>
      <c r="O128" s="298">
        <v>0</v>
      </c>
      <c r="P128" s="298">
        <v>0</v>
      </c>
      <c r="Q128" s="298">
        <v>0</v>
      </c>
      <c r="R128" s="298">
        <v>0</v>
      </c>
      <c r="S128" s="298">
        <v>0</v>
      </c>
      <c r="T128" s="298">
        <v>0</v>
      </c>
      <c r="U128" s="298">
        <v>0</v>
      </c>
      <c r="V128" s="298">
        <v>0</v>
      </c>
      <c r="W128" s="298">
        <v>0</v>
      </c>
      <c r="X128" s="298">
        <v>0</v>
      </c>
      <c r="Y128" s="298">
        <v>0</v>
      </c>
      <c r="Z128" s="298">
        <v>0</v>
      </c>
      <c r="AA128" s="298">
        <v>0</v>
      </c>
      <c r="AB128" s="298">
        <v>0</v>
      </c>
      <c r="AC128" s="298">
        <v>0</v>
      </c>
      <c r="AD128" s="298">
        <v>0</v>
      </c>
      <c r="AE128" s="298">
        <v>0</v>
      </c>
      <c r="AF128" s="298">
        <v>0</v>
      </c>
      <c r="AG128" s="298">
        <v>0</v>
      </c>
      <c r="AH128" s="301"/>
      <c r="AI128" s="301"/>
      <c r="AJ128" s="301"/>
      <c r="AK128" s="301"/>
      <c r="AL128" s="301"/>
      <c r="AM128" s="301"/>
      <c r="AN128" s="301"/>
      <c r="AO128" s="301"/>
      <c r="AP128" s="301"/>
      <c r="AQ128" s="301"/>
      <c r="AR128" s="301"/>
      <c r="AS128" s="301"/>
      <c r="AT128" s="301"/>
      <c r="AU128" s="301"/>
      <c r="AV128" s="301"/>
      <c r="AW128" s="301"/>
    </row>
    <row r="129" spans="1:49" s="299" customFormat="1" ht="31.2" hidden="1" x14ac:dyDescent="0.3">
      <c r="A129" s="297" t="s">
        <v>398</v>
      </c>
      <c r="B129" s="298">
        <v>0</v>
      </c>
      <c r="C129" s="302"/>
      <c r="D129" s="298">
        <v>0</v>
      </c>
      <c r="E129" s="298">
        <v>0</v>
      </c>
      <c r="F129" s="298">
        <v>0</v>
      </c>
      <c r="G129" s="298">
        <v>0</v>
      </c>
      <c r="H129" s="298">
        <v>0</v>
      </c>
      <c r="I129" s="298">
        <v>0</v>
      </c>
      <c r="J129" s="298">
        <v>0</v>
      </c>
      <c r="K129" s="298">
        <v>0</v>
      </c>
      <c r="L129" s="298">
        <v>0</v>
      </c>
      <c r="M129" s="298">
        <v>0</v>
      </c>
      <c r="N129" s="298">
        <v>0</v>
      </c>
      <c r="O129" s="298">
        <v>0</v>
      </c>
      <c r="P129" s="298">
        <v>0</v>
      </c>
      <c r="Q129" s="298">
        <v>0</v>
      </c>
      <c r="R129" s="298">
        <v>0</v>
      </c>
      <c r="S129" s="298">
        <v>0</v>
      </c>
      <c r="T129" s="298">
        <v>0</v>
      </c>
      <c r="U129" s="298">
        <v>0</v>
      </c>
      <c r="V129" s="298">
        <v>0</v>
      </c>
      <c r="W129" s="298">
        <v>0</v>
      </c>
      <c r="X129" s="298">
        <v>0</v>
      </c>
      <c r="Y129" s="298">
        <v>0</v>
      </c>
      <c r="Z129" s="298">
        <v>0</v>
      </c>
      <c r="AA129" s="298">
        <v>0</v>
      </c>
      <c r="AB129" s="298">
        <v>0</v>
      </c>
      <c r="AC129" s="298">
        <v>0</v>
      </c>
      <c r="AD129" s="298">
        <v>0</v>
      </c>
      <c r="AE129" s="298">
        <v>0</v>
      </c>
      <c r="AF129" s="298">
        <v>0</v>
      </c>
      <c r="AG129" s="298">
        <v>0</v>
      </c>
      <c r="AH129" s="301"/>
      <c r="AI129" s="301"/>
      <c r="AJ129" s="301"/>
      <c r="AK129" s="301"/>
      <c r="AL129" s="301"/>
      <c r="AM129" s="301"/>
      <c r="AN129" s="301"/>
      <c r="AO129" s="301"/>
      <c r="AP129" s="301"/>
      <c r="AQ129" s="301"/>
      <c r="AR129" s="301"/>
      <c r="AS129" s="301"/>
      <c r="AT129" s="301"/>
      <c r="AU129" s="301"/>
      <c r="AV129" s="301"/>
      <c r="AW129" s="301"/>
    </row>
    <row r="130" spans="1:49" s="299" customFormat="1" ht="31.2" hidden="1" x14ac:dyDescent="0.3">
      <c r="A130" s="297" t="s">
        <v>398</v>
      </c>
      <c r="B130" s="298">
        <v>0</v>
      </c>
      <c r="C130" s="302"/>
      <c r="D130" s="298">
        <v>0</v>
      </c>
      <c r="E130" s="298">
        <v>0</v>
      </c>
      <c r="F130" s="298">
        <v>0</v>
      </c>
      <c r="G130" s="298">
        <v>0</v>
      </c>
      <c r="H130" s="298">
        <v>0</v>
      </c>
      <c r="I130" s="298">
        <v>0</v>
      </c>
      <c r="J130" s="298">
        <v>0</v>
      </c>
      <c r="K130" s="298">
        <v>0</v>
      </c>
      <c r="L130" s="298">
        <v>0</v>
      </c>
      <c r="M130" s="298">
        <v>0</v>
      </c>
      <c r="N130" s="298">
        <v>0</v>
      </c>
      <c r="O130" s="298">
        <v>0</v>
      </c>
      <c r="P130" s="298">
        <v>0</v>
      </c>
      <c r="Q130" s="298">
        <v>0</v>
      </c>
      <c r="R130" s="298">
        <v>0</v>
      </c>
      <c r="S130" s="298">
        <v>0</v>
      </c>
      <c r="T130" s="298">
        <v>0</v>
      </c>
      <c r="U130" s="298">
        <v>0</v>
      </c>
      <c r="V130" s="298">
        <v>0</v>
      </c>
      <c r="W130" s="298">
        <v>0</v>
      </c>
      <c r="X130" s="298">
        <v>0</v>
      </c>
      <c r="Y130" s="298">
        <v>0</v>
      </c>
      <c r="Z130" s="298">
        <v>0</v>
      </c>
      <c r="AA130" s="298">
        <v>0</v>
      </c>
      <c r="AB130" s="298">
        <v>0</v>
      </c>
      <c r="AC130" s="298">
        <v>0</v>
      </c>
      <c r="AD130" s="298">
        <v>0</v>
      </c>
      <c r="AE130" s="298">
        <v>0</v>
      </c>
      <c r="AF130" s="298">
        <v>0</v>
      </c>
      <c r="AG130" s="298">
        <v>0</v>
      </c>
      <c r="AH130" s="301"/>
      <c r="AI130" s="301"/>
      <c r="AJ130" s="301"/>
      <c r="AK130" s="301"/>
      <c r="AL130" s="301"/>
      <c r="AM130" s="301"/>
      <c r="AN130" s="301"/>
      <c r="AO130" s="301"/>
      <c r="AP130" s="301"/>
      <c r="AQ130" s="301"/>
      <c r="AR130" s="301"/>
      <c r="AS130" s="301"/>
      <c r="AT130" s="301"/>
      <c r="AU130" s="301"/>
      <c r="AV130" s="301"/>
      <c r="AW130" s="301"/>
    </row>
    <row r="131" spans="1:49" s="299" customFormat="1" ht="30.75" hidden="1" customHeight="1" x14ac:dyDescent="0.3">
      <c r="A131" s="297" t="s">
        <v>398</v>
      </c>
      <c r="B131" s="298">
        <v>0</v>
      </c>
      <c r="C131" s="302"/>
      <c r="D131" s="298">
        <v>0</v>
      </c>
      <c r="E131" s="298">
        <v>0</v>
      </c>
      <c r="F131" s="298">
        <v>0</v>
      </c>
      <c r="G131" s="298">
        <v>0</v>
      </c>
      <c r="H131" s="298">
        <v>0</v>
      </c>
      <c r="I131" s="298">
        <v>0</v>
      </c>
      <c r="J131" s="298">
        <v>0</v>
      </c>
      <c r="K131" s="298">
        <v>0</v>
      </c>
      <c r="L131" s="298">
        <v>0</v>
      </c>
      <c r="M131" s="298">
        <v>0</v>
      </c>
      <c r="N131" s="298">
        <v>0</v>
      </c>
      <c r="O131" s="298">
        <v>0</v>
      </c>
      <c r="P131" s="298">
        <v>0</v>
      </c>
      <c r="Q131" s="298">
        <v>0</v>
      </c>
      <c r="R131" s="298">
        <v>0</v>
      </c>
      <c r="S131" s="298">
        <v>0</v>
      </c>
      <c r="T131" s="298">
        <v>0</v>
      </c>
      <c r="U131" s="298">
        <v>0</v>
      </c>
      <c r="V131" s="298">
        <v>0</v>
      </c>
      <c r="W131" s="298">
        <v>0</v>
      </c>
      <c r="X131" s="298">
        <v>0</v>
      </c>
      <c r="Y131" s="298">
        <v>0</v>
      </c>
      <c r="Z131" s="298">
        <v>0</v>
      </c>
      <c r="AA131" s="298">
        <v>0</v>
      </c>
      <c r="AB131" s="298">
        <v>0</v>
      </c>
      <c r="AC131" s="298">
        <v>0</v>
      </c>
      <c r="AD131" s="298">
        <v>0</v>
      </c>
      <c r="AE131" s="298">
        <v>0</v>
      </c>
      <c r="AF131" s="298">
        <v>0</v>
      </c>
      <c r="AG131" s="298">
        <v>0</v>
      </c>
      <c r="AH131" s="301"/>
      <c r="AI131" s="301"/>
      <c r="AJ131" s="301"/>
      <c r="AK131" s="301"/>
      <c r="AL131" s="301"/>
      <c r="AM131" s="301"/>
      <c r="AN131" s="301"/>
      <c r="AO131" s="301"/>
      <c r="AP131" s="301"/>
      <c r="AQ131" s="301"/>
      <c r="AR131" s="301"/>
      <c r="AS131" s="301"/>
      <c r="AT131" s="301"/>
      <c r="AU131" s="301"/>
      <c r="AV131" s="301"/>
      <c r="AW131" s="301"/>
    </row>
    <row r="132" spans="1:49" s="299" customFormat="1" ht="31.2" hidden="1" x14ac:dyDescent="0.3">
      <c r="A132" s="297" t="s">
        <v>398</v>
      </c>
      <c r="B132" s="298">
        <v>0</v>
      </c>
      <c r="C132" s="302"/>
      <c r="D132" s="298">
        <v>0</v>
      </c>
      <c r="E132" s="298">
        <v>0</v>
      </c>
      <c r="F132" s="298">
        <v>0</v>
      </c>
      <c r="G132" s="298">
        <v>0</v>
      </c>
      <c r="H132" s="298">
        <v>0</v>
      </c>
      <c r="I132" s="298">
        <v>0</v>
      </c>
      <c r="J132" s="298">
        <v>0</v>
      </c>
      <c r="K132" s="298">
        <v>0</v>
      </c>
      <c r="L132" s="298">
        <v>0</v>
      </c>
      <c r="M132" s="298">
        <v>0</v>
      </c>
      <c r="N132" s="298">
        <v>0</v>
      </c>
      <c r="O132" s="298">
        <v>0</v>
      </c>
      <c r="P132" s="298">
        <v>0</v>
      </c>
      <c r="Q132" s="298">
        <v>0</v>
      </c>
      <c r="R132" s="298">
        <v>0</v>
      </c>
      <c r="S132" s="298">
        <v>0</v>
      </c>
      <c r="T132" s="298">
        <v>0</v>
      </c>
      <c r="U132" s="298">
        <v>0</v>
      </c>
      <c r="V132" s="298">
        <v>0</v>
      </c>
      <c r="W132" s="298">
        <v>0</v>
      </c>
      <c r="X132" s="298">
        <v>0</v>
      </c>
      <c r="Y132" s="298">
        <v>0</v>
      </c>
      <c r="Z132" s="298">
        <v>0</v>
      </c>
      <c r="AA132" s="298">
        <v>0</v>
      </c>
      <c r="AB132" s="298">
        <v>0</v>
      </c>
      <c r="AC132" s="298">
        <v>0</v>
      </c>
      <c r="AD132" s="298">
        <v>0</v>
      </c>
      <c r="AE132" s="298">
        <v>0</v>
      </c>
      <c r="AF132" s="298">
        <v>0</v>
      </c>
      <c r="AG132" s="298">
        <v>0</v>
      </c>
      <c r="AH132" s="301"/>
      <c r="AI132" s="301"/>
      <c r="AJ132" s="301"/>
      <c r="AK132" s="301"/>
      <c r="AL132" s="301"/>
      <c r="AM132" s="301"/>
      <c r="AN132" s="301"/>
      <c r="AO132" s="301"/>
      <c r="AP132" s="301"/>
      <c r="AQ132" s="301"/>
      <c r="AR132" s="301"/>
      <c r="AS132" s="301"/>
      <c r="AT132" s="301"/>
      <c r="AU132" s="301"/>
      <c r="AV132" s="301"/>
      <c r="AW132" s="301"/>
    </row>
    <row r="133" spans="1:49" s="294" customFormat="1" hidden="1" x14ac:dyDescent="0.3">
      <c r="A133" s="303"/>
      <c r="B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3"/>
      <c r="AI133" s="293"/>
      <c r="AJ133" s="293"/>
      <c r="AK133" s="293"/>
      <c r="AL133" s="293"/>
      <c r="AM133" s="293"/>
      <c r="AN133" s="293"/>
      <c r="AO133" s="293"/>
      <c r="AP133" s="293"/>
      <c r="AQ133" s="293"/>
      <c r="AR133" s="293"/>
      <c r="AS133" s="293"/>
      <c r="AT133" s="293"/>
      <c r="AU133" s="293"/>
      <c r="AV133" s="293"/>
      <c r="AW133" s="293"/>
    </row>
    <row r="134" spans="1:49" s="263" customFormat="1" ht="24.75" hidden="1" customHeight="1" x14ac:dyDescent="0.4">
      <c r="A134" s="304" t="s">
        <v>399</v>
      </c>
      <c r="B134" s="268"/>
      <c r="D134" s="272"/>
      <c r="E134" s="272">
        <f>SUM(E123:E133)</f>
        <v>0</v>
      </c>
      <c r="F134" s="272">
        <f>SUM(F123:F133)</f>
        <v>0</v>
      </c>
      <c r="G134" s="272"/>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2"/>
      <c r="AI134" s="262"/>
      <c r="AJ134" s="262"/>
      <c r="AK134" s="262"/>
      <c r="AL134" s="262"/>
      <c r="AM134" s="262"/>
      <c r="AN134" s="262"/>
      <c r="AO134" s="262"/>
      <c r="AP134" s="262"/>
      <c r="AQ134" s="262"/>
      <c r="AR134" s="262"/>
      <c r="AS134" s="262"/>
      <c r="AT134" s="262"/>
      <c r="AU134" s="262"/>
      <c r="AV134" s="262"/>
      <c r="AW134" s="262"/>
    </row>
    <row r="135" spans="1:49" s="263" customFormat="1" hidden="1" x14ac:dyDescent="0.3">
      <c r="A135" s="305"/>
      <c r="B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2"/>
      <c r="AI135" s="262"/>
      <c r="AJ135" s="262"/>
      <c r="AK135" s="262"/>
      <c r="AL135" s="262"/>
      <c r="AM135" s="262"/>
      <c r="AN135" s="262"/>
      <c r="AO135" s="262"/>
      <c r="AP135" s="262"/>
      <c r="AQ135" s="262"/>
      <c r="AR135" s="262"/>
      <c r="AS135" s="262"/>
      <c r="AT135" s="262"/>
      <c r="AU135" s="262"/>
      <c r="AV135" s="262"/>
      <c r="AW135" s="262"/>
    </row>
    <row r="136" spans="1:49" s="263" customFormat="1" hidden="1" x14ac:dyDescent="0.3">
      <c r="A136" s="271" t="s">
        <v>400</v>
      </c>
      <c r="B136" s="262"/>
      <c r="C136" s="262"/>
      <c r="D136" s="306">
        <f>IF((+$D$137+SUM($H$137:$AG$137))*$E$134=0,0,D137/(+$D$137+SUM($H$137:$AG$137))*$E$134)</f>
        <v>0</v>
      </c>
      <c r="E136" s="306">
        <f>IF((+$D$137+SUM($H$137:$AG$137))*$E$134=0,0,E137/(+$D$137+SUM($H$137:$AG$137))*$E$134)</f>
        <v>0</v>
      </c>
      <c r="F136" s="307"/>
      <c r="G136" s="306"/>
      <c r="H136" s="306">
        <f t="shared" ref="H136:AG136" si="11">IF((+$D$137+SUM($H$137:$AG$137))*$E$134=0,0,H137/(+$D$137+SUM($H$137:$AG$137))*$E$134)</f>
        <v>0</v>
      </c>
      <c r="I136" s="306">
        <f t="shared" si="11"/>
        <v>0</v>
      </c>
      <c r="J136" s="306">
        <f t="shared" si="11"/>
        <v>0</v>
      </c>
      <c r="K136" s="306">
        <f t="shared" si="11"/>
        <v>0</v>
      </c>
      <c r="L136" s="306">
        <f t="shared" si="11"/>
        <v>0</v>
      </c>
      <c r="M136" s="306">
        <f t="shared" si="11"/>
        <v>0</v>
      </c>
      <c r="N136" s="306">
        <f t="shared" si="11"/>
        <v>0</v>
      </c>
      <c r="O136" s="306">
        <f t="shared" si="11"/>
        <v>0</v>
      </c>
      <c r="P136" s="306">
        <f t="shared" si="11"/>
        <v>0</v>
      </c>
      <c r="Q136" s="306">
        <f t="shared" si="11"/>
        <v>0</v>
      </c>
      <c r="R136" s="306">
        <f t="shared" si="11"/>
        <v>0</v>
      </c>
      <c r="S136" s="306">
        <f t="shared" si="11"/>
        <v>0</v>
      </c>
      <c r="T136" s="306">
        <f t="shared" si="11"/>
        <v>0</v>
      </c>
      <c r="U136" s="306">
        <f t="shared" si="11"/>
        <v>0</v>
      </c>
      <c r="V136" s="306">
        <f t="shared" si="11"/>
        <v>0</v>
      </c>
      <c r="W136" s="306">
        <f t="shared" si="11"/>
        <v>0</v>
      </c>
      <c r="X136" s="306">
        <f t="shared" si="11"/>
        <v>0</v>
      </c>
      <c r="Y136" s="306">
        <f t="shared" si="11"/>
        <v>0</v>
      </c>
      <c r="Z136" s="306">
        <f t="shared" si="11"/>
        <v>0</v>
      </c>
      <c r="AA136" s="306">
        <f t="shared" si="11"/>
        <v>0</v>
      </c>
      <c r="AB136" s="306">
        <f t="shared" si="11"/>
        <v>0</v>
      </c>
      <c r="AC136" s="306">
        <f t="shared" si="11"/>
        <v>0</v>
      </c>
      <c r="AD136" s="306">
        <f t="shared" si="11"/>
        <v>0</v>
      </c>
      <c r="AE136" s="306">
        <f t="shared" si="11"/>
        <v>0</v>
      </c>
      <c r="AF136" s="306">
        <f t="shared" si="11"/>
        <v>0</v>
      </c>
      <c r="AG136" s="306">
        <f t="shared" si="11"/>
        <v>0</v>
      </c>
    </row>
    <row r="137" spans="1:49" s="263" customFormat="1" hidden="1" x14ac:dyDescent="0.3">
      <c r="A137" s="308" t="s">
        <v>401</v>
      </c>
      <c r="B137" s="262"/>
      <c r="C137" s="262"/>
      <c r="D137" s="309">
        <f>+D108</f>
        <v>0</v>
      </c>
      <c r="E137" s="310"/>
      <c r="F137" s="310"/>
      <c r="G137" s="310"/>
      <c r="H137" s="311">
        <f t="shared" ref="H137:AG137" si="12">+H108</f>
        <v>0</v>
      </c>
      <c r="I137" s="311">
        <f t="shared" si="12"/>
        <v>0</v>
      </c>
      <c r="J137" s="311">
        <f t="shared" si="12"/>
        <v>0</v>
      </c>
      <c r="K137" s="311">
        <f t="shared" si="12"/>
        <v>0</v>
      </c>
      <c r="L137" s="311">
        <f t="shared" si="12"/>
        <v>0</v>
      </c>
      <c r="M137" s="311">
        <f t="shared" si="12"/>
        <v>0</v>
      </c>
      <c r="N137" s="311">
        <f t="shared" si="12"/>
        <v>0</v>
      </c>
      <c r="O137" s="311">
        <f t="shared" si="12"/>
        <v>0</v>
      </c>
      <c r="P137" s="311">
        <f t="shared" si="12"/>
        <v>0</v>
      </c>
      <c r="Q137" s="311">
        <f t="shared" si="12"/>
        <v>0</v>
      </c>
      <c r="R137" s="311">
        <f t="shared" si="12"/>
        <v>0</v>
      </c>
      <c r="S137" s="311">
        <f t="shared" si="12"/>
        <v>0</v>
      </c>
      <c r="T137" s="311">
        <f t="shared" si="12"/>
        <v>0</v>
      </c>
      <c r="U137" s="311">
        <f t="shared" si="12"/>
        <v>0</v>
      </c>
      <c r="V137" s="311">
        <f t="shared" si="12"/>
        <v>0</v>
      </c>
      <c r="W137" s="311">
        <f t="shared" si="12"/>
        <v>0</v>
      </c>
      <c r="X137" s="311">
        <f t="shared" si="12"/>
        <v>0</v>
      </c>
      <c r="Y137" s="311">
        <f t="shared" si="12"/>
        <v>0</v>
      </c>
      <c r="Z137" s="311">
        <f t="shared" si="12"/>
        <v>0</v>
      </c>
      <c r="AA137" s="311">
        <f t="shared" si="12"/>
        <v>0</v>
      </c>
      <c r="AB137" s="311">
        <f t="shared" si="12"/>
        <v>0</v>
      </c>
      <c r="AC137" s="311">
        <f t="shared" si="12"/>
        <v>0</v>
      </c>
      <c r="AD137" s="311">
        <f t="shared" si="12"/>
        <v>0</v>
      </c>
      <c r="AE137" s="311">
        <f t="shared" si="12"/>
        <v>0</v>
      </c>
      <c r="AF137" s="311">
        <f t="shared" si="12"/>
        <v>0</v>
      </c>
      <c r="AG137" s="311">
        <f t="shared" si="12"/>
        <v>0</v>
      </c>
    </row>
    <row r="138" spans="1:49" s="263" customFormat="1" hidden="1" x14ac:dyDescent="0.3">
      <c r="A138" s="305"/>
      <c r="B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2"/>
      <c r="AI138" s="262"/>
      <c r="AJ138" s="262"/>
      <c r="AK138" s="262"/>
      <c r="AL138" s="262"/>
      <c r="AM138" s="262"/>
      <c r="AN138" s="262"/>
      <c r="AO138" s="262"/>
      <c r="AP138" s="262"/>
      <c r="AQ138" s="262"/>
      <c r="AR138" s="262"/>
      <c r="AS138" s="262"/>
      <c r="AT138" s="262"/>
      <c r="AU138" s="262"/>
      <c r="AV138" s="262"/>
      <c r="AW138" s="262"/>
    </row>
    <row r="139" spans="1:49" s="263" customFormat="1" hidden="1" x14ac:dyDescent="0.3">
      <c r="A139" s="271" t="s">
        <v>402</v>
      </c>
      <c r="B139" s="262"/>
      <c r="C139" s="262"/>
      <c r="D139" s="262"/>
      <c r="E139" s="262"/>
      <c r="F139" s="272">
        <f>-F134</f>
        <v>0</v>
      </c>
      <c r="G139" s="272"/>
      <c r="H139" s="262">
        <f t="shared" ref="H139:AG139" si="13">IF(SUM($H$140:$AG$140)=0,0,(H140/+SUM($H$140:$AG$140)*$F$134))</f>
        <v>0</v>
      </c>
      <c r="I139" s="262">
        <f t="shared" si="13"/>
        <v>0</v>
      </c>
      <c r="J139" s="262">
        <f t="shared" si="13"/>
        <v>0</v>
      </c>
      <c r="K139" s="262">
        <f t="shared" si="13"/>
        <v>0</v>
      </c>
      <c r="L139" s="262">
        <f t="shared" si="13"/>
        <v>0</v>
      </c>
      <c r="M139" s="262">
        <f t="shared" si="13"/>
        <v>0</v>
      </c>
      <c r="N139" s="262">
        <f t="shared" si="13"/>
        <v>0</v>
      </c>
      <c r="O139" s="262">
        <f t="shared" si="13"/>
        <v>0</v>
      </c>
      <c r="P139" s="262">
        <f t="shared" si="13"/>
        <v>0</v>
      </c>
      <c r="Q139" s="262">
        <f t="shared" si="13"/>
        <v>0</v>
      </c>
      <c r="R139" s="262">
        <f t="shared" si="13"/>
        <v>0</v>
      </c>
      <c r="S139" s="262">
        <f t="shared" si="13"/>
        <v>0</v>
      </c>
      <c r="T139" s="262">
        <f t="shared" si="13"/>
        <v>0</v>
      </c>
      <c r="U139" s="262">
        <f t="shared" si="13"/>
        <v>0</v>
      </c>
      <c r="V139" s="262">
        <f t="shared" si="13"/>
        <v>0</v>
      </c>
      <c r="W139" s="262">
        <f t="shared" si="13"/>
        <v>0</v>
      </c>
      <c r="X139" s="262">
        <f t="shared" si="13"/>
        <v>0</v>
      </c>
      <c r="Y139" s="262">
        <f t="shared" si="13"/>
        <v>0</v>
      </c>
      <c r="Z139" s="262">
        <f t="shared" si="13"/>
        <v>0</v>
      </c>
      <c r="AA139" s="262">
        <f t="shared" si="13"/>
        <v>0</v>
      </c>
      <c r="AB139" s="262">
        <f t="shared" si="13"/>
        <v>0</v>
      </c>
      <c r="AC139" s="262">
        <f t="shared" si="13"/>
        <v>0</v>
      </c>
      <c r="AD139" s="262">
        <f t="shared" si="13"/>
        <v>0</v>
      </c>
      <c r="AE139" s="262">
        <f t="shared" si="13"/>
        <v>0</v>
      </c>
      <c r="AF139" s="262">
        <f t="shared" si="13"/>
        <v>0</v>
      </c>
      <c r="AG139" s="262">
        <f t="shared" si="13"/>
        <v>0</v>
      </c>
    </row>
    <row r="140" spans="1:49" s="263" customFormat="1" hidden="1" x14ac:dyDescent="0.3">
      <c r="A140" s="308" t="s">
        <v>401</v>
      </c>
      <c r="B140" s="262"/>
      <c r="C140" s="262"/>
      <c r="D140" s="262"/>
      <c r="E140" s="262"/>
      <c r="F140" s="262"/>
      <c r="G140" s="262"/>
      <c r="H140" s="274">
        <f t="shared" ref="H140:AG140" si="14">+H111</f>
        <v>0</v>
      </c>
      <c r="I140" s="274">
        <f t="shared" si="14"/>
        <v>0</v>
      </c>
      <c r="J140" s="274">
        <f t="shared" si="14"/>
        <v>0</v>
      </c>
      <c r="K140" s="274">
        <f t="shared" si="14"/>
        <v>0</v>
      </c>
      <c r="L140" s="274">
        <f t="shared" si="14"/>
        <v>0</v>
      </c>
      <c r="M140" s="274">
        <f t="shared" si="14"/>
        <v>0</v>
      </c>
      <c r="N140" s="274">
        <f t="shared" si="14"/>
        <v>0</v>
      </c>
      <c r="O140" s="274">
        <f t="shared" si="14"/>
        <v>0</v>
      </c>
      <c r="P140" s="274">
        <f t="shared" si="14"/>
        <v>0</v>
      </c>
      <c r="Q140" s="274">
        <f t="shared" si="14"/>
        <v>0</v>
      </c>
      <c r="R140" s="274">
        <f t="shared" si="14"/>
        <v>0</v>
      </c>
      <c r="S140" s="274">
        <f t="shared" si="14"/>
        <v>0</v>
      </c>
      <c r="T140" s="274">
        <f t="shared" si="14"/>
        <v>0</v>
      </c>
      <c r="U140" s="274">
        <f t="shared" si="14"/>
        <v>0</v>
      </c>
      <c r="V140" s="274">
        <f t="shared" si="14"/>
        <v>0</v>
      </c>
      <c r="W140" s="274">
        <f t="shared" si="14"/>
        <v>0</v>
      </c>
      <c r="X140" s="274">
        <f t="shared" si="14"/>
        <v>0</v>
      </c>
      <c r="Y140" s="274">
        <f t="shared" si="14"/>
        <v>0</v>
      </c>
      <c r="Z140" s="274">
        <f t="shared" si="14"/>
        <v>0</v>
      </c>
      <c r="AA140" s="274">
        <f t="shared" si="14"/>
        <v>0</v>
      </c>
      <c r="AB140" s="274">
        <f t="shared" si="14"/>
        <v>0</v>
      </c>
      <c r="AC140" s="274">
        <f t="shared" si="14"/>
        <v>0</v>
      </c>
      <c r="AD140" s="274">
        <f t="shared" si="14"/>
        <v>0</v>
      </c>
      <c r="AE140" s="274">
        <f t="shared" si="14"/>
        <v>0</v>
      </c>
      <c r="AF140" s="274">
        <f t="shared" si="14"/>
        <v>0</v>
      </c>
      <c r="AG140" s="274">
        <f t="shared" si="14"/>
        <v>1</v>
      </c>
    </row>
    <row r="141" spans="1:49" s="263" customFormat="1" hidden="1" x14ac:dyDescent="0.3">
      <c r="A141" s="264"/>
      <c r="B141" s="262"/>
      <c r="C141" s="262"/>
      <c r="D141" s="262"/>
      <c r="E141" s="262"/>
      <c r="F141" s="262"/>
      <c r="G141" s="262"/>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row>
    <row r="142" spans="1:49" s="263" customFormat="1" hidden="1" x14ac:dyDescent="0.3">
      <c r="A142" s="305"/>
      <c r="B142" s="268"/>
      <c r="D142" s="272">
        <f>SUM(D123:D132)+D136</f>
        <v>0</v>
      </c>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2"/>
      <c r="AI142" s="262"/>
      <c r="AJ142" s="262"/>
      <c r="AK142" s="262"/>
      <c r="AL142" s="262"/>
      <c r="AM142" s="262"/>
      <c r="AN142" s="262"/>
      <c r="AO142" s="262"/>
      <c r="AP142" s="262"/>
      <c r="AQ142" s="262"/>
      <c r="AR142" s="262"/>
      <c r="AS142" s="262"/>
      <c r="AT142" s="262"/>
      <c r="AU142" s="262"/>
      <c r="AV142" s="262"/>
      <c r="AW142" s="262"/>
    </row>
    <row r="143" spans="1:49" s="263" customFormat="1" hidden="1" x14ac:dyDescent="0.3">
      <c r="A143" s="271" t="s">
        <v>403</v>
      </c>
      <c r="B143" s="262"/>
      <c r="C143" s="262"/>
      <c r="D143" s="272">
        <f>-D142</f>
        <v>0</v>
      </c>
      <c r="E143" s="262"/>
      <c r="F143" s="262"/>
      <c r="G143" s="262"/>
      <c r="H143" s="262">
        <f t="shared" ref="H143:AG143" si="15">IF((SUM($H$144:$AG$144))*($D$142)=0,0,(H144/SUM($H$144:$AG$144))*($D$142))</f>
        <v>0</v>
      </c>
      <c r="I143" s="262">
        <f t="shared" si="15"/>
        <v>0</v>
      </c>
      <c r="J143" s="262">
        <f t="shared" si="15"/>
        <v>0</v>
      </c>
      <c r="K143" s="262">
        <f t="shared" si="15"/>
        <v>0</v>
      </c>
      <c r="L143" s="262">
        <f t="shared" si="15"/>
        <v>0</v>
      </c>
      <c r="M143" s="262">
        <f t="shared" si="15"/>
        <v>0</v>
      </c>
      <c r="N143" s="262">
        <f t="shared" si="15"/>
        <v>0</v>
      </c>
      <c r="O143" s="262">
        <f t="shared" si="15"/>
        <v>0</v>
      </c>
      <c r="P143" s="262">
        <f t="shared" si="15"/>
        <v>0</v>
      </c>
      <c r="Q143" s="262">
        <f t="shared" si="15"/>
        <v>0</v>
      </c>
      <c r="R143" s="262">
        <f t="shared" si="15"/>
        <v>0</v>
      </c>
      <c r="S143" s="262">
        <f t="shared" si="15"/>
        <v>0</v>
      </c>
      <c r="T143" s="262">
        <f t="shared" si="15"/>
        <v>0</v>
      </c>
      <c r="U143" s="262">
        <f t="shared" si="15"/>
        <v>0</v>
      </c>
      <c r="V143" s="262">
        <f t="shared" si="15"/>
        <v>0</v>
      </c>
      <c r="W143" s="262">
        <f t="shared" si="15"/>
        <v>0</v>
      </c>
      <c r="X143" s="262">
        <f t="shared" si="15"/>
        <v>0</v>
      </c>
      <c r="Y143" s="262">
        <f t="shared" si="15"/>
        <v>0</v>
      </c>
      <c r="Z143" s="262">
        <f t="shared" si="15"/>
        <v>0</v>
      </c>
      <c r="AA143" s="262">
        <f t="shared" si="15"/>
        <v>0</v>
      </c>
      <c r="AB143" s="262">
        <f t="shared" si="15"/>
        <v>0</v>
      </c>
      <c r="AC143" s="262">
        <f t="shared" si="15"/>
        <v>0</v>
      </c>
      <c r="AD143" s="262">
        <f t="shared" si="15"/>
        <v>0</v>
      </c>
      <c r="AE143" s="262">
        <f t="shared" si="15"/>
        <v>0</v>
      </c>
      <c r="AF143" s="262">
        <f t="shared" si="15"/>
        <v>0</v>
      </c>
      <c r="AG143" s="262">
        <f t="shared" si="15"/>
        <v>0</v>
      </c>
    </row>
    <row r="144" spans="1:49" s="263" customFormat="1" ht="18" hidden="1" x14ac:dyDescent="0.35">
      <c r="A144" s="312" t="s">
        <v>404</v>
      </c>
      <c r="B144" s="262"/>
      <c r="C144" s="262"/>
      <c r="D144" s="262"/>
      <c r="E144" s="262"/>
      <c r="F144" s="262"/>
      <c r="G144" s="262"/>
      <c r="H144" s="262">
        <f t="shared" ref="H144:AG144" si="16">+H114</f>
        <v>0</v>
      </c>
      <c r="I144" s="262">
        <f t="shared" si="16"/>
        <v>0</v>
      </c>
      <c r="J144" s="262">
        <f t="shared" si="16"/>
        <v>0</v>
      </c>
      <c r="K144" s="262">
        <f t="shared" si="16"/>
        <v>0</v>
      </c>
      <c r="L144" s="262">
        <f t="shared" si="16"/>
        <v>0</v>
      </c>
      <c r="M144" s="262">
        <f t="shared" si="16"/>
        <v>0</v>
      </c>
      <c r="N144" s="262">
        <f t="shared" si="16"/>
        <v>0</v>
      </c>
      <c r="O144" s="262">
        <f t="shared" si="16"/>
        <v>0</v>
      </c>
      <c r="P144" s="262">
        <f t="shared" si="16"/>
        <v>0</v>
      </c>
      <c r="Q144" s="262">
        <f t="shared" si="16"/>
        <v>0</v>
      </c>
      <c r="R144" s="262">
        <f t="shared" si="16"/>
        <v>0</v>
      </c>
      <c r="S144" s="262">
        <f t="shared" si="16"/>
        <v>0</v>
      </c>
      <c r="T144" s="262">
        <f t="shared" si="16"/>
        <v>0</v>
      </c>
      <c r="U144" s="262">
        <f t="shared" si="16"/>
        <v>0</v>
      </c>
      <c r="V144" s="262">
        <f t="shared" si="16"/>
        <v>0</v>
      </c>
      <c r="W144" s="262">
        <f t="shared" si="16"/>
        <v>0</v>
      </c>
      <c r="X144" s="262">
        <f t="shared" si="16"/>
        <v>0</v>
      </c>
      <c r="Y144" s="262">
        <f t="shared" si="16"/>
        <v>0</v>
      </c>
      <c r="Z144" s="262">
        <f t="shared" si="16"/>
        <v>0</v>
      </c>
      <c r="AA144" s="262">
        <f t="shared" si="16"/>
        <v>0</v>
      </c>
      <c r="AB144" s="262">
        <f t="shared" si="16"/>
        <v>0</v>
      </c>
      <c r="AC144" s="262">
        <f t="shared" si="16"/>
        <v>0</v>
      </c>
      <c r="AD144" s="262">
        <f t="shared" si="16"/>
        <v>0</v>
      </c>
      <c r="AE144" s="262">
        <f t="shared" si="16"/>
        <v>0</v>
      </c>
      <c r="AF144" s="262">
        <f t="shared" si="16"/>
        <v>0</v>
      </c>
      <c r="AG144" s="262">
        <f t="shared" si="16"/>
        <v>0</v>
      </c>
    </row>
    <row r="145" spans="1:55" s="294" customFormat="1" hidden="1" x14ac:dyDescent="0.3">
      <c r="A145" s="303" t="s">
        <v>405</v>
      </c>
      <c r="B145" s="313">
        <f>+B116+SUM(B120:B132)</f>
        <v>0</v>
      </c>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3"/>
      <c r="AI145" s="293"/>
      <c r="AJ145" s="293"/>
      <c r="AK145" s="293"/>
      <c r="AL145" s="293"/>
      <c r="AM145" s="293"/>
      <c r="AN145" s="293"/>
      <c r="AO145" s="293"/>
      <c r="AP145" s="293"/>
      <c r="AQ145" s="293"/>
      <c r="AR145" s="293"/>
      <c r="AS145" s="293"/>
      <c r="AT145" s="293"/>
      <c r="AU145" s="293"/>
      <c r="AV145" s="293"/>
      <c r="AW145" s="293"/>
    </row>
    <row r="146" spans="1:55" s="315" customFormat="1" ht="39" hidden="1" customHeight="1" x14ac:dyDescent="0.3">
      <c r="A146" s="314" t="s">
        <v>406</v>
      </c>
      <c r="B146" s="313">
        <f>SUM(E146:AG146)</f>
        <v>0</v>
      </c>
      <c r="C146" s="313"/>
      <c r="D146" s="293"/>
      <c r="E146" s="293">
        <f>E116</f>
        <v>0</v>
      </c>
      <c r="F146" s="293"/>
      <c r="G146" s="293"/>
      <c r="H146" s="293">
        <f t="shared" ref="H146:AG146" si="17">H116+SUM(H123:H132)+H136+H139+H143</f>
        <v>0</v>
      </c>
      <c r="I146" s="293">
        <f t="shared" si="17"/>
        <v>0</v>
      </c>
      <c r="J146" s="293">
        <f t="shared" si="17"/>
        <v>0</v>
      </c>
      <c r="K146" s="293">
        <f t="shared" si="17"/>
        <v>0</v>
      </c>
      <c r="L146" s="293">
        <f t="shared" si="17"/>
        <v>0</v>
      </c>
      <c r="M146" s="293">
        <f t="shared" si="17"/>
        <v>0</v>
      </c>
      <c r="N146" s="293">
        <f t="shared" si="17"/>
        <v>0</v>
      </c>
      <c r="O146" s="293">
        <f t="shared" si="17"/>
        <v>0</v>
      </c>
      <c r="P146" s="293">
        <f t="shared" si="17"/>
        <v>0</v>
      </c>
      <c r="Q146" s="293">
        <f t="shared" si="17"/>
        <v>0</v>
      </c>
      <c r="R146" s="293">
        <f t="shared" si="17"/>
        <v>0</v>
      </c>
      <c r="S146" s="293">
        <f t="shared" si="17"/>
        <v>0</v>
      </c>
      <c r="T146" s="293">
        <f t="shared" si="17"/>
        <v>0</v>
      </c>
      <c r="U146" s="293">
        <f t="shared" si="17"/>
        <v>0</v>
      </c>
      <c r="V146" s="293">
        <f t="shared" si="17"/>
        <v>0</v>
      </c>
      <c r="W146" s="293">
        <f t="shared" si="17"/>
        <v>0</v>
      </c>
      <c r="X146" s="293">
        <f t="shared" si="17"/>
        <v>0</v>
      </c>
      <c r="Y146" s="293">
        <f t="shared" si="17"/>
        <v>0</v>
      </c>
      <c r="Z146" s="293">
        <f t="shared" si="17"/>
        <v>0</v>
      </c>
      <c r="AA146" s="293">
        <f t="shared" si="17"/>
        <v>0</v>
      </c>
      <c r="AB146" s="293">
        <f t="shared" si="17"/>
        <v>0</v>
      </c>
      <c r="AC146" s="293">
        <f t="shared" si="17"/>
        <v>0</v>
      </c>
      <c r="AD146" s="293">
        <f t="shared" si="17"/>
        <v>0</v>
      </c>
      <c r="AE146" s="293">
        <f t="shared" si="17"/>
        <v>0</v>
      </c>
      <c r="AF146" s="293">
        <f t="shared" si="17"/>
        <v>0</v>
      </c>
      <c r="AG146" s="293">
        <f t="shared" si="17"/>
        <v>0</v>
      </c>
    </row>
    <row r="147" spans="1:55" s="315" customFormat="1" ht="33.6" hidden="1" x14ac:dyDescent="0.3">
      <c r="A147" s="316" t="s">
        <v>407</v>
      </c>
      <c r="B147" s="313"/>
      <c r="C147" s="313"/>
      <c r="D147" s="317"/>
      <c r="E147" s="317"/>
      <c r="F147" s="317"/>
      <c r="G147" s="317"/>
      <c r="H147" s="318">
        <f t="shared" ref="H147:AG147" si="18">H117</f>
        <v>0</v>
      </c>
      <c r="I147" s="318">
        <f t="shared" si="18"/>
        <v>0</v>
      </c>
      <c r="J147" s="318">
        <f t="shared" si="18"/>
        <v>0</v>
      </c>
      <c r="K147" s="318">
        <f t="shared" si="18"/>
        <v>0</v>
      </c>
      <c r="L147" s="318">
        <f t="shared" si="18"/>
        <v>0</v>
      </c>
      <c r="M147" s="318">
        <f t="shared" si="18"/>
        <v>0</v>
      </c>
      <c r="N147" s="318">
        <f t="shared" si="18"/>
        <v>0</v>
      </c>
      <c r="O147" s="318">
        <f t="shared" si="18"/>
        <v>0</v>
      </c>
      <c r="P147" s="318">
        <f t="shared" si="18"/>
        <v>0</v>
      </c>
      <c r="Q147" s="318">
        <f t="shared" si="18"/>
        <v>0</v>
      </c>
      <c r="R147" s="318">
        <f t="shared" si="18"/>
        <v>0</v>
      </c>
      <c r="S147" s="318">
        <f t="shared" si="18"/>
        <v>0</v>
      </c>
      <c r="T147" s="318">
        <f t="shared" si="18"/>
        <v>0</v>
      </c>
      <c r="U147" s="318">
        <f t="shared" si="18"/>
        <v>0</v>
      </c>
      <c r="V147" s="318">
        <f t="shared" si="18"/>
        <v>0</v>
      </c>
      <c r="W147" s="318">
        <f t="shared" si="18"/>
        <v>0</v>
      </c>
      <c r="X147" s="318">
        <f t="shared" si="18"/>
        <v>0</v>
      </c>
      <c r="Y147" s="318">
        <f t="shared" si="18"/>
        <v>0</v>
      </c>
      <c r="Z147" s="318">
        <f t="shared" si="18"/>
        <v>0</v>
      </c>
      <c r="AA147" s="318">
        <f t="shared" si="18"/>
        <v>0</v>
      </c>
      <c r="AB147" s="318">
        <f t="shared" si="18"/>
        <v>0</v>
      </c>
      <c r="AC147" s="318">
        <f t="shared" si="18"/>
        <v>0</v>
      </c>
      <c r="AD147" s="318">
        <f t="shared" si="18"/>
        <v>0</v>
      </c>
      <c r="AE147" s="318">
        <f t="shared" si="18"/>
        <v>0</v>
      </c>
      <c r="AF147" s="318">
        <f t="shared" si="18"/>
        <v>0</v>
      </c>
      <c r="AG147" s="318">
        <f t="shared" si="18"/>
        <v>0</v>
      </c>
    </row>
    <row r="148" spans="1:55" s="315" customFormat="1" hidden="1" x14ac:dyDescent="0.3">
      <c r="A148" s="295" t="s">
        <v>408</v>
      </c>
      <c r="B148" s="313"/>
      <c r="C148" s="313"/>
      <c r="D148" s="319"/>
      <c r="E148" s="319"/>
      <c r="F148" s="319"/>
      <c r="G148" s="319"/>
      <c r="H148" s="319">
        <f t="shared" ref="H148:AG148" si="19">IF(H147=0,0,H146/H147)</f>
        <v>0</v>
      </c>
      <c r="I148" s="319">
        <f t="shared" si="19"/>
        <v>0</v>
      </c>
      <c r="J148" s="319">
        <f t="shared" si="19"/>
        <v>0</v>
      </c>
      <c r="K148" s="319">
        <f t="shared" si="19"/>
        <v>0</v>
      </c>
      <c r="L148" s="319">
        <f t="shared" si="19"/>
        <v>0</v>
      </c>
      <c r="M148" s="319">
        <f t="shared" si="19"/>
        <v>0</v>
      </c>
      <c r="N148" s="319">
        <f t="shared" si="19"/>
        <v>0</v>
      </c>
      <c r="O148" s="319">
        <f t="shared" si="19"/>
        <v>0</v>
      </c>
      <c r="P148" s="319">
        <f t="shared" si="19"/>
        <v>0</v>
      </c>
      <c r="Q148" s="319">
        <f t="shared" si="19"/>
        <v>0</v>
      </c>
      <c r="R148" s="319">
        <f t="shared" si="19"/>
        <v>0</v>
      </c>
      <c r="S148" s="319">
        <f t="shared" si="19"/>
        <v>0</v>
      </c>
      <c r="T148" s="319">
        <f t="shared" si="19"/>
        <v>0</v>
      </c>
      <c r="U148" s="319">
        <f t="shared" si="19"/>
        <v>0</v>
      </c>
      <c r="V148" s="319">
        <f t="shared" si="19"/>
        <v>0</v>
      </c>
      <c r="W148" s="319">
        <f t="shared" si="19"/>
        <v>0</v>
      </c>
      <c r="X148" s="319">
        <f t="shared" si="19"/>
        <v>0</v>
      </c>
      <c r="Y148" s="319">
        <f t="shared" si="19"/>
        <v>0</v>
      </c>
      <c r="Z148" s="319">
        <f t="shared" si="19"/>
        <v>0</v>
      </c>
      <c r="AA148" s="319">
        <f t="shared" si="19"/>
        <v>0</v>
      </c>
      <c r="AB148" s="319">
        <f t="shared" si="19"/>
        <v>0</v>
      </c>
      <c r="AC148" s="319">
        <f t="shared" si="19"/>
        <v>0</v>
      </c>
      <c r="AD148" s="319">
        <f t="shared" si="19"/>
        <v>0</v>
      </c>
      <c r="AE148" s="319">
        <f t="shared" si="19"/>
        <v>0</v>
      </c>
      <c r="AF148" s="319">
        <f t="shared" si="19"/>
        <v>0</v>
      </c>
      <c r="AG148" s="319">
        <f t="shared" si="19"/>
        <v>0</v>
      </c>
    </row>
    <row r="149" spans="1:55" x14ac:dyDescent="0.3">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row>
    <row r="150" spans="1:55" x14ac:dyDescent="0.3">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row>
    <row r="151" spans="1:55" x14ac:dyDescent="0.3">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row>
    <row r="152" spans="1:55" x14ac:dyDescent="0.3">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row>
    <row r="153" spans="1:55" x14ac:dyDescent="0.3">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row>
    <row r="154" spans="1:55" x14ac:dyDescent="0.3">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row>
    <row r="155" spans="1:55" x14ac:dyDescent="0.3">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row>
    <row r="156" spans="1:55" x14ac:dyDescent="0.3">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row>
    <row r="157" spans="1:55" x14ac:dyDescent="0.3">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row>
    <row r="158" spans="1:55" x14ac:dyDescent="0.3">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row>
    <row r="159" spans="1:55" x14ac:dyDescent="0.3">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row>
    <row r="160" spans="1:55" ht="11.1" customHeight="1" x14ac:dyDescent="0.3">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row>
    <row r="161" spans="1:55" ht="11.1" customHeight="1" x14ac:dyDescent="0.3">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c r="BC161" s="131"/>
    </row>
    <row r="162" spans="1:55" ht="11.1" customHeight="1" x14ac:dyDescent="0.3">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row>
    <row r="163" spans="1:55" ht="11.1" customHeight="1" x14ac:dyDescent="0.3">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row>
    <row r="164" spans="1:55" ht="11.1" customHeight="1" x14ac:dyDescent="0.3">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row>
    <row r="165" spans="1:55" ht="11.1" customHeight="1" x14ac:dyDescent="0.3">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c r="BC165" s="131"/>
    </row>
    <row r="166" spans="1:55" ht="11.1" customHeight="1" x14ac:dyDescent="0.3">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row>
    <row r="167" spans="1:55" ht="11.1" customHeight="1" x14ac:dyDescent="0.3">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row>
    <row r="168" spans="1:55" ht="11.1" customHeight="1" x14ac:dyDescent="0.3">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c r="BC168" s="131"/>
    </row>
    <row r="169" spans="1:55" ht="11.1" customHeight="1" x14ac:dyDescent="0.3">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row>
    <row r="170" spans="1:55" ht="11.1" customHeight="1" x14ac:dyDescent="0.3">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c r="BC170" s="131"/>
    </row>
    <row r="171" spans="1:55" ht="11.1" customHeight="1" x14ac:dyDescent="0.3">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c r="BC171" s="131"/>
    </row>
    <row r="172" spans="1:55" ht="11.1" customHeight="1" x14ac:dyDescent="0.3">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row>
    <row r="173" spans="1:55" ht="11.1" customHeight="1" x14ac:dyDescent="0.3">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row>
    <row r="174" spans="1:55" ht="11.1" customHeight="1" x14ac:dyDescent="0.3">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row>
    <row r="175" spans="1:55" ht="11.1" customHeight="1" x14ac:dyDescent="0.3">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c r="BC175" s="131"/>
    </row>
    <row r="176" spans="1:55" ht="11.1" customHeight="1" x14ac:dyDescent="0.3">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row>
    <row r="177" spans="1:55" ht="11.1" customHeight="1" x14ac:dyDescent="0.3">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c r="BC177" s="131"/>
    </row>
    <row r="178" spans="1:55" ht="11.1" customHeight="1" x14ac:dyDescent="0.3">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row>
    <row r="179" spans="1:55" ht="11.1" customHeight="1" x14ac:dyDescent="0.3">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row>
    <row r="180" spans="1:55" ht="11.1" customHeight="1" x14ac:dyDescent="0.3">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row>
    <row r="181" spans="1:55" ht="11.1" customHeight="1" x14ac:dyDescent="0.3">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row>
    <row r="182" spans="1:55" ht="11.1" customHeight="1" x14ac:dyDescent="0.3">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row>
    <row r="183" spans="1:55" ht="11.1" customHeight="1" x14ac:dyDescent="0.3">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row>
    <row r="184" spans="1:55" ht="11.1" customHeight="1" x14ac:dyDescent="0.3">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row>
    <row r="185" spans="1:55" ht="11.1" customHeight="1" x14ac:dyDescent="0.3">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row>
    <row r="186" spans="1:55" ht="11.1" customHeight="1" x14ac:dyDescent="0.3">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row>
    <row r="187" spans="1:55" ht="11.1" customHeight="1" x14ac:dyDescent="0.3">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row>
    <row r="188" spans="1:55" ht="11.1" customHeight="1" x14ac:dyDescent="0.3">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row>
    <row r="189" spans="1:55" ht="11.1" customHeight="1" x14ac:dyDescent="0.3">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row>
    <row r="190" spans="1:55" ht="11.1" customHeight="1" x14ac:dyDescent="0.3">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c r="BC190" s="131"/>
    </row>
    <row r="191" spans="1:55" ht="11.1" customHeight="1" x14ac:dyDescent="0.3">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row>
    <row r="192" spans="1:55" ht="11.1" customHeight="1" x14ac:dyDescent="0.3">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row>
    <row r="193" spans="1:55" ht="11.1" customHeight="1" x14ac:dyDescent="0.3">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c r="BC193" s="131"/>
    </row>
    <row r="194" spans="1:55" ht="11.1" customHeight="1" x14ac:dyDescent="0.3">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row>
    <row r="195" spans="1:55" ht="11.1" customHeight="1" x14ac:dyDescent="0.3">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row>
    <row r="196" spans="1:55" ht="11.1" customHeight="1" x14ac:dyDescent="0.3">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row>
    <row r="197" spans="1:55" ht="11.1" customHeight="1" x14ac:dyDescent="0.3">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row>
    <row r="198" spans="1:55" ht="11.1" customHeight="1" x14ac:dyDescent="0.3">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row>
    <row r="199" spans="1:55" ht="11.1" customHeight="1" x14ac:dyDescent="0.3">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row>
    <row r="200" spans="1:55" ht="11.1" customHeight="1" x14ac:dyDescent="0.3">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row>
    <row r="201" spans="1:55" ht="11.1" customHeight="1" x14ac:dyDescent="0.3">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row>
    <row r="202" spans="1:55" ht="11.1" customHeight="1" x14ac:dyDescent="0.3">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row>
    <row r="203" spans="1:55" ht="11.1" customHeight="1" x14ac:dyDescent="0.3">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row>
    <row r="204" spans="1:55" ht="11.1" customHeight="1" x14ac:dyDescent="0.3">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row>
    <row r="205" spans="1:55" ht="11.1" customHeight="1" x14ac:dyDescent="0.3">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1"/>
      <c r="AY205" s="131"/>
      <c r="AZ205" s="131"/>
      <c r="BA205" s="131"/>
      <c r="BB205" s="131"/>
      <c r="BC205" s="131"/>
    </row>
    <row r="206" spans="1:55" ht="11.1" customHeight="1" x14ac:dyDescent="0.3">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c r="BC206" s="131"/>
    </row>
    <row r="207" spans="1:55" ht="11.1" customHeight="1" x14ac:dyDescent="0.3">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row>
    <row r="208" spans="1:55" ht="11.1" customHeight="1" x14ac:dyDescent="0.3">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row>
    <row r="209" spans="1:55" ht="11.1" customHeight="1" x14ac:dyDescent="0.3">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row>
    <row r="210" spans="1:55" ht="11.1" customHeight="1" x14ac:dyDescent="0.3">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row>
    <row r="211" spans="1:55" ht="11.1" customHeight="1" x14ac:dyDescent="0.3">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row>
    <row r="212" spans="1:55" ht="11.1" customHeight="1" x14ac:dyDescent="0.3">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row>
    <row r="213" spans="1:55" ht="11.1" customHeight="1" x14ac:dyDescent="0.3">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row>
    <row r="214" spans="1:55" ht="11.1" customHeight="1" x14ac:dyDescent="0.3">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row>
    <row r="215" spans="1:55" ht="11.1" customHeight="1" x14ac:dyDescent="0.3">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row>
    <row r="216" spans="1:55" ht="11.1" customHeight="1" x14ac:dyDescent="0.3">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row>
    <row r="217" spans="1:55" ht="11.1" customHeight="1" x14ac:dyDescent="0.3">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row>
    <row r="218" spans="1:55" ht="11.1" customHeight="1" x14ac:dyDescent="0.3">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row>
    <row r="219" spans="1:55" ht="11.1" customHeight="1" x14ac:dyDescent="0.3">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row>
    <row r="220" spans="1:55" ht="11.1" customHeight="1" x14ac:dyDescent="0.3">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row>
    <row r="221" spans="1:55" ht="11.1" customHeight="1" x14ac:dyDescent="0.3">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row>
    <row r="222" spans="1:55" ht="11.1" customHeight="1" x14ac:dyDescent="0.3">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row>
    <row r="223" spans="1:55" ht="11.1" customHeight="1" x14ac:dyDescent="0.3">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row>
    <row r="224" spans="1:55" ht="11.1" customHeight="1" x14ac:dyDescent="0.3">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c r="BC224" s="131"/>
    </row>
    <row r="225" spans="1:55" ht="11.1" customHeight="1" x14ac:dyDescent="0.3">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row>
    <row r="226" spans="1:55" ht="11.1" customHeight="1" x14ac:dyDescent="0.3">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row>
    <row r="227" spans="1:55" ht="11.1" customHeight="1" x14ac:dyDescent="0.3">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row>
    <row r="228" spans="1:55" ht="11.1" customHeight="1" x14ac:dyDescent="0.3">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row>
    <row r="229" spans="1:55" ht="11.1" customHeight="1" x14ac:dyDescent="0.3">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row>
    <row r="230" spans="1:55" ht="11.1" customHeight="1" x14ac:dyDescent="0.3">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row>
    <row r="231" spans="1:55" ht="11.1" customHeight="1" x14ac:dyDescent="0.3">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row>
    <row r="232" spans="1:55" ht="11.1" customHeight="1" x14ac:dyDescent="0.3">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row>
    <row r="233" spans="1:55" ht="11.1" customHeight="1" x14ac:dyDescent="0.3">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row>
    <row r="234" spans="1:55" ht="11.1" customHeight="1" x14ac:dyDescent="0.3">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c r="BC234" s="131"/>
    </row>
    <row r="235" spans="1:55" ht="11.1" customHeight="1" x14ac:dyDescent="0.3">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row>
    <row r="236" spans="1:55" ht="11.1" customHeight="1" x14ac:dyDescent="0.3">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c r="BC236" s="131"/>
    </row>
    <row r="237" spans="1:55" ht="11.1" customHeight="1" x14ac:dyDescent="0.3">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row>
    <row r="238" spans="1:55" ht="11.1" customHeight="1" x14ac:dyDescent="0.3">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row>
    <row r="239" spans="1:55" ht="11.1" customHeight="1" x14ac:dyDescent="0.3">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row>
    <row r="240" spans="1:55" ht="11.1" customHeight="1" x14ac:dyDescent="0.3">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row>
    <row r="241" spans="1:55" ht="11.1" customHeight="1" x14ac:dyDescent="0.3">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row>
    <row r="242" spans="1:55" ht="11.1" customHeight="1" x14ac:dyDescent="0.3">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row>
    <row r="243" spans="1:55" ht="11.1" customHeight="1" x14ac:dyDescent="0.3">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row>
    <row r="244" spans="1:55" ht="11.1" customHeight="1" x14ac:dyDescent="0.3">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131"/>
      <c r="AZ244" s="131"/>
      <c r="BA244" s="131"/>
      <c r="BB244" s="131"/>
      <c r="BC244" s="131"/>
    </row>
    <row r="245" spans="1:55" ht="11.1" customHeight="1" x14ac:dyDescent="0.3">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row>
    <row r="246" spans="1:55" ht="11.1" customHeight="1" x14ac:dyDescent="0.3">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row>
    <row r="247" spans="1:55" ht="11.1" customHeight="1" x14ac:dyDescent="0.3">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row>
    <row r="248" spans="1:55" ht="11.1" customHeight="1" x14ac:dyDescent="0.3">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1"/>
      <c r="AY248" s="131"/>
      <c r="AZ248" s="131"/>
      <c r="BA248" s="131"/>
      <c r="BB248" s="131"/>
      <c r="BC248" s="131"/>
    </row>
    <row r="249" spans="1:55" ht="11.1" customHeight="1" x14ac:dyDescent="0.3">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row>
    <row r="250" spans="1:55" ht="11.1" customHeight="1" x14ac:dyDescent="0.3">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row>
    <row r="251" spans="1:55" ht="11.1" customHeight="1" x14ac:dyDescent="0.3">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row>
    <row r="252" spans="1:55" ht="11.1" customHeight="1" x14ac:dyDescent="0.3">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row>
    <row r="253" spans="1:55" ht="11.1" customHeight="1" x14ac:dyDescent="0.3">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1"/>
      <c r="AY253" s="131"/>
      <c r="AZ253" s="131"/>
      <c r="BA253" s="131"/>
      <c r="BB253" s="131"/>
      <c r="BC253" s="131"/>
    </row>
    <row r="254" spans="1:55" ht="11.1" customHeight="1" x14ac:dyDescent="0.3">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c r="AZ254" s="131"/>
      <c r="BA254" s="131"/>
      <c r="BB254" s="131"/>
      <c r="BC254" s="131"/>
    </row>
    <row r="255" spans="1:55" ht="11.1" customHeight="1" x14ac:dyDescent="0.3">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c r="AZ255" s="131"/>
      <c r="BA255" s="131"/>
      <c r="BB255" s="131"/>
      <c r="BC255" s="131"/>
    </row>
    <row r="256" spans="1:55" ht="11.1" customHeight="1" x14ac:dyDescent="0.3">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1"/>
      <c r="BC256" s="131"/>
    </row>
    <row r="257" spans="1:55" ht="11.1" customHeight="1" x14ac:dyDescent="0.3">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c r="AZ257" s="131"/>
      <c r="BA257" s="131"/>
      <c r="BB257" s="131"/>
      <c r="BC257" s="131"/>
    </row>
    <row r="258" spans="1:55" ht="11.1" customHeight="1" x14ac:dyDescent="0.3">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row>
    <row r="259" spans="1:55" ht="11.1" customHeight="1" x14ac:dyDescent="0.3">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row>
    <row r="260" spans="1:55" ht="11.1" customHeight="1" x14ac:dyDescent="0.3">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row>
    <row r="261" spans="1:55" ht="11.1" customHeight="1" x14ac:dyDescent="0.3">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row>
    <row r="262" spans="1:55" ht="11.1" customHeight="1" x14ac:dyDescent="0.3">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row>
    <row r="263" spans="1:55" ht="11.1" customHeight="1" x14ac:dyDescent="0.3">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row>
    <row r="264" spans="1:55" ht="11.1" customHeight="1" x14ac:dyDescent="0.3">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1"/>
      <c r="BC264" s="131"/>
    </row>
    <row r="265" spans="1:55" ht="11.1" customHeight="1" x14ac:dyDescent="0.3">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row>
    <row r="266" spans="1:55" ht="11.1" customHeight="1" x14ac:dyDescent="0.3">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row>
    <row r="267" spans="1:55" ht="11.1" customHeight="1" x14ac:dyDescent="0.3">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row>
    <row r="268" spans="1:55" ht="11.1" customHeight="1" x14ac:dyDescent="0.3">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row>
    <row r="269" spans="1:55" ht="11.1" customHeight="1" x14ac:dyDescent="0.3">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row>
    <row r="270" spans="1:55" ht="11.1" customHeight="1" x14ac:dyDescent="0.3">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row>
    <row r="271" spans="1:55" ht="11.1" customHeight="1" x14ac:dyDescent="0.3">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row>
    <row r="272" spans="1:55" ht="11.1" customHeight="1" x14ac:dyDescent="0.3">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row>
    <row r="273" spans="1:55" ht="11.1" customHeight="1" x14ac:dyDescent="0.3">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31"/>
      <c r="AP273" s="131"/>
      <c r="AQ273" s="131"/>
      <c r="AR273" s="131"/>
      <c r="AS273" s="131"/>
      <c r="AT273" s="131"/>
      <c r="AU273" s="131"/>
      <c r="AV273" s="131"/>
      <c r="AW273" s="131"/>
      <c r="AX273" s="131"/>
      <c r="AY273" s="131"/>
      <c r="AZ273" s="131"/>
      <c r="BA273" s="131"/>
      <c r="BB273" s="131"/>
      <c r="BC273" s="131"/>
    </row>
    <row r="274" spans="1:55" ht="11.1" customHeight="1" x14ac:dyDescent="0.3">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row>
    <row r="275" spans="1:55" ht="11.1" customHeight="1" x14ac:dyDescent="0.3">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row>
    <row r="276" spans="1:55" ht="11.1" customHeight="1" x14ac:dyDescent="0.3">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c r="AQ276" s="131"/>
      <c r="AR276" s="131"/>
      <c r="AS276" s="131"/>
      <c r="AT276" s="131"/>
      <c r="AU276" s="131"/>
      <c r="AV276" s="131"/>
      <c r="AW276" s="131"/>
      <c r="AX276" s="131"/>
      <c r="AY276" s="131"/>
      <c r="AZ276" s="131"/>
      <c r="BA276" s="131"/>
      <c r="BB276" s="131"/>
      <c r="BC276" s="131"/>
    </row>
    <row r="277" spans="1:55" ht="11.1" customHeight="1" x14ac:dyDescent="0.3">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row>
    <row r="278" spans="1:55" ht="11.1" customHeight="1" x14ac:dyDescent="0.3">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row>
    <row r="279" spans="1:55" ht="11.1" customHeight="1" x14ac:dyDescent="0.3">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row>
    <row r="280" spans="1:55" ht="11.1" customHeight="1" x14ac:dyDescent="0.3">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row>
    <row r="281" spans="1:55" ht="11.1" customHeight="1" x14ac:dyDescent="0.3">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c r="AT281" s="131"/>
      <c r="AU281" s="131"/>
      <c r="AV281" s="131"/>
      <c r="AW281" s="131"/>
      <c r="AX281" s="131"/>
      <c r="AY281" s="131"/>
      <c r="AZ281" s="131"/>
      <c r="BA281" s="131"/>
      <c r="BB281" s="131"/>
      <c r="BC281" s="131"/>
    </row>
    <row r="282" spans="1:55" ht="11.1" customHeight="1" x14ac:dyDescent="0.3">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c r="AQ282" s="131"/>
      <c r="AR282" s="131"/>
      <c r="AS282" s="131"/>
      <c r="AT282" s="131"/>
      <c r="AU282" s="131"/>
      <c r="AV282" s="131"/>
      <c r="AW282" s="131"/>
      <c r="AX282" s="131"/>
      <c r="AY282" s="131"/>
      <c r="AZ282" s="131"/>
      <c r="BA282" s="131"/>
      <c r="BB282" s="131"/>
      <c r="BC282" s="131"/>
    </row>
    <row r="283" spans="1:55" ht="11.1" customHeight="1" x14ac:dyDescent="0.3">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c r="AO283" s="131"/>
      <c r="AP283" s="131"/>
      <c r="AQ283" s="131"/>
      <c r="AR283" s="131"/>
      <c r="AS283" s="131"/>
      <c r="AT283" s="131"/>
      <c r="AU283" s="131"/>
      <c r="AV283" s="131"/>
      <c r="AW283" s="131"/>
      <c r="AX283" s="131"/>
      <c r="AY283" s="131"/>
      <c r="AZ283" s="131"/>
      <c r="BA283" s="131"/>
      <c r="BB283" s="131"/>
      <c r="BC283" s="131"/>
    </row>
    <row r="284" spans="1:55" ht="11.1" customHeight="1" x14ac:dyDescent="0.3">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31"/>
      <c r="AP284" s="131"/>
      <c r="AQ284" s="131"/>
      <c r="AR284" s="131"/>
      <c r="AS284" s="131"/>
      <c r="AT284" s="131"/>
      <c r="AU284" s="131"/>
      <c r="AV284" s="131"/>
      <c r="AW284" s="131"/>
      <c r="AX284" s="131"/>
      <c r="AY284" s="131"/>
      <c r="AZ284" s="131"/>
      <c r="BA284" s="131"/>
      <c r="BB284" s="131"/>
      <c r="BC284" s="131"/>
    </row>
    <row r="285" spans="1:55" ht="11.1" customHeight="1" x14ac:dyDescent="0.3">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row>
    <row r="286" spans="1:55" ht="11.1" customHeight="1" x14ac:dyDescent="0.3">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c r="AQ286" s="131"/>
      <c r="AR286" s="131"/>
      <c r="AS286" s="131"/>
      <c r="AT286" s="131"/>
      <c r="AU286" s="131"/>
      <c r="AV286" s="131"/>
      <c r="AW286" s="131"/>
      <c r="AX286" s="131"/>
      <c r="AY286" s="131"/>
      <c r="AZ286" s="131"/>
      <c r="BA286" s="131"/>
      <c r="BB286" s="131"/>
      <c r="BC286" s="131"/>
    </row>
    <row r="287" spans="1:55" ht="11.1" customHeight="1" x14ac:dyDescent="0.3">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c r="AQ287" s="131"/>
      <c r="AR287" s="131"/>
      <c r="AS287" s="131"/>
      <c r="AT287" s="131"/>
      <c r="AU287" s="131"/>
      <c r="AV287" s="131"/>
      <c r="AW287" s="131"/>
      <c r="AX287" s="131"/>
      <c r="AY287" s="131"/>
      <c r="AZ287" s="131"/>
      <c r="BA287" s="131"/>
      <c r="BB287" s="131"/>
      <c r="BC287" s="131"/>
    </row>
    <row r="288" spans="1:55" ht="11.1" customHeight="1" x14ac:dyDescent="0.3">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1"/>
    </row>
    <row r="289" spans="1:55" ht="11.1" customHeight="1" x14ac:dyDescent="0.3">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1"/>
    </row>
    <row r="290" spans="1:55" ht="11.1" customHeight="1" x14ac:dyDescent="0.3"/>
    <row r="291" spans="1:55" ht="11.1" customHeight="1" x14ac:dyDescent="0.3"/>
    <row r="292" spans="1:55" ht="11.1" customHeight="1" x14ac:dyDescent="0.3"/>
    <row r="293" spans="1:55" ht="11.1" customHeight="1" x14ac:dyDescent="0.3"/>
    <row r="294" spans="1:55" ht="11.1" customHeight="1" x14ac:dyDescent="0.3"/>
    <row r="295" spans="1:55" ht="11.1" customHeight="1" x14ac:dyDescent="0.3"/>
    <row r="296" spans="1:55" ht="11.1" customHeight="1" x14ac:dyDescent="0.3"/>
    <row r="297" spans="1:55" ht="11.1" customHeight="1" x14ac:dyDescent="0.3"/>
    <row r="298" spans="1:55" ht="11.1" customHeight="1" x14ac:dyDescent="0.3"/>
    <row r="299" spans="1:55" ht="11.1" customHeight="1" x14ac:dyDescent="0.3"/>
    <row r="300" spans="1:55" ht="11.1" customHeight="1" x14ac:dyDescent="0.3"/>
    <row r="301" spans="1:55" ht="11.1" customHeight="1" x14ac:dyDescent="0.3"/>
    <row r="302" spans="1:55" ht="11.1" customHeight="1" x14ac:dyDescent="0.3"/>
    <row r="303" spans="1:55" ht="11.1" customHeight="1" x14ac:dyDescent="0.3"/>
    <row r="304" spans="1:55" ht="11.1" customHeight="1" x14ac:dyDescent="0.3"/>
    <row r="305" ht="11.1" customHeight="1" x14ac:dyDescent="0.3"/>
    <row r="306" ht="11.1" customHeight="1" x14ac:dyDescent="0.3"/>
    <row r="307" ht="11.1" customHeight="1" x14ac:dyDescent="0.3"/>
    <row r="308" ht="11.1" customHeight="1" x14ac:dyDescent="0.3"/>
    <row r="309" ht="11.1" customHeight="1" x14ac:dyDescent="0.3"/>
    <row r="310" ht="11.1" customHeight="1" x14ac:dyDescent="0.3"/>
    <row r="311" ht="11.1" customHeight="1" x14ac:dyDescent="0.3"/>
    <row r="312" ht="11.1" customHeight="1" x14ac:dyDescent="0.3"/>
    <row r="313" ht="11.1" customHeight="1" x14ac:dyDescent="0.3"/>
    <row r="314" ht="11.1" customHeight="1" x14ac:dyDescent="0.3"/>
    <row r="315" ht="11.1" customHeight="1" x14ac:dyDescent="0.3"/>
    <row r="316" ht="11.1" customHeight="1" x14ac:dyDescent="0.3"/>
    <row r="317" ht="11.1" customHeight="1" x14ac:dyDescent="0.3"/>
    <row r="318" ht="11.1" customHeight="1" x14ac:dyDescent="0.3"/>
    <row r="319" ht="11.1" customHeight="1" x14ac:dyDescent="0.3"/>
    <row r="320" ht="11.1" customHeight="1" x14ac:dyDescent="0.3"/>
    <row r="321" ht="11.1" customHeight="1" x14ac:dyDescent="0.3"/>
    <row r="322" ht="11.1" customHeight="1" x14ac:dyDescent="0.3"/>
    <row r="323" ht="11.1" customHeight="1" x14ac:dyDescent="0.3"/>
    <row r="324" ht="11.1" customHeight="1" x14ac:dyDescent="0.3"/>
    <row r="325" ht="11.1" customHeight="1" x14ac:dyDescent="0.3"/>
    <row r="326" ht="11.1" customHeight="1" x14ac:dyDescent="0.3"/>
    <row r="327" ht="11.1" customHeight="1" x14ac:dyDescent="0.3"/>
    <row r="328" ht="11.1" customHeight="1" x14ac:dyDescent="0.3"/>
    <row r="329" ht="11.1" customHeight="1" x14ac:dyDescent="0.3"/>
    <row r="330" ht="11.1" customHeight="1" x14ac:dyDescent="0.3"/>
    <row r="331" ht="11.1" customHeight="1" x14ac:dyDescent="0.3"/>
    <row r="332" ht="11.1" customHeight="1" x14ac:dyDescent="0.3"/>
    <row r="333" ht="11.1" customHeight="1" x14ac:dyDescent="0.3"/>
    <row r="334" ht="11.1" customHeight="1" x14ac:dyDescent="0.3"/>
    <row r="335" ht="11.1" customHeight="1" x14ac:dyDescent="0.3"/>
    <row r="336" ht="11.1" customHeight="1" x14ac:dyDescent="0.3"/>
    <row r="337" ht="11.1" customHeight="1" x14ac:dyDescent="0.3"/>
    <row r="338" ht="11.1" customHeight="1" x14ac:dyDescent="0.3"/>
    <row r="339" ht="11.1" customHeight="1" x14ac:dyDescent="0.3"/>
    <row r="340" ht="11.1" customHeight="1" x14ac:dyDescent="0.3"/>
    <row r="341" ht="11.1" customHeight="1" x14ac:dyDescent="0.3"/>
    <row r="342" ht="11.1" customHeight="1" x14ac:dyDescent="0.3"/>
    <row r="343" ht="11.1" customHeight="1" x14ac:dyDescent="0.3"/>
    <row r="344" ht="11.1" customHeight="1" x14ac:dyDescent="0.3"/>
    <row r="345" ht="11.1" customHeight="1" x14ac:dyDescent="0.3"/>
    <row r="346" ht="11.1" customHeight="1" x14ac:dyDescent="0.3"/>
    <row r="347" ht="11.1" customHeight="1" x14ac:dyDescent="0.3"/>
    <row r="348" ht="11.1" customHeight="1" x14ac:dyDescent="0.3"/>
    <row r="349" ht="11.1" customHeight="1" x14ac:dyDescent="0.3"/>
    <row r="350" ht="11.1" customHeight="1" x14ac:dyDescent="0.3"/>
    <row r="351" ht="11.1" customHeight="1" x14ac:dyDescent="0.3"/>
    <row r="352" ht="11.1" customHeight="1" x14ac:dyDescent="0.3"/>
    <row r="353" ht="11.1" customHeight="1" x14ac:dyDescent="0.3"/>
    <row r="354" ht="11.1" customHeight="1" x14ac:dyDescent="0.3"/>
    <row r="355" ht="11.1" customHeight="1" x14ac:dyDescent="0.3"/>
    <row r="356" ht="11.1" customHeight="1" x14ac:dyDescent="0.3"/>
    <row r="357" ht="11.1" customHeight="1" x14ac:dyDescent="0.3"/>
    <row r="358" ht="11.1" customHeight="1" x14ac:dyDescent="0.3"/>
    <row r="359" ht="11.1" customHeight="1" x14ac:dyDescent="0.3"/>
    <row r="360" ht="11.1" customHeight="1" x14ac:dyDescent="0.3"/>
    <row r="361" ht="11.1" customHeight="1" x14ac:dyDescent="0.3"/>
    <row r="362" ht="11.1" customHeight="1" x14ac:dyDescent="0.3"/>
    <row r="363" ht="11.1" customHeight="1" x14ac:dyDescent="0.3"/>
    <row r="364" ht="11.1" customHeight="1" x14ac:dyDescent="0.3"/>
    <row r="365" ht="11.1" customHeight="1" x14ac:dyDescent="0.3"/>
    <row r="366" ht="11.1" customHeight="1" x14ac:dyDescent="0.3"/>
    <row r="367" ht="11.1" customHeight="1" x14ac:dyDescent="0.3"/>
    <row r="368" ht="11.1" customHeight="1" x14ac:dyDescent="0.3"/>
    <row r="369" ht="11.1" customHeight="1" x14ac:dyDescent="0.3"/>
    <row r="370" ht="11.1" customHeight="1" x14ac:dyDescent="0.3"/>
    <row r="371" ht="11.1" customHeight="1" x14ac:dyDescent="0.3"/>
    <row r="372" ht="11.1" customHeight="1" x14ac:dyDescent="0.3"/>
    <row r="373" ht="11.1" customHeight="1" x14ac:dyDescent="0.3"/>
    <row r="374" ht="11.1" customHeight="1" x14ac:dyDescent="0.3"/>
    <row r="375" ht="11.1" customHeight="1" x14ac:dyDescent="0.3"/>
    <row r="376" ht="11.1" customHeight="1" x14ac:dyDescent="0.3"/>
    <row r="377" ht="11.1" customHeight="1" x14ac:dyDescent="0.3"/>
    <row r="378" ht="11.1" customHeight="1" x14ac:dyDescent="0.3"/>
    <row r="379" ht="11.1" customHeight="1" x14ac:dyDescent="0.3"/>
    <row r="380" ht="11.1" customHeight="1" x14ac:dyDescent="0.3"/>
    <row r="381" ht="11.1" customHeight="1" x14ac:dyDescent="0.3"/>
    <row r="382" ht="11.1" customHeight="1" x14ac:dyDescent="0.3"/>
    <row r="383" ht="11.1" customHeight="1" x14ac:dyDescent="0.3"/>
    <row r="384" ht="11.1" customHeight="1" x14ac:dyDescent="0.3"/>
    <row r="385" ht="11.1" customHeight="1" x14ac:dyDescent="0.3"/>
    <row r="386" ht="11.1" customHeight="1" x14ac:dyDescent="0.3"/>
    <row r="387" ht="11.1" customHeight="1" x14ac:dyDescent="0.3"/>
    <row r="388" ht="11.1" customHeight="1" x14ac:dyDescent="0.3"/>
    <row r="389" ht="11.1" customHeight="1" x14ac:dyDescent="0.3"/>
    <row r="390" ht="11.1" customHeight="1" x14ac:dyDescent="0.3"/>
    <row r="391" ht="11.1" customHeight="1" x14ac:dyDescent="0.3"/>
    <row r="392" ht="11.1" customHeight="1" x14ac:dyDescent="0.3"/>
    <row r="393" ht="11.1" customHeight="1" x14ac:dyDescent="0.3"/>
    <row r="394" ht="11.1" customHeight="1" x14ac:dyDescent="0.3"/>
    <row r="395" ht="11.1" customHeight="1" x14ac:dyDescent="0.3"/>
    <row r="396" ht="11.1" customHeight="1" x14ac:dyDescent="0.3"/>
    <row r="397" ht="11.1" customHeight="1" x14ac:dyDescent="0.3"/>
    <row r="398" ht="11.1" customHeight="1" x14ac:dyDescent="0.3"/>
    <row r="399" ht="11.1" customHeight="1" x14ac:dyDescent="0.3"/>
    <row r="400" ht="11.1" customHeight="1" x14ac:dyDescent="0.3"/>
    <row r="401" ht="11.1" customHeight="1" x14ac:dyDescent="0.3"/>
    <row r="402" ht="11.1" customHeight="1" x14ac:dyDescent="0.3"/>
    <row r="403" ht="11.1" customHeight="1" x14ac:dyDescent="0.3"/>
    <row r="404" ht="11.1" customHeight="1" x14ac:dyDescent="0.3"/>
    <row r="405" ht="11.1" customHeight="1" x14ac:dyDescent="0.3"/>
    <row r="406" ht="11.1" customHeight="1" x14ac:dyDescent="0.3"/>
    <row r="407" ht="11.1" customHeight="1" x14ac:dyDescent="0.3"/>
    <row r="408" ht="11.1" customHeight="1" x14ac:dyDescent="0.3"/>
    <row r="409" ht="11.1" customHeight="1" x14ac:dyDescent="0.3"/>
    <row r="410" ht="11.1" customHeight="1" x14ac:dyDescent="0.3"/>
    <row r="411" ht="11.1" customHeight="1" x14ac:dyDescent="0.3"/>
    <row r="412" ht="11.1" customHeight="1" x14ac:dyDescent="0.3"/>
    <row r="413" ht="11.1" customHeight="1" x14ac:dyDescent="0.3"/>
    <row r="414" ht="11.1" customHeight="1" x14ac:dyDescent="0.3"/>
    <row r="415" ht="11.1" customHeight="1" x14ac:dyDescent="0.3"/>
    <row r="416" ht="11.1" customHeight="1" x14ac:dyDescent="0.3"/>
    <row r="417" ht="11.1" customHeight="1" x14ac:dyDescent="0.3"/>
    <row r="418" ht="11.1" customHeight="1" x14ac:dyDescent="0.3"/>
    <row r="419" ht="11.1" customHeight="1" x14ac:dyDescent="0.3"/>
    <row r="420" ht="11.1" customHeight="1" x14ac:dyDescent="0.3"/>
    <row r="421" ht="11.1" customHeight="1" x14ac:dyDescent="0.3"/>
    <row r="422" ht="11.1" customHeight="1" x14ac:dyDescent="0.3"/>
    <row r="423" ht="11.1" customHeight="1" x14ac:dyDescent="0.3"/>
    <row r="424" ht="11.1" customHeight="1" x14ac:dyDescent="0.3"/>
    <row r="425" ht="11.1" customHeight="1" x14ac:dyDescent="0.3"/>
    <row r="426" ht="11.1" customHeight="1" x14ac:dyDescent="0.3"/>
    <row r="427" ht="11.1" customHeight="1" x14ac:dyDescent="0.3"/>
    <row r="428" ht="11.1" customHeight="1" x14ac:dyDescent="0.3"/>
    <row r="429" ht="11.1" customHeight="1" x14ac:dyDescent="0.3"/>
    <row r="430" ht="11.1" customHeight="1" x14ac:dyDescent="0.3"/>
    <row r="431" ht="11.1" customHeight="1" x14ac:dyDescent="0.3"/>
    <row r="432" ht="11.1" customHeight="1" x14ac:dyDescent="0.3"/>
    <row r="433" ht="11.1" customHeight="1" x14ac:dyDescent="0.3"/>
    <row r="434" ht="11.1" customHeight="1" x14ac:dyDescent="0.3"/>
    <row r="435" ht="11.1" customHeight="1" x14ac:dyDescent="0.3"/>
    <row r="436" ht="11.1" customHeight="1" x14ac:dyDescent="0.3"/>
    <row r="437" ht="11.1" customHeight="1" x14ac:dyDescent="0.3"/>
    <row r="438" ht="11.1" customHeight="1" x14ac:dyDescent="0.3"/>
    <row r="439" ht="11.1" customHeight="1" x14ac:dyDescent="0.3"/>
    <row r="440" ht="11.1" customHeight="1" x14ac:dyDescent="0.3"/>
    <row r="441" ht="11.1" customHeight="1" x14ac:dyDescent="0.3"/>
    <row r="442" ht="11.1" customHeight="1" x14ac:dyDescent="0.3"/>
    <row r="443" ht="11.1" customHeight="1" x14ac:dyDescent="0.3"/>
    <row r="444" ht="11.1" customHeight="1" x14ac:dyDescent="0.3"/>
    <row r="445" ht="11.1" customHeight="1" x14ac:dyDescent="0.3"/>
    <row r="446" ht="11.1" customHeight="1" x14ac:dyDescent="0.3"/>
    <row r="447" ht="11.1" customHeight="1" x14ac:dyDescent="0.3"/>
    <row r="448" ht="11.1" customHeight="1" x14ac:dyDescent="0.3"/>
    <row r="449" ht="11.1" customHeight="1" x14ac:dyDescent="0.3"/>
    <row r="450" ht="11.1" customHeight="1" x14ac:dyDescent="0.3"/>
    <row r="451" ht="11.1" customHeight="1" x14ac:dyDescent="0.3"/>
    <row r="452" ht="11.1" customHeight="1" x14ac:dyDescent="0.3"/>
    <row r="453" ht="11.1" customHeight="1" x14ac:dyDescent="0.3"/>
    <row r="454" ht="11.1" customHeight="1" x14ac:dyDescent="0.3"/>
    <row r="455" ht="11.1" customHeight="1" x14ac:dyDescent="0.3"/>
    <row r="456" ht="11.1" customHeight="1" x14ac:dyDescent="0.3"/>
    <row r="457" ht="11.1" customHeight="1" x14ac:dyDescent="0.3"/>
    <row r="458" ht="11.1" customHeight="1" x14ac:dyDescent="0.3"/>
    <row r="459" ht="11.1" customHeight="1" x14ac:dyDescent="0.3"/>
    <row r="460" ht="11.1" customHeight="1" x14ac:dyDescent="0.3"/>
    <row r="461" ht="11.1" customHeight="1" x14ac:dyDescent="0.3"/>
    <row r="462" ht="11.1" customHeight="1" x14ac:dyDescent="0.3"/>
    <row r="463" ht="11.1" customHeight="1" x14ac:dyDescent="0.3"/>
    <row r="464" ht="11.1" customHeight="1" x14ac:dyDescent="0.3"/>
    <row r="465" ht="11.1" customHeight="1" x14ac:dyDescent="0.3"/>
    <row r="466" ht="11.1" customHeight="1" x14ac:dyDescent="0.3"/>
    <row r="467" ht="11.1" customHeight="1" x14ac:dyDescent="0.3"/>
    <row r="468" ht="11.1" customHeight="1" x14ac:dyDescent="0.3"/>
    <row r="469" ht="11.1" customHeight="1" x14ac:dyDescent="0.3"/>
    <row r="470" ht="11.1" customHeight="1" x14ac:dyDescent="0.3"/>
    <row r="471" ht="11.1" customHeight="1" x14ac:dyDescent="0.3"/>
    <row r="472" ht="11.1" customHeight="1" x14ac:dyDescent="0.3"/>
    <row r="473" ht="11.1" customHeight="1" x14ac:dyDescent="0.3"/>
    <row r="474" ht="11.1" customHeight="1" x14ac:dyDescent="0.3"/>
    <row r="475" ht="11.1" customHeight="1" x14ac:dyDescent="0.3"/>
    <row r="476" ht="11.1" customHeight="1" x14ac:dyDescent="0.3"/>
    <row r="477" ht="11.1" customHeight="1" x14ac:dyDescent="0.3"/>
    <row r="478" ht="11.1" customHeight="1" x14ac:dyDescent="0.3"/>
    <row r="479" ht="11.1" customHeight="1" x14ac:dyDescent="0.3"/>
    <row r="480" ht="11.1" customHeight="1" x14ac:dyDescent="0.3"/>
    <row r="481" ht="11.1" customHeight="1" x14ac:dyDescent="0.3"/>
    <row r="482" ht="11.1" customHeight="1" x14ac:dyDescent="0.3"/>
    <row r="483" ht="11.1" customHeight="1" x14ac:dyDescent="0.3"/>
    <row r="484" ht="11.1" customHeight="1" x14ac:dyDescent="0.3"/>
    <row r="485" ht="11.1" customHeight="1" x14ac:dyDescent="0.3"/>
    <row r="486" ht="11.1" customHeight="1" x14ac:dyDescent="0.3"/>
    <row r="487" ht="11.1" customHeight="1" x14ac:dyDescent="0.3"/>
    <row r="488" ht="11.1" customHeight="1" x14ac:dyDescent="0.3"/>
    <row r="489" ht="11.1" customHeight="1" x14ac:dyDescent="0.3"/>
    <row r="490" ht="11.1" customHeight="1" x14ac:dyDescent="0.3"/>
    <row r="491" ht="11.1" customHeight="1" x14ac:dyDescent="0.3"/>
    <row r="492" ht="11.1" customHeight="1" x14ac:dyDescent="0.3"/>
    <row r="493" ht="11.1" customHeight="1" x14ac:dyDescent="0.3"/>
    <row r="494" ht="11.1" customHeight="1" x14ac:dyDescent="0.3"/>
    <row r="495" ht="11.1" customHeight="1" x14ac:dyDescent="0.3"/>
    <row r="496" ht="11.1" customHeight="1" x14ac:dyDescent="0.3"/>
    <row r="497" ht="11.1" customHeight="1" x14ac:dyDescent="0.3"/>
    <row r="498" ht="11.1" customHeight="1" x14ac:dyDescent="0.3"/>
    <row r="499" ht="11.1" customHeight="1" x14ac:dyDescent="0.3"/>
    <row r="500" ht="11.1" customHeight="1" x14ac:dyDescent="0.3"/>
    <row r="501" ht="11.1" customHeight="1" x14ac:dyDescent="0.3"/>
    <row r="502" ht="11.1" customHeight="1" x14ac:dyDescent="0.3"/>
    <row r="503" ht="11.1" customHeight="1" x14ac:dyDescent="0.3"/>
    <row r="504" ht="11.1" customHeight="1" x14ac:dyDescent="0.3"/>
    <row r="505" ht="11.1" customHeight="1" x14ac:dyDescent="0.3"/>
    <row r="506" ht="11.1" customHeight="1" x14ac:dyDescent="0.3"/>
    <row r="507" ht="11.1" customHeight="1" x14ac:dyDescent="0.3"/>
    <row r="508" ht="11.1" customHeight="1" x14ac:dyDescent="0.3"/>
    <row r="509" ht="11.1" customHeight="1" x14ac:dyDescent="0.3"/>
    <row r="510" ht="11.1" customHeight="1" x14ac:dyDescent="0.3"/>
    <row r="511" ht="11.1" customHeight="1" x14ac:dyDescent="0.3"/>
    <row r="512" ht="11.1" customHeight="1" x14ac:dyDescent="0.3"/>
    <row r="513" ht="11.1" customHeight="1" x14ac:dyDescent="0.3"/>
    <row r="514" ht="11.1" customHeight="1" x14ac:dyDescent="0.3"/>
    <row r="515" ht="11.1" customHeight="1" x14ac:dyDescent="0.3"/>
    <row r="516" ht="11.1" customHeight="1" x14ac:dyDescent="0.3"/>
    <row r="517" ht="11.1" customHeight="1" x14ac:dyDescent="0.3"/>
    <row r="518" ht="11.1" customHeight="1" x14ac:dyDescent="0.3"/>
    <row r="519" ht="11.1" customHeight="1" x14ac:dyDescent="0.3"/>
    <row r="520" ht="11.1" customHeight="1" x14ac:dyDescent="0.3"/>
    <row r="521" ht="11.1" customHeight="1" x14ac:dyDescent="0.3"/>
    <row r="522" ht="11.1" customHeight="1" x14ac:dyDescent="0.3"/>
    <row r="523" ht="11.1" customHeight="1" x14ac:dyDescent="0.3"/>
    <row r="524" ht="11.1" customHeight="1" x14ac:dyDescent="0.3"/>
    <row r="525" ht="11.1" customHeight="1" x14ac:dyDescent="0.3"/>
    <row r="526" ht="11.1" customHeight="1" x14ac:dyDescent="0.3"/>
    <row r="527" ht="11.1" customHeight="1" x14ac:dyDescent="0.3"/>
    <row r="528" ht="11.1" customHeight="1" x14ac:dyDescent="0.3"/>
    <row r="529" ht="11.1" customHeight="1" x14ac:dyDescent="0.3"/>
    <row r="530" ht="11.1" customHeight="1" x14ac:dyDescent="0.3"/>
    <row r="531" ht="11.1" customHeight="1" x14ac:dyDescent="0.3"/>
    <row r="532" ht="11.1" customHeight="1" x14ac:dyDescent="0.3"/>
    <row r="533" ht="11.1" customHeight="1" x14ac:dyDescent="0.3"/>
    <row r="534" ht="11.1" customHeight="1" x14ac:dyDescent="0.3"/>
    <row r="535" ht="11.1" customHeight="1" x14ac:dyDescent="0.3"/>
    <row r="536" ht="11.1" customHeight="1" x14ac:dyDescent="0.3"/>
    <row r="537" ht="11.1" customHeight="1" x14ac:dyDescent="0.3"/>
    <row r="538" ht="11.1" customHeight="1" x14ac:dyDescent="0.3"/>
    <row r="539" ht="11.1" customHeight="1" x14ac:dyDescent="0.3"/>
    <row r="540" ht="11.1" customHeight="1" x14ac:dyDescent="0.3"/>
    <row r="541" ht="11.1" customHeight="1" x14ac:dyDescent="0.3"/>
    <row r="542" ht="11.1" customHeight="1" x14ac:dyDescent="0.3"/>
    <row r="543" ht="11.1" customHeight="1" x14ac:dyDescent="0.3"/>
    <row r="544" ht="11.1" customHeight="1" x14ac:dyDescent="0.3"/>
    <row r="545" ht="11.1" customHeight="1" x14ac:dyDescent="0.3"/>
    <row r="546" ht="11.1" customHeight="1" x14ac:dyDescent="0.3"/>
    <row r="547" ht="11.1" customHeight="1" x14ac:dyDescent="0.3"/>
    <row r="548" ht="11.1" customHeight="1" x14ac:dyDescent="0.3"/>
    <row r="549" ht="11.1" customHeight="1" x14ac:dyDescent="0.3"/>
    <row r="550" ht="11.1" customHeight="1" x14ac:dyDescent="0.3"/>
    <row r="551" ht="11.1" customHeight="1" x14ac:dyDescent="0.3"/>
    <row r="552" ht="11.1" customHeight="1" x14ac:dyDescent="0.3"/>
    <row r="553" ht="11.1" customHeight="1" x14ac:dyDescent="0.3"/>
    <row r="554" ht="11.1" customHeight="1" x14ac:dyDescent="0.3"/>
    <row r="555" ht="11.1" customHeight="1" x14ac:dyDescent="0.3"/>
    <row r="556" ht="11.1" customHeight="1" x14ac:dyDescent="0.3"/>
    <row r="557" ht="11.1" customHeight="1" x14ac:dyDescent="0.3"/>
    <row r="558" ht="11.1" customHeight="1" x14ac:dyDescent="0.3"/>
    <row r="559" ht="11.1" customHeight="1" x14ac:dyDescent="0.3"/>
    <row r="560" ht="11.1" customHeight="1" x14ac:dyDescent="0.3"/>
    <row r="561" ht="11.1" customHeight="1" x14ac:dyDescent="0.3"/>
    <row r="562" ht="11.1" customHeight="1" x14ac:dyDescent="0.3"/>
    <row r="563" ht="11.1" customHeight="1" x14ac:dyDescent="0.3"/>
    <row r="564" ht="11.1" customHeight="1" x14ac:dyDescent="0.3"/>
    <row r="565" ht="11.1" customHeight="1" x14ac:dyDescent="0.3"/>
    <row r="566" ht="11.1" customHeight="1" x14ac:dyDescent="0.3"/>
    <row r="567" ht="11.1" customHeight="1" x14ac:dyDescent="0.3"/>
    <row r="568" ht="11.1" customHeight="1" x14ac:dyDescent="0.3"/>
    <row r="569" ht="11.1" customHeight="1" x14ac:dyDescent="0.3"/>
    <row r="570" ht="11.1" customHeight="1" x14ac:dyDescent="0.3"/>
    <row r="571" ht="11.1" customHeight="1" x14ac:dyDescent="0.3"/>
    <row r="572" ht="11.1" customHeight="1" x14ac:dyDescent="0.3"/>
    <row r="573" ht="11.1" customHeight="1" x14ac:dyDescent="0.3"/>
    <row r="574" ht="11.1" customHeight="1" x14ac:dyDescent="0.3"/>
    <row r="575" ht="11.1" customHeight="1" x14ac:dyDescent="0.3"/>
    <row r="576" ht="11.1" customHeight="1" x14ac:dyDescent="0.3"/>
    <row r="577" ht="11.1" customHeight="1" x14ac:dyDescent="0.3"/>
    <row r="578" ht="11.1" customHeight="1" x14ac:dyDescent="0.3"/>
    <row r="579" ht="11.1" customHeight="1" x14ac:dyDescent="0.3"/>
    <row r="580" ht="11.1" customHeight="1" x14ac:dyDescent="0.3"/>
    <row r="581" ht="11.1" customHeight="1" x14ac:dyDescent="0.3"/>
    <row r="582" ht="11.1" customHeight="1" x14ac:dyDescent="0.3"/>
    <row r="583" ht="11.1" customHeight="1" x14ac:dyDescent="0.3"/>
    <row r="584" ht="11.1" customHeight="1" x14ac:dyDescent="0.3"/>
    <row r="585" ht="11.1" customHeight="1" x14ac:dyDescent="0.3"/>
    <row r="586" ht="11.1" customHeight="1" x14ac:dyDescent="0.3"/>
    <row r="587" ht="11.1" customHeight="1" x14ac:dyDescent="0.3"/>
    <row r="588" ht="11.1" customHeight="1" x14ac:dyDescent="0.3"/>
    <row r="589" ht="11.1" customHeight="1" x14ac:dyDescent="0.3"/>
    <row r="590" ht="11.1" customHeight="1" x14ac:dyDescent="0.3"/>
    <row r="591" ht="11.1" customHeight="1" x14ac:dyDescent="0.3"/>
    <row r="592" ht="11.1" customHeight="1" x14ac:dyDescent="0.3"/>
    <row r="593" ht="11.1" customHeight="1" x14ac:dyDescent="0.3"/>
    <row r="594" ht="11.1" customHeight="1" x14ac:dyDescent="0.3"/>
    <row r="595" ht="11.1" customHeight="1" x14ac:dyDescent="0.3"/>
    <row r="596" ht="11.1" customHeight="1" x14ac:dyDescent="0.3"/>
    <row r="597" ht="11.1" customHeight="1" x14ac:dyDescent="0.3"/>
    <row r="598" ht="11.1" customHeight="1" x14ac:dyDescent="0.3"/>
    <row r="599" ht="11.1" customHeight="1" x14ac:dyDescent="0.3"/>
    <row r="600" ht="11.1" customHeight="1" x14ac:dyDescent="0.3"/>
    <row r="601" ht="11.1" customHeight="1" x14ac:dyDescent="0.3"/>
    <row r="602" ht="11.1" customHeight="1" x14ac:dyDescent="0.3"/>
    <row r="603" ht="11.1" customHeight="1" x14ac:dyDescent="0.3"/>
    <row r="604" ht="11.1" customHeight="1" x14ac:dyDescent="0.3"/>
    <row r="605" ht="11.1" customHeight="1" x14ac:dyDescent="0.3"/>
    <row r="606" ht="11.1" customHeight="1" x14ac:dyDescent="0.3"/>
    <row r="607" ht="11.1" customHeight="1" x14ac:dyDescent="0.3"/>
    <row r="608" ht="11.1" customHeight="1" x14ac:dyDescent="0.3"/>
    <row r="609" ht="11.1" customHeight="1" x14ac:dyDescent="0.3"/>
    <row r="610" ht="11.1" customHeight="1" x14ac:dyDescent="0.3"/>
    <row r="611" ht="11.1" customHeight="1" x14ac:dyDescent="0.3"/>
    <row r="612" ht="11.1" customHeight="1" x14ac:dyDescent="0.3"/>
    <row r="613" ht="11.1" customHeight="1" x14ac:dyDescent="0.3"/>
    <row r="614" ht="11.1" customHeight="1" x14ac:dyDescent="0.3"/>
    <row r="615" ht="11.1" customHeight="1" x14ac:dyDescent="0.3"/>
    <row r="616" ht="11.1" customHeight="1" x14ac:dyDescent="0.3"/>
    <row r="617" ht="11.1" customHeight="1" x14ac:dyDescent="0.3"/>
    <row r="618" ht="11.1" customHeight="1" x14ac:dyDescent="0.3"/>
    <row r="619" ht="11.1" customHeight="1" x14ac:dyDescent="0.3"/>
    <row r="620" ht="11.1" customHeight="1" x14ac:dyDescent="0.3"/>
    <row r="621" ht="11.1" customHeight="1" x14ac:dyDescent="0.3"/>
    <row r="622" ht="11.1" customHeight="1" x14ac:dyDescent="0.3"/>
    <row r="623" ht="11.1" customHeight="1" x14ac:dyDescent="0.3"/>
    <row r="624" ht="11.1" customHeight="1" x14ac:dyDescent="0.3"/>
    <row r="625" ht="11.1" customHeight="1" x14ac:dyDescent="0.3"/>
    <row r="626" ht="11.1" customHeight="1" x14ac:dyDescent="0.3"/>
    <row r="627" ht="11.1" customHeight="1" x14ac:dyDescent="0.3"/>
    <row r="628" ht="11.1" customHeight="1" x14ac:dyDescent="0.3"/>
    <row r="629" ht="11.1" customHeight="1" x14ac:dyDescent="0.3"/>
    <row r="630" ht="11.1" customHeight="1" x14ac:dyDescent="0.3"/>
    <row r="631" ht="11.1" customHeight="1" x14ac:dyDescent="0.3"/>
    <row r="632" ht="11.1" customHeight="1" x14ac:dyDescent="0.3"/>
    <row r="633" ht="11.1" customHeight="1" x14ac:dyDescent="0.3"/>
    <row r="634" ht="11.1" customHeight="1" x14ac:dyDescent="0.3"/>
    <row r="635" ht="11.1" customHeight="1" x14ac:dyDescent="0.3"/>
    <row r="636" ht="11.1" customHeight="1" x14ac:dyDescent="0.3"/>
    <row r="637" ht="11.1" customHeight="1" x14ac:dyDescent="0.3"/>
    <row r="638" ht="11.1" customHeight="1" x14ac:dyDescent="0.3"/>
    <row r="639" ht="11.1" customHeight="1" x14ac:dyDescent="0.3"/>
    <row r="640" ht="11.1" customHeight="1" x14ac:dyDescent="0.3"/>
    <row r="641" ht="11.1" customHeight="1" x14ac:dyDescent="0.3"/>
    <row r="642" ht="11.1" customHeight="1" x14ac:dyDescent="0.3"/>
    <row r="643" ht="11.1" customHeight="1" x14ac:dyDescent="0.3"/>
    <row r="644" ht="11.1" customHeight="1" x14ac:dyDescent="0.3"/>
    <row r="645" ht="11.1" customHeight="1" x14ac:dyDescent="0.3"/>
    <row r="646" ht="11.1" customHeight="1" x14ac:dyDescent="0.3"/>
    <row r="647" ht="11.1" customHeight="1" x14ac:dyDescent="0.3"/>
    <row r="648" ht="11.1" customHeight="1" x14ac:dyDescent="0.3"/>
    <row r="649" ht="11.1" customHeight="1" x14ac:dyDescent="0.3"/>
    <row r="650" ht="11.1" customHeight="1" x14ac:dyDescent="0.3"/>
    <row r="651" ht="11.1" customHeight="1" x14ac:dyDescent="0.3"/>
    <row r="652" ht="11.1" customHeight="1" x14ac:dyDescent="0.3"/>
    <row r="653" ht="11.1" customHeight="1" x14ac:dyDescent="0.3"/>
    <row r="654" ht="11.1" customHeight="1" x14ac:dyDescent="0.3"/>
    <row r="655" ht="11.1" customHeight="1" x14ac:dyDescent="0.3"/>
    <row r="656" ht="11.1" customHeight="1" x14ac:dyDescent="0.3"/>
    <row r="657" ht="11.1" customHeight="1" x14ac:dyDescent="0.3"/>
    <row r="658" ht="11.1" customHeight="1" x14ac:dyDescent="0.3"/>
    <row r="659" ht="11.1" customHeight="1" x14ac:dyDescent="0.3"/>
    <row r="660" ht="11.1" customHeight="1" x14ac:dyDescent="0.3"/>
    <row r="661" ht="11.1" customHeight="1" x14ac:dyDescent="0.3"/>
    <row r="662" ht="11.1" customHeight="1" x14ac:dyDescent="0.3"/>
    <row r="663" ht="11.1" customHeight="1" x14ac:dyDescent="0.3"/>
    <row r="664" ht="11.1" customHeight="1" x14ac:dyDescent="0.3"/>
    <row r="665" ht="11.1" customHeight="1" x14ac:dyDescent="0.3"/>
    <row r="666" ht="11.1" customHeight="1" x14ac:dyDescent="0.3"/>
    <row r="667" ht="11.1" customHeight="1" x14ac:dyDescent="0.3"/>
    <row r="668" ht="11.1" customHeight="1" x14ac:dyDescent="0.3"/>
    <row r="669" ht="11.1" customHeight="1" x14ac:dyDescent="0.3"/>
    <row r="670" ht="11.1" customHeight="1" x14ac:dyDescent="0.3"/>
    <row r="671" ht="11.1" customHeight="1" x14ac:dyDescent="0.3"/>
    <row r="672" ht="11.1" customHeight="1" x14ac:dyDescent="0.3"/>
    <row r="673" ht="11.1" customHeight="1" x14ac:dyDescent="0.3"/>
    <row r="674" ht="11.1" customHeight="1" x14ac:dyDescent="0.3"/>
    <row r="675" ht="11.1" customHeight="1" x14ac:dyDescent="0.3"/>
    <row r="676" ht="11.1" customHeight="1" x14ac:dyDescent="0.3"/>
    <row r="677" ht="11.1" customHeight="1" x14ac:dyDescent="0.3"/>
    <row r="678" ht="11.1" customHeight="1" x14ac:dyDescent="0.3"/>
    <row r="679" ht="11.1" customHeight="1" x14ac:dyDescent="0.3"/>
    <row r="680" ht="11.1" customHeight="1" x14ac:dyDescent="0.3"/>
    <row r="681" ht="11.1" customHeight="1" x14ac:dyDescent="0.3"/>
    <row r="682" ht="11.1" customHeight="1" x14ac:dyDescent="0.3"/>
    <row r="683" ht="11.1" customHeight="1" x14ac:dyDescent="0.3"/>
    <row r="684" ht="11.1" customHeight="1" x14ac:dyDescent="0.3"/>
    <row r="685" ht="11.1" customHeight="1" x14ac:dyDescent="0.3"/>
    <row r="686" ht="11.1" customHeight="1" x14ac:dyDescent="0.3"/>
    <row r="687" ht="11.1" customHeight="1" x14ac:dyDescent="0.3"/>
    <row r="688" ht="11.1" customHeight="1" x14ac:dyDescent="0.3"/>
    <row r="689" ht="11.1" customHeight="1" x14ac:dyDescent="0.3"/>
    <row r="690" ht="11.1" customHeight="1" x14ac:dyDescent="0.3"/>
    <row r="691" ht="11.1" customHeight="1" x14ac:dyDescent="0.3"/>
    <row r="692" ht="11.1" customHeight="1" x14ac:dyDescent="0.3"/>
    <row r="693" ht="11.1" customHeight="1" x14ac:dyDescent="0.3"/>
    <row r="694" ht="11.1" customHeight="1" x14ac:dyDescent="0.3"/>
    <row r="695" ht="11.1" customHeight="1" x14ac:dyDescent="0.3"/>
    <row r="696" ht="11.1" customHeight="1" x14ac:dyDescent="0.3"/>
    <row r="697" ht="11.1" customHeight="1" x14ac:dyDescent="0.3"/>
    <row r="698" ht="11.1" customHeight="1" x14ac:dyDescent="0.3"/>
    <row r="699" ht="11.1" customHeight="1" x14ac:dyDescent="0.3"/>
    <row r="700" ht="11.1" customHeight="1" x14ac:dyDescent="0.3"/>
    <row r="701" ht="11.1" customHeight="1" x14ac:dyDescent="0.3"/>
    <row r="702" ht="11.1" customHeight="1" x14ac:dyDescent="0.3"/>
    <row r="703" ht="11.1" customHeight="1" x14ac:dyDescent="0.3"/>
    <row r="704" ht="11.1" customHeight="1" x14ac:dyDescent="0.3"/>
    <row r="705" ht="11.1" customHeight="1" x14ac:dyDescent="0.3"/>
    <row r="706" ht="11.1" customHeight="1" x14ac:dyDescent="0.3"/>
    <row r="707" ht="11.1" customHeight="1" x14ac:dyDescent="0.3"/>
    <row r="708" ht="11.1" customHeight="1" x14ac:dyDescent="0.3"/>
    <row r="709" ht="11.1" customHeight="1" x14ac:dyDescent="0.3"/>
    <row r="710" ht="11.1" customHeight="1" x14ac:dyDescent="0.3"/>
    <row r="711" ht="11.1" customHeight="1" x14ac:dyDescent="0.3"/>
    <row r="712" ht="11.1" customHeight="1" x14ac:dyDescent="0.3"/>
    <row r="713" ht="11.1" customHeight="1" x14ac:dyDescent="0.3"/>
    <row r="714" ht="11.1" customHeight="1" x14ac:dyDescent="0.3"/>
    <row r="715" ht="11.1" customHeight="1" x14ac:dyDescent="0.3"/>
    <row r="716" ht="11.1" customHeight="1" x14ac:dyDescent="0.3"/>
    <row r="717" ht="11.1" customHeight="1" x14ac:dyDescent="0.3"/>
    <row r="718" ht="11.1" customHeight="1" x14ac:dyDescent="0.3"/>
    <row r="719" ht="11.1" customHeight="1" x14ac:dyDescent="0.3"/>
    <row r="720" ht="11.1" customHeight="1" x14ac:dyDescent="0.3"/>
    <row r="721" ht="11.1" customHeight="1" x14ac:dyDescent="0.3"/>
    <row r="722" ht="11.1" customHeight="1" x14ac:dyDescent="0.3"/>
    <row r="723" ht="11.1" customHeight="1" x14ac:dyDescent="0.3"/>
    <row r="724" ht="11.1" customHeight="1" x14ac:dyDescent="0.3"/>
    <row r="725" ht="11.1" customHeight="1" x14ac:dyDescent="0.3"/>
    <row r="726" ht="11.1" customHeight="1" x14ac:dyDescent="0.3"/>
    <row r="727" ht="11.1" customHeight="1" x14ac:dyDescent="0.3"/>
    <row r="728" ht="11.1" customHeight="1" x14ac:dyDescent="0.3"/>
    <row r="729" ht="11.1" customHeight="1" x14ac:dyDescent="0.3"/>
    <row r="730" ht="11.1" customHeight="1" x14ac:dyDescent="0.3"/>
    <row r="731" ht="11.1" customHeight="1" x14ac:dyDescent="0.3"/>
    <row r="732" ht="11.1" customHeight="1" x14ac:dyDescent="0.3"/>
    <row r="733" ht="11.1" customHeight="1" x14ac:dyDescent="0.3"/>
    <row r="734" ht="11.1" customHeight="1" x14ac:dyDescent="0.3"/>
    <row r="735" ht="11.1" customHeight="1" x14ac:dyDescent="0.3"/>
    <row r="736" ht="11.1" customHeight="1" x14ac:dyDescent="0.3"/>
    <row r="737" ht="11.1" customHeight="1" x14ac:dyDescent="0.3"/>
    <row r="738" ht="11.1" customHeight="1" x14ac:dyDescent="0.3"/>
    <row r="739" ht="11.1" customHeight="1" x14ac:dyDescent="0.3"/>
    <row r="740" ht="11.1" customHeight="1" x14ac:dyDescent="0.3"/>
    <row r="741" ht="11.1" customHeight="1" x14ac:dyDescent="0.3"/>
    <row r="742" ht="11.1" customHeight="1" x14ac:dyDescent="0.3"/>
    <row r="743" ht="11.1" customHeight="1" x14ac:dyDescent="0.3"/>
    <row r="744" ht="11.1" customHeight="1" x14ac:dyDescent="0.3"/>
    <row r="745" ht="11.1" customHeight="1" x14ac:dyDescent="0.3"/>
    <row r="746" ht="11.1" customHeight="1" x14ac:dyDescent="0.3"/>
    <row r="747" ht="11.1" customHeight="1" x14ac:dyDescent="0.3"/>
    <row r="748" ht="11.1" customHeight="1" x14ac:dyDescent="0.3"/>
    <row r="749" ht="11.1" customHeight="1" x14ac:dyDescent="0.3"/>
    <row r="750" ht="11.1" customHeight="1" x14ac:dyDescent="0.3"/>
    <row r="751" ht="11.1" customHeight="1" x14ac:dyDescent="0.3"/>
    <row r="752" ht="11.1" customHeight="1" x14ac:dyDescent="0.3"/>
    <row r="753" ht="11.1" customHeight="1" x14ac:dyDescent="0.3"/>
    <row r="754" ht="11.1" customHeight="1" x14ac:dyDescent="0.3"/>
    <row r="755" ht="11.1" customHeight="1" x14ac:dyDescent="0.3"/>
    <row r="756" ht="11.1" customHeight="1" x14ac:dyDescent="0.3"/>
    <row r="757" ht="11.1" customHeight="1" x14ac:dyDescent="0.3"/>
    <row r="758" ht="11.1" customHeight="1" x14ac:dyDescent="0.3"/>
    <row r="759" ht="11.1" customHeight="1" x14ac:dyDescent="0.3"/>
    <row r="760" ht="11.1" customHeight="1" x14ac:dyDescent="0.3"/>
    <row r="761" ht="11.1" customHeight="1" x14ac:dyDescent="0.3"/>
    <row r="762" ht="11.1" customHeight="1" x14ac:dyDescent="0.3"/>
    <row r="763" ht="11.1" customHeight="1" x14ac:dyDescent="0.3"/>
    <row r="764" ht="11.1" customHeight="1" x14ac:dyDescent="0.3"/>
    <row r="765" ht="11.1" customHeight="1" x14ac:dyDescent="0.3"/>
    <row r="766" ht="11.1" customHeight="1" x14ac:dyDescent="0.3"/>
    <row r="767" ht="11.1" customHeight="1" x14ac:dyDescent="0.3"/>
    <row r="768" ht="11.1" customHeight="1" x14ac:dyDescent="0.3"/>
    <row r="769" ht="11.1" customHeight="1" x14ac:dyDescent="0.3"/>
    <row r="770" ht="11.1" customHeight="1" x14ac:dyDescent="0.3"/>
    <row r="771" ht="11.1" customHeight="1" x14ac:dyDescent="0.3"/>
    <row r="772" ht="11.1" customHeight="1" x14ac:dyDescent="0.3"/>
    <row r="773" ht="11.1" customHeight="1" x14ac:dyDescent="0.3"/>
    <row r="774" ht="11.1" customHeight="1" x14ac:dyDescent="0.3"/>
    <row r="775" ht="11.1" customHeight="1" x14ac:dyDescent="0.3"/>
    <row r="776" ht="11.1" customHeight="1" x14ac:dyDescent="0.3"/>
    <row r="777" ht="11.1" customHeight="1" x14ac:dyDescent="0.3"/>
    <row r="778" ht="11.1" customHeight="1" x14ac:dyDescent="0.3"/>
    <row r="779" ht="11.1" customHeight="1" x14ac:dyDescent="0.3"/>
    <row r="780" ht="11.1" customHeight="1" x14ac:dyDescent="0.3"/>
    <row r="781" ht="11.1" customHeight="1" x14ac:dyDescent="0.3"/>
    <row r="782" ht="11.1" customHeight="1" x14ac:dyDescent="0.3"/>
    <row r="783" ht="11.1" customHeight="1" x14ac:dyDescent="0.3"/>
    <row r="784" ht="11.1" customHeight="1" x14ac:dyDescent="0.3"/>
    <row r="785" ht="11.1" customHeight="1" x14ac:dyDescent="0.3"/>
    <row r="786" ht="11.1" customHeight="1" x14ac:dyDescent="0.3"/>
    <row r="787" ht="11.1" customHeight="1" x14ac:dyDescent="0.3"/>
    <row r="788" ht="11.1" customHeight="1" x14ac:dyDescent="0.3"/>
    <row r="789" ht="11.1" customHeight="1" x14ac:dyDescent="0.3"/>
    <row r="790" ht="11.1" customHeight="1" x14ac:dyDescent="0.3"/>
    <row r="791" ht="11.1" customHeight="1" x14ac:dyDescent="0.3"/>
    <row r="792" ht="11.1" customHeight="1" x14ac:dyDescent="0.3"/>
    <row r="793" ht="11.1" customHeight="1" x14ac:dyDescent="0.3"/>
    <row r="794" ht="11.1" customHeight="1" x14ac:dyDescent="0.3"/>
    <row r="795" ht="11.1" customHeight="1" x14ac:dyDescent="0.3"/>
    <row r="796" ht="11.1" customHeight="1" x14ac:dyDescent="0.3"/>
    <row r="797" ht="11.1" customHeight="1" x14ac:dyDescent="0.3"/>
    <row r="798" ht="11.1" customHeight="1" x14ac:dyDescent="0.3"/>
    <row r="799" ht="11.1" customHeight="1" x14ac:dyDescent="0.3"/>
    <row r="800" ht="11.1" customHeight="1" x14ac:dyDescent="0.3"/>
    <row r="801" ht="11.1" customHeight="1" x14ac:dyDescent="0.3"/>
    <row r="802" ht="11.1" customHeight="1" x14ac:dyDescent="0.3"/>
    <row r="803" ht="11.1" customHeight="1" x14ac:dyDescent="0.3"/>
    <row r="804" ht="11.1" customHeight="1" x14ac:dyDescent="0.3"/>
    <row r="805" ht="11.1" customHeight="1" x14ac:dyDescent="0.3"/>
    <row r="806" ht="11.1" customHeight="1" x14ac:dyDescent="0.3"/>
    <row r="807" ht="11.1" customHeight="1" x14ac:dyDescent="0.3"/>
    <row r="808" ht="11.1" customHeight="1" x14ac:dyDescent="0.3"/>
    <row r="809" ht="11.1" customHeight="1" x14ac:dyDescent="0.3"/>
    <row r="810" ht="11.1" customHeight="1" x14ac:dyDescent="0.3"/>
    <row r="811" ht="11.1" customHeight="1" x14ac:dyDescent="0.3"/>
    <row r="812" ht="11.1" customHeight="1" x14ac:dyDescent="0.3"/>
    <row r="813" ht="11.1" customHeight="1" x14ac:dyDescent="0.3"/>
    <row r="814" ht="11.1" customHeight="1" x14ac:dyDescent="0.3"/>
    <row r="815" ht="11.1" customHeight="1" x14ac:dyDescent="0.3"/>
    <row r="816" ht="11.1" customHeight="1" x14ac:dyDescent="0.3"/>
    <row r="817" ht="11.1" customHeight="1" x14ac:dyDescent="0.3"/>
    <row r="818" ht="11.1" customHeight="1" x14ac:dyDescent="0.3"/>
    <row r="819" ht="11.1" customHeight="1" x14ac:dyDescent="0.3"/>
    <row r="820" ht="11.1" customHeight="1" x14ac:dyDescent="0.3"/>
    <row r="821" ht="11.1" customHeight="1" x14ac:dyDescent="0.3"/>
    <row r="822" ht="11.1" customHeight="1" x14ac:dyDescent="0.3"/>
    <row r="823" ht="11.1" customHeight="1" x14ac:dyDescent="0.3"/>
    <row r="824" ht="11.1" customHeight="1" x14ac:dyDescent="0.3"/>
    <row r="825" ht="11.1" customHeight="1" x14ac:dyDescent="0.3"/>
    <row r="826" ht="11.1" customHeight="1" x14ac:dyDescent="0.3"/>
    <row r="827" ht="11.1" customHeight="1" x14ac:dyDescent="0.3"/>
    <row r="828" ht="11.1" customHeight="1" x14ac:dyDescent="0.3"/>
    <row r="829" ht="11.1" customHeight="1" x14ac:dyDescent="0.3"/>
    <row r="830" ht="11.1" customHeight="1" x14ac:dyDescent="0.3"/>
    <row r="831" ht="11.1" customHeight="1" x14ac:dyDescent="0.3"/>
    <row r="832" ht="11.1" customHeight="1" x14ac:dyDescent="0.3"/>
    <row r="833" ht="11.1" customHeight="1" x14ac:dyDescent="0.3"/>
    <row r="834" ht="11.1" customHeight="1" x14ac:dyDescent="0.3"/>
    <row r="835" ht="11.1" customHeight="1" x14ac:dyDescent="0.3"/>
    <row r="836" ht="11.1" customHeight="1" x14ac:dyDescent="0.3"/>
    <row r="837" ht="11.1" customHeight="1" x14ac:dyDescent="0.3"/>
    <row r="838" ht="11.1" customHeight="1" x14ac:dyDescent="0.3"/>
    <row r="839" ht="11.1" customHeight="1" x14ac:dyDescent="0.3"/>
    <row r="840" ht="11.1" customHeight="1" x14ac:dyDescent="0.3"/>
    <row r="841" ht="11.1" customHeight="1" x14ac:dyDescent="0.3"/>
    <row r="842" ht="11.1" customHeight="1" x14ac:dyDescent="0.3"/>
    <row r="843" ht="11.1" customHeight="1" x14ac:dyDescent="0.3"/>
    <row r="844" ht="11.1" customHeight="1" x14ac:dyDescent="0.3"/>
    <row r="845" ht="11.1" customHeight="1" x14ac:dyDescent="0.3"/>
    <row r="846" ht="11.1" customHeight="1" x14ac:dyDescent="0.3"/>
    <row r="847" ht="11.1" customHeight="1" x14ac:dyDescent="0.3"/>
    <row r="848" ht="11.1" customHeight="1" x14ac:dyDescent="0.3"/>
    <row r="849" ht="11.1" customHeight="1" x14ac:dyDescent="0.3"/>
    <row r="850" ht="11.1" customHeight="1" x14ac:dyDescent="0.3"/>
    <row r="851" ht="11.1" customHeight="1" x14ac:dyDescent="0.3"/>
    <row r="852" ht="11.1" customHeight="1" x14ac:dyDescent="0.3"/>
    <row r="853" ht="11.1" customHeight="1" x14ac:dyDescent="0.3"/>
    <row r="854" ht="11.1" customHeight="1" x14ac:dyDescent="0.3"/>
    <row r="855" ht="11.1" customHeight="1" x14ac:dyDescent="0.3"/>
    <row r="856" ht="11.1" customHeight="1" x14ac:dyDescent="0.3"/>
    <row r="857" ht="11.1" customHeight="1" x14ac:dyDescent="0.3"/>
    <row r="858" ht="11.1" customHeight="1" x14ac:dyDescent="0.3"/>
    <row r="859" ht="11.1" customHeight="1" x14ac:dyDescent="0.3"/>
    <row r="860" ht="11.1" customHeight="1" x14ac:dyDescent="0.3"/>
    <row r="861" ht="11.1" customHeight="1" x14ac:dyDescent="0.3"/>
    <row r="862" ht="11.1" customHeight="1" x14ac:dyDescent="0.3"/>
    <row r="863" ht="11.1" customHeight="1" x14ac:dyDescent="0.3"/>
    <row r="864" ht="11.1" customHeight="1" x14ac:dyDescent="0.3"/>
    <row r="865" ht="11.1" customHeight="1" x14ac:dyDescent="0.3"/>
    <row r="866" ht="11.1" customHeight="1" x14ac:dyDescent="0.3"/>
    <row r="867" ht="11.1" customHeight="1" x14ac:dyDescent="0.3"/>
    <row r="868" ht="11.1" customHeight="1" x14ac:dyDescent="0.3"/>
    <row r="869" ht="11.1" customHeight="1" x14ac:dyDescent="0.3"/>
    <row r="870" ht="11.1" customHeight="1" x14ac:dyDescent="0.3"/>
    <row r="871" ht="11.1" customHeight="1" x14ac:dyDescent="0.3"/>
    <row r="872" ht="11.1" customHeight="1" x14ac:dyDescent="0.3"/>
    <row r="873" ht="11.1" customHeight="1" x14ac:dyDescent="0.3"/>
    <row r="874" ht="11.1" customHeight="1" x14ac:dyDescent="0.3"/>
    <row r="875" ht="11.1" customHeight="1" x14ac:dyDescent="0.3"/>
    <row r="876" ht="11.1" customHeight="1" x14ac:dyDescent="0.3"/>
    <row r="877" ht="11.1" customHeight="1" x14ac:dyDescent="0.3"/>
    <row r="878" ht="11.1" customHeight="1" x14ac:dyDescent="0.3"/>
    <row r="879" ht="11.1" customHeight="1" x14ac:dyDescent="0.3"/>
    <row r="880" ht="11.1" customHeight="1" x14ac:dyDescent="0.3"/>
    <row r="881" ht="11.1" customHeight="1" x14ac:dyDescent="0.3"/>
    <row r="882" ht="11.1" customHeight="1" x14ac:dyDescent="0.3"/>
    <row r="883" ht="11.1" customHeight="1" x14ac:dyDescent="0.3"/>
    <row r="884" ht="11.1" customHeight="1" x14ac:dyDescent="0.3"/>
    <row r="885" ht="11.1" customHeight="1" x14ac:dyDescent="0.3"/>
    <row r="886" ht="11.1" customHeight="1" x14ac:dyDescent="0.3"/>
    <row r="887" ht="11.1" customHeight="1" x14ac:dyDescent="0.3"/>
    <row r="888" ht="11.1" customHeight="1" x14ac:dyDescent="0.3"/>
    <row r="889" ht="11.1" customHeight="1" x14ac:dyDescent="0.3"/>
    <row r="890" ht="11.1" customHeight="1" x14ac:dyDescent="0.3"/>
    <row r="891" ht="11.1" customHeight="1" x14ac:dyDescent="0.3"/>
    <row r="892" ht="11.1" customHeight="1" x14ac:dyDescent="0.3"/>
    <row r="893" ht="11.1" customHeight="1" x14ac:dyDescent="0.3"/>
    <row r="894" ht="11.1" customHeight="1" x14ac:dyDescent="0.3"/>
    <row r="895" ht="11.1" customHeight="1" x14ac:dyDescent="0.3"/>
    <row r="896" ht="11.1" customHeight="1" x14ac:dyDescent="0.3"/>
    <row r="897" ht="11.1" customHeight="1" x14ac:dyDescent="0.3"/>
    <row r="898" ht="11.1" customHeight="1" x14ac:dyDescent="0.3"/>
    <row r="899" ht="11.1" customHeight="1" x14ac:dyDescent="0.3"/>
    <row r="900" ht="11.1" customHeight="1" x14ac:dyDescent="0.3"/>
    <row r="901" ht="11.1" customHeight="1" x14ac:dyDescent="0.3"/>
    <row r="902" ht="11.1" customHeight="1" x14ac:dyDescent="0.3"/>
    <row r="903" ht="11.1" customHeight="1" x14ac:dyDescent="0.3"/>
    <row r="904" ht="11.1" customHeight="1" x14ac:dyDescent="0.3"/>
    <row r="905" ht="11.1" customHeight="1" x14ac:dyDescent="0.3"/>
    <row r="906" ht="11.1" customHeight="1" x14ac:dyDescent="0.3"/>
    <row r="907" ht="11.1" customHeight="1" x14ac:dyDescent="0.3"/>
    <row r="908" ht="11.1" customHeight="1" x14ac:dyDescent="0.3"/>
    <row r="909" ht="11.1" customHeight="1" x14ac:dyDescent="0.3"/>
    <row r="910" ht="11.1" customHeight="1" x14ac:dyDescent="0.3"/>
    <row r="911" ht="11.1" customHeight="1" x14ac:dyDescent="0.3"/>
    <row r="912" ht="11.1" customHeight="1" x14ac:dyDescent="0.3"/>
    <row r="913" ht="11.1" customHeight="1" x14ac:dyDescent="0.3"/>
    <row r="914" ht="11.1" customHeight="1" x14ac:dyDescent="0.3"/>
    <row r="915" ht="11.1" customHeight="1" x14ac:dyDescent="0.3"/>
    <row r="916" ht="11.1" customHeight="1" x14ac:dyDescent="0.3"/>
    <row r="917" ht="11.1" customHeight="1" x14ac:dyDescent="0.3"/>
    <row r="918" ht="11.1" customHeight="1" x14ac:dyDescent="0.3"/>
    <row r="919" ht="11.1" customHeight="1" x14ac:dyDescent="0.3"/>
    <row r="920" ht="11.1" customHeight="1" x14ac:dyDescent="0.3"/>
    <row r="921" ht="11.1" customHeight="1" x14ac:dyDescent="0.3"/>
    <row r="922" ht="11.1" customHeight="1" x14ac:dyDescent="0.3"/>
    <row r="923" ht="11.1" customHeight="1" x14ac:dyDescent="0.3"/>
    <row r="924" ht="11.1" customHeight="1" x14ac:dyDescent="0.3"/>
    <row r="925" ht="11.1" customHeight="1" x14ac:dyDescent="0.3"/>
    <row r="926" ht="11.1" customHeight="1" x14ac:dyDescent="0.3"/>
    <row r="927" ht="11.1" customHeight="1" x14ac:dyDescent="0.3"/>
    <row r="928" ht="11.1" customHeight="1" x14ac:dyDescent="0.3"/>
    <row r="929" ht="11.1" customHeight="1" x14ac:dyDescent="0.3"/>
    <row r="930" ht="11.1" customHeight="1" x14ac:dyDescent="0.3"/>
    <row r="931" ht="11.1" customHeight="1" x14ac:dyDescent="0.3"/>
    <row r="932" ht="11.1" customHeight="1" x14ac:dyDescent="0.3"/>
    <row r="933" ht="11.1" customHeight="1" x14ac:dyDescent="0.3"/>
    <row r="934" ht="11.1" customHeight="1" x14ac:dyDescent="0.3"/>
    <row r="935" ht="11.1" customHeight="1" x14ac:dyDescent="0.3"/>
    <row r="936" ht="11.1" customHeight="1" x14ac:dyDescent="0.3"/>
    <row r="937" ht="11.1" customHeight="1" x14ac:dyDescent="0.3"/>
    <row r="938" ht="11.1" customHeight="1" x14ac:dyDescent="0.3"/>
    <row r="939" ht="11.1" customHeight="1" x14ac:dyDescent="0.3"/>
    <row r="940" ht="11.1" customHeight="1" x14ac:dyDescent="0.3"/>
    <row r="941" ht="11.1" customHeight="1" x14ac:dyDescent="0.3"/>
    <row r="942" ht="11.1" customHeight="1" x14ac:dyDescent="0.3"/>
    <row r="943" ht="11.1" customHeight="1" x14ac:dyDescent="0.3"/>
    <row r="944" ht="11.1" customHeight="1" x14ac:dyDescent="0.3"/>
    <row r="945" ht="11.1" customHeight="1" x14ac:dyDescent="0.3"/>
    <row r="946" ht="11.1" customHeight="1" x14ac:dyDescent="0.3"/>
    <row r="947" ht="11.1" customHeight="1" x14ac:dyDescent="0.3"/>
    <row r="948" ht="11.1" customHeight="1" x14ac:dyDescent="0.3"/>
    <row r="949" ht="11.1" customHeight="1" x14ac:dyDescent="0.3"/>
    <row r="950" ht="11.1" customHeight="1" x14ac:dyDescent="0.3"/>
    <row r="951" ht="11.1" customHeight="1" x14ac:dyDescent="0.3"/>
    <row r="952" ht="11.1" customHeight="1" x14ac:dyDescent="0.3"/>
    <row r="953" ht="11.1" customHeight="1" x14ac:dyDescent="0.3"/>
    <row r="954" ht="11.1" customHeight="1" x14ac:dyDescent="0.3"/>
    <row r="955" ht="11.1" customHeight="1" x14ac:dyDescent="0.3"/>
    <row r="956" ht="11.1" customHeight="1" x14ac:dyDescent="0.3"/>
    <row r="957" ht="11.1" customHeight="1" x14ac:dyDescent="0.3"/>
    <row r="958" ht="11.1" customHeight="1" x14ac:dyDescent="0.3"/>
    <row r="959" ht="11.1" customHeight="1" x14ac:dyDescent="0.3"/>
    <row r="960" ht="11.1" customHeight="1" x14ac:dyDescent="0.3"/>
    <row r="961" ht="11.1" customHeight="1" x14ac:dyDescent="0.3"/>
    <row r="962" ht="11.1" customHeight="1" x14ac:dyDescent="0.3"/>
    <row r="963" ht="11.1" customHeight="1" x14ac:dyDescent="0.3"/>
    <row r="964" ht="11.1" customHeight="1" x14ac:dyDescent="0.3"/>
    <row r="965" ht="11.1" customHeight="1" x14ac:dyDescent="0.3"/>
    <row r="966" ht="11.1" customHeight="1" x14ac:dyDescent="0.3"/>
    <row r="967" ht="11.1" customHeight="1" x14ac:dyDescent="0.3"/>
    <row r="968" ht="11.1" customHeight="1" x14ac:dyDescent="0.3"/>
    <row r="969" ht="11.1" customHeight="1" x14ac:dyDescent="0.3"/>
    <row r="970" ht="11.1" customHeight="1" x14ac:dyDescent="0.3"/>
    <row r="971" ht="11.1" customHeight="1" x14ac:dyDescent="0.3"/>
    <row r="972" ht="11.1" customHeight="1" x14ac:dyDescent="0.3"/>
    <row r="973" ht="11.1" customHeight="1" x14ac:dyDescent="0.3"/>
    <row r="974" ht="11.1" customHeight="1" x14ac:dyDescent="0.3"/>
    <row r="975" ht="11.1" customHeight="1" x14ac:dyDescent="0.3"/>
    <row r="976" ht="11.1" customHeight="1" x14ac:dyDescent="0.3"/>
    <row r="977" ht="11.1" customHeight="1" x14ac:dyDescent="0.3"/>
    <row r="978" ht="11.1" customHeight="1" x14ac:dyDescent="0.3"/>
    <row r="979" ht="11.1" customHeight="1" x14ac:dyDescent="0.3"/>
    <row r="980" ht="11.1" customHeight="1" x14ac:dyDescent="0.3"/>
    <row r="981" ht="11.1" customHeight="1" x14ac:dyDescent="0.3"/>
    <row r="982" ht="11.1" customHeight="1" x14ac:dyDescent="0.3"/>
    <row r="983" ht="11.1" customHeight="1" x14ac:dyDescent="0.3"/>
    <row r="984" ht="11.1" customHeight="1" x14ac:dyDescent="0.3"/>
    <row r="985" ht="11.1" customHeight="1" x14ac:dyDescent="0.3"/>
    <row r="986" ht="11.1" customHeight="1" x14ac:dyDescent="0.3"/>
    <row r="987" ht="11.1" customHeight="1" x14ac:dyDescent="0.3"/>
    <row r="988" ht="11.1" customHeight="1" x14ac:dyDescent="0.3"/>
    <row r="989" ht="11.1" customHeight="1" x14ac:dyDescent="0.3"/>
    <row r="990" ht="11.1" customHeight="1" x14ac:dyDescent="0.3"/>
    <row r="991" ht="11.1" customHeight="1" x14ac:dyDescent="0.3"/>
    <row r="992" ht="11.1" customHeight="1" x14ac:dyDescent="0.3"/>
    <row r="993" ht="11.1" customHeight="1" x14ac:dyDescent="0.3"/>
    <row r="994" ht="11.1" customHeight="1" x14ac:dyDescent="0.3"/>
    <row r="995" ht="11.1" customHeight="1" x14ac:dyDescent="0.3"/>
    <row r="996" ht="11.1" customHeight="1" x14ac:dyDescent="0.3"/>
    <row r="997" ht="11.1" customHeight="1" x14ac:dyDescent="0.3"/>
    <row r="998" ht="11.1" customHeight="1" x14ac:dyDescent="0.3"/>
    <row r="999" ht="11.1" customHeight="1" x14ac:dyDescent="0.3"/>
    <row r="1000" ht="11.1" customHeight="1" x14ac:dyDescent="0.3"/>
    <row r="1001" ht="11.1" customHeight="1" x14ac:dyDescent="0.3"/>
    <row r="1002" ht="11.1" customHeight="1" x14ac:dyDescent="0.3"/>
    <row r="1003" ht="11.1" customHeight="1" x14ac:dyDescent="0.3"/>
    <row r="1004" ht="11.1" customHeight="1" x14ac:dyDescent="0.3"/>
    <row r="1005" ht="11.1" customHeight="1" x14ac:dyDescent="0.3"/>
    <row r="1006" ht="11.1" customHeight="1" x14ac:dyDescent="0.3"/>
    <row r="1007" ht="11.1" customHeight="1" x14ac:dyDescent="0.3"/>
    <row r="1008" ht="11.1" customHeight="1" x14ac:dyDescent="0.3"/>
    <row r="1009" ht="11.1" customHeight="1" x14ac:dyDescent="0.3"/>
    <row r="1010" ht="11.1" customHeight="1" x14ac:dyDescent="0.3"/>
    <row r="1011" ht="11.1" customHeight="1" x14ac:dyDescent="0.3"/>
    <row r="1012" ht="11.1" customHeight="1" x14ac:dyDescent="0.3"/>
    <row r="1013" ht="11.1" customHeight="1" x14ac:dyDescent="0.3"/>
    <row r="1014" ht="11.1" customHeight="1" x14ac:dyDescent="0.3"/>
    <row r="1015" ht="11.1" customHeight="1" x14ac:dyDescent="0.3"/>
    <row r="1016" ht="11.1" customHeight="1" x14ac:dyDescent="0.3"/>
    <row r="1017" ht="11.1" customHeight="1" x14ac:dyDescent="0.3"/>
    <row r="1018" ht="11.1" customHeight="1" x14ac:dyDescent="0.3"/>
    <row r="1019" ht="11.1" customHeight="1" x14ac:dyDescent="0.3"/>
    <row r="1020" ht="11.1" customHeight="1" x14ac:dyDescent="0.3"/>
    <row r="1021" ht="11.1" customHeight="1" x14ac:dyDescent="0.3"/>
    <row r="1022" ht="11.1" customHeight="1" x14ac:dyDescent="0.3"/>
    <row r="1023" ht="11.1" customHeight="1" x14ac:dyDescent="0.3"/>
    <row r="1024" ht="11.1" customHeight="1" x14ac:dyDescent="0.3"/>
    <row r="1025" ht="11.1" customHeight="1" x14ac:dyDescent="0.3"/>
    <row r="1026" ht="11.1" customHeight="1" x14ac:dyDescent="0.3"/>
    <row r="1027" ht="11.1" customHeight="1" x14ac:dyDescent="0.3"/>
    <row r="1028" ht="11.1" customHeight="1" x14ac:dyDescent="0.3"/>
    <row r="1029" ht="11.1" customHeight="1" x14ac:dyDescent="0.3"/>
    <row r="1030" ht="11.1" customHeight="1" x14ac:dyDescent="0.3"/>
    <row r="1031" ht="11.1" customHeight="1" x14ac:dyDescent="0.3"/>
    <row r="1032" ht="11.1" customHeight="1" x14ac:dyDescent="0.3"/>
    <row r="1033" ht="11.1" customHeight="1" x14ac:dyDescent="0.3"/>
    <row r="1034" ht="11.1" customHeight="1" x14ac:dyDescent="0.3"/>
    <row r="1035" ht="11.1" customHeight="1" x14ac:dyDescent="0.3"/>
    <row r="1036" ht="11.1" customHeight="1" x14ac:dyDescent="0.3"/>
    <row r="1037" ht="11.1" customHeight="1" x14ac:dyDescent="0.3"/>
    <row r="1038" ht="11.1" customHeight="1" x14ac:dyDescent="0.3"/>
    <row r="1039" ht="11.1" customHeight="1" x14ac:dyDescent="0.3"/>
    <row r="1040" ht="11.1" customHeight="1" x14ac:dyDescent="0.3"/>
    <row r="1041" ht="11.1" customHeight="1" x14ac:dyDescent="0.3"/>
    <row r="1042" ht="11.1" customHeight="1" x14ac:dyDescent="0.3"/>
    <row r="1043" ht="11.1" customHeight="1" x14ac:dyDescent="0.3"/>
    <row r="1044" ht="11.1" customHeight="1" x14ac:dyDescent="0.3"/>
    <row r="1045" ht="11.1" customHeight="1" x14ac:dyDescent="0.3"/>
    <row r="1046" ht="11.1" customHeight="1" x14ac:dyDescent="0.3"/>
    <row r="1047" ht="11.1" customHeight="1" x14ac:dyDescent="0.3"/>
    <row r="1048" ht="11.1" customHeight="1" x14ac:dyDescent="0.3"/>
    <row r="1049" ht="11.1" customHeight="1" x14ac:dyDescent="0.3"/>
    <row r="1050" ht="11.1" customHeight="1" x14ac:dyDescent="0.3"/>
    <row r="1051" ht="11.1" customHeight="1" x14ac:dyDescent="0.3"/>
    <row r="1052" ht="11.1" customHeight="1" x14ac:dyDescent="0.3"/>
    <row r="1053" ht="11.1" customHeight="1" x14ac:dyDescent="0.3"/>
    <row r="1054" ht="11.1" customHeight="1" x14ac:dyDescent="0.3"/>
    <row r="1055" ht="11.1" customHeight="1" x14ac:dyDescent="0.3"/>
    <row r="1056" ht="11.1" customHeight="1" x14ac:dyDescent="0.3"/>
    <row r="1057" ht="11.1" customHeight="1" x14ac:dyDescent="0.3"/>
    <row r="1058" ht="11.1" customHeight="1" x14ac:dyDescent="0.3"/>
    <row r="1059" ht="11.1" customHeight="1" x14ac:dyDescent="0.3"/>
    <row r="1060" ht="11.1" customHeight="1" x14ac:dyDescent="0.3"/>
    <row r="1061" ht="11.1" customHeight="1" x14ac:dyDescent="0.3"/>
    <row r="1062" ht="11.1" customHeight="1" x14ac:dyDescent="0.3"/>
    <row r="1063" ht="11.1" customHeight="1" x14ac:dyDescent="0.3"/>
    <row r="1064" ht="11.1" customHeight="1" x14ac:dyDescent="0.3"/>
    <row r="1065" ht="11.1" customHeight="1" x14ac:dyDescent="0.3"/>
    <row r="1066" ht="11.1" customHeight="1" x14ac:dyDescent="0.3"/>
    <row r="1067" ht="11.1" customHeight="1" x14ac:dyDescent="0.3"/>
    <row r="1068" ht="11.1" customHeight="1" x14ac:dyDescent="0.3"/>
    <row r="1069" ht="11.1" customHeight="1" x14ac:dyDescent="0.3"/>
    <row r="1070" ht="11.1" customHeight="1" x14ac:dyDescent="0.3"/>
    <row r="1071" ht="11.1" customHeight="1" x14ac:dyDescent="0.3"/>
    <row r="1072" ht="11.1" customHeight="1" x14ac:dyDescent="0.3"/>
    <row r="1073" ht="11.1" customHeight="1" x14ac:dyDescent="0.3"/>
    <row r="1074" ht="11.1" customHeight="1" x14ac:dyDescent="0.3"/>
    <row r="1075" ht="11.1" customHeight="1" x14ac:dyDescent="0.3"/>
    <row r="1076" ht="11.1" customHeight="1" x14ac:dyDescent="0.3"/>
    <row r="1077" ht="11.1" customHeight="1" x14ac:dyDescent="0.3"/>
    <row r="1078" ht="11.1" customHeight="1" x14ac:dyDescent="0.3"/>
    <row r="1079" ht="11.1" customHeight="1" x14ac:dyDescent="0.3"/>
    <row r="1080" ht="11.1" customHeight="1" x14ac:dyDescent="0.3"/>
    <row r="1081" ht="11.1" customHeight="1" x14ac:dyDescent="0.3"/>
    <row r="1082" ht="11.1" customHeight="1" x14ac:dyDescent="0.3"/>
    <row r="1083" ht="11.1" customHeight="1" x14ac:dyDescent="0.3"/>
    <row r="1084" ht="11.1" customHeight="1" x14ac:dyDescent="0.3"/>
    <row r="1085" ht="11.1" customHeight="1" x14ac:dyDescent="0.3"/>
    <row r="1086" ht="11.1" customHeight="1" x14ac:dyDescent="0.3"/>
    <row r="1087" ht="11.1" customHeight="1" x14ac:dyDescent="0.3"/>
    <row r="1088" ht="11.1" customHeight="1" x14ac:dyDescent="0.3"/>
    <row r="1089" ht="11.1" customHeight="1" x14ac:dyDescent="0.3"/>
    <row r="1090" ht="11.1" customHeight="1" x14ac:dyDescent="0.3"/>
    <row r="1091" ht="11.1" customHeight="1" x14ac:dyDescent="0.3"/>
    <row r="1092" ht="11.1" customHeight="1" x14ac:dyDescent="0.3"/>
    <row r="1093" ht="11.1" customHeight="1" x14ac:dyDescent="0.3"/>
    <row r="1094" ht="11.1" customHeight="1" x14ac:dyDescent="0.3"/>
    <row r="1095" ht="11.1" customHeight="1" x14ac:dyDescent="0.3"/>
    <row r="1096" ht="11.1" customHeight="1" x14ac:dyDescent="0.3"/>
    <row r="1097" ht="11.1" customHeight="1" x14ac:dyDescent="0.3"/>
    <row r="1098" ht="11.1" customHeight="1" x14ac:dyDescent="0.3"/>
    <row r="1099" ht="11.1" customHeight="1" x14ac:dyDescent="0.3"/>
    <row r="1100" ht="11.1" customHeight="1" x14ac:dyDescent="0.3"/>
    <row r="1101" ht="11.1" customHeight="1" x14ac:dyDescent="0.3"/>
    <row r="1102" ht="11.1" customHeight="1" x14ac:dyDescent="0.3"/>
    <row r="1103" ht="11.1" customHeight="1" x14ac:dyDescent="0.3"/>
    <row r="1104" ht="11.1" customHeight="1" x14ac:dyDescent="0.3"/>
    <row r="1105" ht="11.1" customHeight="1" x14ac:dyDescent="0.3"/>
    <row r="1106" ht="11.1" customHeight="1" x14ac:dyDescent="0.3"/>
    <row r="1107" ht="11.1" customHeight="1" x14ac:dyDescent="0.3"/>
    <row r="1108" ht="11.1" customHeight="1" x14ac:dyDescent="0.3"/>
    <row r="1109" ht="11.1" customHeight="1" x14ac:dyDescent="0.3"/>
    <row r="1110" ht="11.1" customHeight="1" x14ac:dyDescent="0.3"/>
    <row r="1111" ht="11.1" customHeight="1" x14ac:dyDescent="0.3"/>
    <row r="1112" ht="11.1" customHeight="1" x14ac:dyDescent="0.3"/>
    <row r="1113" ht="11.1" customHeight="1" x14ac:dyDescent="0.3"/>
    <row r="1114" ht="11.1" customHeight="1" x14ac:dyDescent="0.3"/>
    <row r="1115" ht="11.1" customHeight="1" x14ac:dyDescent="0.3"/>
    <row r="1116" ht="11.1" customHeight="1" x14ac:dyDescent="0.3"/>
    <row r="1117" ht="11.1" customHeight="1" x14ac:dyDescent="0.3"/>
    <row r="1118" ht="11.1" customHeight="1" x14ac:dyDescent="0.3"/>
    <row r="1119" ht="11.1" customHeight="1" x14ac:dyDescent="0.3"/>
    <row r="1120" ht="11.1" customHeight="1" x14ac:dyDescent="0.3"/>
    <row r="1121" ht="11.1" customHeight="1" x14ac:dyDescent="0.3"/>
    <row r="1122" ht="11.1" customHeight="1" x14ac:dyDescent="0.3"/>
    <row r="1123" ht="11.1" customHeight="1" x14ac:dyDescent="0.3"/>
    <row r="1124" ht="11.1" customHeight="1" x14ac:dyDescent="0.3"/>
    <row r="1125" ht="11.1" customHeight="1" x14ac:dyDescent="0.3"/>
    <row r="1126" ht="11.1" customHeight="1" x14ac:dyDescent="0.3"/>
    <row r="1127" ht="11.1" customHeight="1" x14ac:dyDescent="0.3"/>
    <row r="1128" ht="11.1" customHeight="1" x14ac:dyDescent="0.3"/>
    <row r="1129" ht="11.1" customHeight="1" x14ac:dyDescent="0.3"/>
    <row r="1130" ht="11.1" customHeight="1" x14ac:dyDescent="0.3"/>
    <row r="1131" ht="11.1" customHeight="1" x14ac:dyDescent="0.3"/>
    <row r="1132" ht="11.1" customHeight="1" x14ac:dyDescent="0.3"/>
    <row r="1133" ht="11.1" customHeight="1" x14ac:dyDescent="0.3"/>
    <row r="1134" ht="11.1" customHeight="1" x14ac:dyDescent="0.3"/>
    <row r="1135" ht="11.1" customHeight="1" x14ac:dyDescent="0.3"/>
    <row r="1136" ht="11.1" customHeight="1" x14ac:dyDescent="0.3"/>
    <row r="1137" ht="11.1" customHeight="1" x14ac:dyDescent="0.3"/>
    <row r="1138" ht="11.1" customHeight="1" x14ac:dyDescent="0.3"/>
    <row r="1139" ht="11.1" customHeight="1" x14ac:dyDescent="0.3"/>
    <row r="1140" ht="11.1" customHeight="1" x14ac:dyDescent="0.3"/>
    <row r="1141" ht="11.1" customHeight="1" x14ac:dyDescent="0.3"/>
    <row r="1142" ht="11.1" customHeight="1" x14ac:dyDescent="0.3"/>
    <row r="1143" ht="11.1" customHeight="1" x14ac:dyDescent="0.3"/>
    <row r="1144" ht="11.1" customHeight="1" x14ac:dyDescent="0.3"/>
    <row r="1145" ht="11.1" customHeight="1" x14ac:dyDescent="0.3"/>
    <row r="1146" ht="11.1" customHeight="1" x14ac:dyDescent="0.3"/>
    <row r="1147" ht="11.1" customHeight="1" x14ac:dyDescent="0.3"/>
    <row r="1148" ht="11.1" customHeight="1" x14ac:dyDescent="0.3"/>
    <row r="1149" ht="11.1" customHeight="1" x14ac:dyDescent="0.3"/>
    <row r="1150" ht="11.1" customHeight="1" x14ac:dyDescent="0.3"/>
    <row r="1151" ht="11.1" customHeight="1" x14ac:dyDescent="0.3"/>
    <row r="1152" ht="11.1" customHeight="1" x14ac:dyDescent="0.3"/>
    <row r="1153" ht="11.1" customHeight="1" x14ac:dyDescent="0.3"/>
    <row r="1154" ht="11.1" customHeight="1" x14ac:dyDescent="0.3"/>
    <row r="1155" ht="11.1" customHeight="1" x14ac:dyDescent="0.3"/>
    <row r="1156" ht="11.1" customHeight="1" x14ac:dyDescent="0.3"/>
    <row r="1157" ht="11.1" customHeight="1" x14ac:dyDescent="0.3"/>
    <row r="1158" ht="11.1" customHeight="1" x14ac:dyDescent="0.3"/>
    <row r="1159" ht="11.1" customHeight="1" x14ac:dyDescent="0.3"/>
    <row r="1160" ht="11.1" customHeight="1" x14ac:dyDescent="0.3"/>
    <row r="1161" ht="11.1" customHeight="1" x14ac:dyDescent="0.3"/>
    <row r="1162" ht="11.1" customHeight="1" x14ac:dyDescent="0.3"/>
    <row r="1163" ht="11.1" customHeight="1" x14ac:dyDescent="0.3"/>
    <row r="1164" ht="11.1" customHeight="1" x14ac:dyDescent="0.3"/>
    <row r="1165" ht="11.1" customHeight="1" x14ac:dyDescent="0.3"/>
    <row r="1166" ht="11.1" customHeight="1" x14ac:dyDescent="0.3"/>
    <row r="1167" ht="11.1" customHeight="1" x14ac:dyDescent="0.3"/>
    <row r="1168" ht="11.1" customHeight="1" x14ac:dyDescent="0.3"/>
    <row r="1169" ht="11.1" customHeight="1" x14ac:dyDescent="0.3"/>
    <row r="1170" ht="11.1" customHeight="1" x14ac:dyDescent="0.3"/>
    <row r="1171" ht="11.1" customHeight="1" x14ac:dyDescent="0.3"/>
    <row r="1172" ht="11.1" customHeight="1" x14ac:dyDescent="0.3"/>
    <row r="1173" ht="11.1" customHeight="1" x14ac:dyDescent="0.3"/>
    <row r="1174" ht="11.1" customHeight="1" x14ac:dyDescent="0.3"/>
    <row r="1175" ht="11.1" customHeight="1" x14ac:dyDescent="0.3"/>
    <row r="1176" ht="11.1" customHeight="1" x14ac:dyDescent="0.3"/>
    <row r="1177" ht="11.1" customHeight="1" x14ac:dyDescent="0.3"/>
    <row r="1178" ht="11.1" customHeight="1" x14ac:dyDescent="0.3"/>
    <row r="1179" ht="11.1" customHeight="1" x14ac:dyDescent="0.3"/>
    <row r="1180" ht="11.1" customHeight="1" x14ac:dyDescent="0.3"/>
    <row r="1181" ht="11.1" customHeight="1" x14ac:dyDescent="0.3"/>
    <row r="1182" ht="11.1" customHeight="1" x14ac:dyDescent="0.3"/>
    <row r="1183" ht="11.1" customHeight="1" x14ac:dyDescent="0.3"/>
    <row r="1184" ht="11.1" customHeight="1" x14ac:dyDescent="0.3"/>
    <row r="1185" ht="11.1" customHeight="1" x14ac:dyDescent="0.3"/>
    <row r="1186" ht="11.1" customHeight="1" x14ac:dyDescent="0.3"/>
    <row r="1187" ht="11.1" customHeight="1" x14ac:dyDescent="0.3"/>
    <row r="1188" ht="11.1" customHeight="1" x14ac:dyDescent="0.3"/>
    <row r="1189" ht="11.1" customHeight="1" x14ac:dyDescent="0.3"/>
    <row r="1190" ht="11.1" customHeight="1" x14ac:dyDescent="0.3"/>
    <row r="1191" ht="11.1" customHeight="1" x14ac:dyDescent="0.3"/>
    <row r="1192" ht="11.1" customHeight="1" x14ac:dyDescent="0.3"/>
    <row r="1193" ht="11.1" customHeight="1" x14ac:dyDescent="0.3"/>
    <row r="1194" ht="11.1" customHeight="1" x14ac:dyDescent="0.3"/>
    <row r="1195" ht="11.1" customHeight="1" x14ac:dyDescent="0.3"/>
    <row r="1196" ht="11.1" customHeight="1" x14ac:dyDescent="0.3"/>
    <row r="1197" ht="11.1" customHeight="1" x14ac:dyDescent="0.3"/>
    <row r="1198" ht="11.1" customHeight="1" x14ac:dyDescent="0.3"/>
    <row r="1199" ht="11.1" customHeight="1" x14ac:dyDescent="0.3"/>
    <row r="1200" ht="11.1" customHeight="1" x14ac:dyDescent="0.3"/>
    <row r="1201" ht="11.1" customHeight="1" x14ac:dyDescent="0.3"/>
    <row r="1202" ht="11.1" customHeight="1" x14ac:dyDescent="0.3"/>
    <row r="1203" ht="11.1" customHeight="1" x14ac:dyDescent="0.3"/>
    <row r="1204" ht="11.1" customHeight="1" x14ac:dyDescent="0.3"/>
    <row r="1205" ht="11.1" customHeight="1" x14ac:dyDescent="0.3"/>
    <row r="1206" ht="11.1" customHeight="1" x14ac:dyDescent="0.3"/>
    <row r="1207" ht="11.1" customHeight="1" x14ac:dyDescent="0.3"/>
    <row r="1208" ht="11.1" customHeight="1" x14ac:dyDescent="0.3"/>
    <row r="1209" ht="11.1" customHeight="1" x14ac:dyDescent="0.3"/>
    <row r="1210" ht="11.1" customHeight="1" x14ac:dyDescent="0.3"/>
    <row r="1211" ht="11.1" customHeight="1" x14ac:dyDescent="0.3"/>
    <row r="1212" ht="11.1" customHeight="1" x14ac:dyDescent="0.3"/>
    <row r="1213" ht="11.1" customHeight="1" x14ac:dyDescent="0.3"/>
    <row r="1214" ht="11.1" customHeight="1" x14ac:dyDescent="0.3"/>
    <row r="1215" ht="11.1" customHeight="1" x14ac:dyDescent="0.3"/>
    <row r="1216" ht="11.1" customHeight="1" x14ac:dyDescent="0.3"/>
    <row r="1217" ht="11.1" customHeight="1" x14ac:dyDescent="0.3"/>
    <row r="1218" ht="11.1" customHeight="1" x14ac:dyDescent="0.3"/>
    <row r="1219" ht="11.1" customHeight="1" x14ac:dyDescent="0.3"/>
    <row r="1220" ht="11.1" customHeight="1" x14ac:dyDescent="0.3"/>
    <row r="1221" ht="11.1" customHeight="1" x14ac:dyDescent="0.3"/>
    <row r="1222" ht="11.1" customHeight="1" x14ac:dyDescent="0.3"/>
    <row r="1223" ht="11.1" customHeight="1" x14ac:dyDescent="0.3"/>
    <row r="1224" ht="11.1" customHeight="1" x14ac:dyDescent="0.3"/>
    <row r="1225" ht="11.1" customHeight="1" x14ac:dyDescent="0.3"/>
    <row r="1226" ht="11.1" customHeight="1" x14ac:dyDescent="0.3"/>
    <row r="1227" ht="11.1" customHeight="1" x14ac:dyDescent="0.3"/>
    <row r="1228" ht="11.1" customHeight="1" x14ac:dyDescent="0.3"/>
    <row r="1229" ht="11.1" customHeight="1" x14ac:dyDescent="0.3"/>
    <row r="1230" ht="11.1" customHeight="1" x14ac:dyDescent="0.3"/>
    <row r="1231" ht="11.1" customHeight="1" x14ac:dyDescent="0.3"/>
    <row r="1232" ht="11.1" customHeight="1" x14ac:dyDescent="0.3"/>
    <row r="1233" ht="11.1" customHeight="1" x14ac:dyDescent="0.3"/>
    <row r="1234" ht="11.1" customHeight="1" x14ac:dyDescent="0.3"/>
    <row r="1235" ht="11.1" customHeight="1" x14ac:dyDescent="0.3"/>
    <row r="1236" ht="11.1" customHeight="1" x14ac:dyDescent="0.3"/>
    <row r="1237" ht="11.1" customHeight="1" x14ac:dyDescent="0.3"/>
    <row r="1238" ht="11.1" customHeight="1" x14ac:dyDescent="0.3"/>
    <row r="1239" ht="11.1" customHeight="1" x14ac:dyDescent="0.3"/>
    <row r="1240" ht="11.1" customHeight="1" x14ac:dyDescent="0.3"/>
    <row r="1241" ht="11.1" customHeight="1" x14ac:dyDescent="0.3"/>
    <row r="1242" ht="11.1" customHeight="1" x14ac:dyDescent="0.3"/>
    <row r="1243" ht="11.1" customHeight="1" x14ac:dyDescent="0.3"/>
    <row r="1244" ht="11.1" customHeight="1" x14ac:dyDescent="0.3"/>
    <row r="1245" ht="11.1" customHeight="1" x14ac:dyDescent="0.3"/>
    <row r="1246" ht="11.1" customHeight="1" x14ac:dyDescent="0.3"/>
    <row r="1247" ht="11.1" customHeight="1" x14ac:dyDescent="0.3"/>
    <row r="1248" ht="11.1" customHeight="1" x14ac:dyDescent="0.3"/>
    <row r="1249" ht="11.1" customHeight="1" x14ac:dyDescent="0.3"/>
    <row r="1250" ht="11.1" customHeight="1" x14ac:dyDescent="0.3"/>
    <row r="1251" ht="11.1" customHeight="1" x14ac:dyDescent="0.3"/>
    <row r="1252" ht="11.1" customHeight="1" x14ac:dyDescent="0.3"/>
    <row r="1253" ht="11.1" customHeight="1" x14ac:dyDescent="0.3"/>
    <row r="1254" ht="11.1" customHeight="1" x14ac:dyDescent="0.3"/>
    <row r="1255" ht="11.1" customHeight="1" x14ac:dyDescent="0.3"/>
    <row r="1256" ht="11.1" customHeight="1" x14ac:dyDescent="0.3"/>
    <row r="1257" ht="11.1" customHeight="1" x14ac:dyDescent="0.3"/>
    <row r="1258" ht="11.1" customHeight="1" x14ac:dyDescent="0.3"/>
    <row r="1259" ht="11.1" customHeight="1" x14ac:dyDescent="0.3"/>
    <row r="1260" ht="11.1" customHeight="1" x14ac:dyDescent="0.3"/>
    <row r="1261" ht="11.1" customHeight="1" x14ac:dyDescent="0.3"/>
    <row r="1262" ht="11.1" customHeight="1" x14ac:dyDescent="0.3"/>
    <row r="1263" ht="11.1" customHeight="1" x14ac:dyDescent="0.3"/>
    <row r="1264" ht="11.1" customHeight="1" x14ac:dyDescent="0.3"/>
    <row r="1265" ht="11.1" customHeight="1" x14ac:dyDescent="0.3"/>
    <row r="1266" ht="11.1" customHeight="1" x14ac:dyDescent="0.3"/>
    <row r="1267" ht="11.1" customHeight="1" x14ac:dyDescent="0.3"/>
    <row r="1268" ht="11.1" customHeight="1" x14ac:dyDescent="0.3"/>
    <row r="1269" ht="11.1" customHeight="1" x14ac:dyDescent="0.3"/>
    <row r="1270" ht="11.1" customHeight="1" x14ac:dyDescent="0.3"/>
    <row r="1271" ht="11.1" customHeight="1" x14ac:dyDescent="0.3"/>
    <row r="1272" ht="11.1" customHeight="1" x14ac:dyDescent="0.3"/>
    <row r="1273" ht="11.1" customHeight="1" x14ac:dyDescent="0.3"/>
    <row r="1274" ht="11.1" customHeight="1" x14ac:dyDescent="0.3"/>
    <row r="1275" ht="11.1" customHeight="1" x14ac:dyDescent="0.3"/>
    <row r="1276" ht="11.1" customHeight="1" x14ac:dyDescent="0.3"/>
    <row r="1277" ht="11.1" customHeight="1" x14ac:dyDescent="0.3"/>
    <row r="1278" ht="11.1" customHeight="1" x14ac:dyDescent="0.3"/>
    <row r="1279" ht="11.1" customHeight="1" x14ac:dyDescent="0.3"/>
    <row r="1280" ht="11.1" customHeight="1" x14ac:dyDescent="0.3"/>
    <row r="1281" ht="11.1" customHeight="1" x14ac:dyDescent="0.3"/>
    <row r="1282" ht="11.1" customHeight="1" x14ac:dyDescent="0.3"/>
    <row r="1283" ht="11.1" customHeight="1" x14ac:dyDescent="0.3"/>
    <row r="1284" ht="11.1" customHeight="1" x14ac:dyDescent="0.3"/>
    <row r="1285" ht="11.1" customHeight="1" x14ac:dyDescent="0.3"/>
    <row r="1286" ht="11.1" customHeight="1" x14ac:dyDescent="0.3"/>
    <row r="1287" ht="11.1" customHeight="1" x14ac:dyDescent="0.3"/>
    <row r="1288" ht="11.1" customHeight="1" x14ac:dyDescent="0.3"/>
    <row r="1289" ht="11.1" customHeight="1" x14ac:dyDescent="0.3"/>
    <row r="1290" ht="11.1" customHeight="1" x14ac:dyDescent="0.3"/>
    <row r="1291" ht="11.1" customHeight="1" x14ac:dyDescent="0.3"/>
    <row r="1292" ht="11.1" customHeight="1" x14ac:dyDescent="0.3"/>
    <row r="1293" ht="11.1" customHeight="1" x14ac:dyDescent="0.3"/>
    <row r="1294" ht="11.1" customHeight="1" x14ac:dyDescent="0.3"/>
    <row r="1295" ht="11.1" customHeight="1" x14ac:dyDescent="0.3"/>
    <row r="1296" ht="11.1" customHeight="1" x14ac:dyDescent="0.3"/>
    <row r="1297" ht="11.1" customHeight="1" x14ac:dyDescent="0.3"/>
    <row r="1298" ht="11.1" customHeight="1" x14ac:dyDescent="0.3"/>
    <row r="1299" ht="11.1" customHeight="1" x14ac:dyDescent="0.3"/>
    <row r="1300" ht="11.1" customHeight="1" x14ac:dyDescent="0.3"/>
    <row r="1301" ht="11.1" customHeight="1" x14ac:dyDescent="0.3"/>
    <row r="1302" ht="11.1" customHeight="1" x14ac:dyDescent="0.3"/>
    <row r="1303" ht="11.1" customHeight="1" x14ac:dyDescent="0.3"/>
    <row r="1304" ht="11.1" customHeight="1" x14ac:dyDescent="0.3"/>
    <row r="1305" ht="11.1" customHeight="1" x14ac:dyDescent="0.3"/>
    <row r="1306" ht="11.1" customHeight="1" x14ac:dyDescent="0.3"/>
    <row r="1307" ht="11.1" customHeight="1" x14ac:dyDescent="0.3"/>
    <row r="1308" ht="11.1" customHeight="1" x14ac:dyDescent="0.3"/>
    <row r="1309" ht="11.1" customHeight="1" x14ac:dyDescent="0.3"/>
    <row r="1310" ht="11.1" customHeight="1" x14ac:dyDescent="0.3"/>
    <row r="1311" ht="11.1" customHeight="1" x14ac:dyDescent="0.3"/>
    <row r="1312" ht="11.1" customHeight="1" x14ac:dyDescent="0.3"/>
    <row r="1313" ht="11.1" customHeight="1" x14ac:dyDescent="0.3"/>
    <row r="1314" ht="11.1" customHeight="1" x14ac:dyDescent="0.3"/>
    <row r="1315" ht="11.1" customHeight="1" x14ac:dyDescent="0.3"/>
    <row r="1316" ht="11.1" customHeight="1" x14ac:dyDescent="0.3"/>
    <row r="1317" ht="11.1" customHeight="1" x14ac:dyDescent="0.3"/>
    <row r="1318" ht="11.1" customHeight="1" x14ac:dyDescent="0.3"/>
    <row r="1319" ht="11.1" customHeight="1" x14ac:dyDescent="0.3"/>
    <row r="1320" ht="11.1" customHeight="1" x14ac:dyDescent="0.3"/>
    <row r="1321" ht="11.1" customHeight="1" x14ac:dyDescent="0.3"/>
    <row r="1322" ht="11.1" customHeight="1" x14ac:dyDescent="0.3"/>
    <row r="1323" ht="11.1" customHeight="1" x14ac:dyDescent="0.3"/>
    <row r="1324" ht="11.1" customHeight="1" x14ac:dyDescent="0.3"/>
    <row r="1325" ht="11.1" customHeight="1" x14ac:dyDescent="0.3"/>
    <row r="1326" ht="11.1" customHeight="1" x14ac:dyDescent="0.3"/>
    <row r="1327" ht="11.1" customHeight="1" x14ac:dyDescent="0.3"/>
    <row r="1328" ht="11.1" customHeight="1" x14ac:dyDescent="0.3"/>
    <row r="1329" ht="11.1" customHeight="1" x14ac:dyDescent="0.3"/>
    <row r="1330" ht="11.1" customHeight="1" x14ac:dyDescent="0.3"/>
    <row r="1331" ht="11.1" customHeight="1" x14ac:dyDescent="0.3"/>
    <row r="1332" ht="11.1" customHeight="1" x14ac:dyDescent="0.3"/>
    <row r="1333" ht="11.1" customHeight="1" x14ac:dyDescent="0.3"/>
    <row r="1334" ht="11.1" customHeight="1" x14ac:dyDescent="0.3"/>
    <row r="1335" ht="11.1" customHeight="1" x14ac:dyDescent="0.3"/>
    <row r="1336" ht="11.1" customHeight="1" x14ac:dyDescent="0.3"/>
    <row r="1337" ht="11.1" customHeight="1" x14ac:dyDescent="0.3"/>
    <row r="1338" ht="11.1" customHeight="1" x14ac:dyDescent="0.3"/>
    <row r="1339" ht="11.1" customHeight="1" x14ac:dyDescent="0.3"/>
    <row r="1340" ht="11.1" customHeight="1" x14ac:dyDescent="0.3"/>
    <row r="1341" ht="11.1" customHeight="1" x14ac:dyDescent="0.3"/>
    <row r="1342" ht="11.1" customHeight="1" x14ac:dyDescent="0.3"/>
    <row r="1343" ht="11.1" customHeight="1" x14ac:dyDescent="0.3"/>
    <row r="1344" ht="11.1" customHeight="1" x14ac:dyDescent="0.3"/>
    <row r="1345" ht="11.1" customHeight="1" x14ac:dyDescent="0.3"/>
    <row r="1346" ht="11.1" customHeight="1" x14ac:dyDescent="0.3"/>
    <row r="1347" ht="11.1" customHeight="1" x14ac:dyDescent="0.3"/>
    <row r="1348" ht="11.1" customHeight="1" x14ac:dyDescent="0.3"/>
    <row r="1349" ht="11.1" customHeight="1" x14ac:dyDescent="0.3"/>
    <row r="1350" ht="11.1" customHeight="1" x14ac:dyDescent="0.3"/>
    <row r="1351" ht="11.1" customHeight="1" x14ac:dyDescent="0.3"/>
    <row r="1352" ht="11.1" customHeight="1" x14ac:dyDescent="0.3"/>
    <row r="1353" ht="11.1" customHeight="1" x14ac:dyDescent="0.3"/>
    <row r="1354" ht="11.1" customHeight="1" x14ac:dyDescent="0.3"/>
    <row r="1355" ht="11.1" customHeight="1" x14ac:dyDescent="0.3"/>
    <row r="1356" ht="11.1" customHeight="1" x14ac:dyDescent="0.3"/>
    <row r="1357" ht="11.1" customHeight="1" x14ac:dyDescent="0.3"/>
    <row r="1358" ht="11.1" customHeight="1" x14ac:dyDescent="0.3"/>
    <row r="1359" ht="11.1" customHeight="1" x14ac:dyDescent="0.3"/>
    <row r="1360" ht="11.1" customHeight="1" x14ac:dyDescent="0.3"/>
    <row r="1361" ht="11.1" customHeight="1" x14ac:dyDescent="0.3"/>
    <row r="1362" ht="11.1" customHeight="1" x14ac:dyDescent="0.3"/>
    <row r="1363" ht="11.1" customHeight="1" x14ac:dyDescent="0.3"/>
    <row r="1364" ht="11.1" customHeight="1" x14ac:dyDescent="0.3"/>
    <row r="1365" ht="11.1" customHeight="1" x14ac:dyDescent="0.3"/>
    <row r="1366" ht="11.1" customHeight="1" x14ac:dyDescent="0.3"/>
    <row r="1367" ht="11.1" customHeight="1" x14ac:dyDescent="0.3"/>
    <row r="1368" ht="11.1" customHeight="1" x14ac:dyDescent="0.3"/>
    <row r="1369" ht="11.1" customHeight="1" x14ac:dyDescent="0.3"/>
    <row r="1370" ht="11.1" customHeight="1" x14ac:dyDescent="0.3"/>
    <row r="1371" ht="11.1" customHeight="1" x14ac:dyDescent="0.3"/>
    <row r="1372" ht="11.1" customHeight="1" x14ac:dyDescent="0.3"/>
    <row r="1373" ht="11.1" customHeight="1" x14ac:dyDescent="0.3"/>
    <row r="1374" ht="11.1" customHeight="1" x14ac:dyDescent="0.3"/>
    <row r="1375" ht="11.1" customHeight="1" x14ac:dyDescent="0.3"/>
    <row r="1376" ht="11.1" customHeight="1" x14ac:dyDescent="0.3"/>
    <row r="1377" ht="11.1" customHeight="1" x14ac:dyDescent="0.3"/>
    <row r="1378" ht="11.1" customHeight="1" x14ac:dyDescent="0.3"/>
    <row r="1379" ht="11.1" customHeight="1" x14ac:dyDescent="0.3"/>
    <row r="1380" ht="11.1" customHeight="1" x14ac:dyDescent="0.3"/>
    <row r="1381" ht="11.1" customHeight="1" x14ac:dyDescent="0.3"/>
    <row r="1382" ht="11.1" customHeight="1" x14ac:dyDescent="0.3"/>
    <row r="1383" ht="11.1" customHeight="1" x14ac:dyDescent="0.3"/>
    <row r="1384" ht="11.1" customHeight="1" x14ac:dyDescent="0.3"/>
    <row r="1385" ht="11.1" customHeight="1" x14ac:dyDescent="0.3"/>
    <row r="1386" ht="11.1" customHeight="1" x14ac:dyDescent="0.3"/>
    <row r="1387" ht="11.1" customHeight="1" x14ac:dyDescent="0.3"/>
    <row r="1388" ht="11.1" customHeight="1" x14ac:dyDescent="0.3"/>
    <row r="1389" ht="11.1" customHeight="1" x14ac:dyDescent="0.3"/>
    <row r="1390" ht="11.1" customHeight="1" x14ac:dyDescent="0.3"/>
    <row r="1391" ht="11.1" customHeight="1" x14ac:dyDescent="0.3"/>
    <row r="1392" ht="11.1" customHeight="1" x14ac:dyDescent="0.3"/>
    <row r="1393" ht="11.1" customHeight="1" x14ac:dyDescent="0.3"/>
    <row r="1394" ht="11.1" customHeight="1" x14ac:dyDescent="0.3"/>
    <row r="1395" ht="11.1" customHeight="1" x14ac:dyDescent="0.3"/>
    <row r="1396" ht="11.1" customHeight="1" x14ac:dyDescent="0.3"/>
    <row r="1397" ht="11.1" customHeight="1" x14ac:dyDescent="0.3"/>
    <row r="1398" ht="11.1" customHeight="1" x14ac:dyDescent="0.3"/>
    <row r="1399" ht="11.1" customHeight="1" x14ac:dyDescent="0.3"/>
    <row r="1400" ht="11.1" customHeight="1" x14ac:dyDescent="0.3"/>
    <row r="1401" ht="11.1" customHeight="1" x14ac:dyDescent="0.3"/>
    <row r="1402" ht="11.1" customHeight="1" x14ac:dyDescent="0.3"/>
    <row r="1403" ht="11.1" customHeight="1" x14ac:dyDescent="0.3"/>
    <row r="1404" ht="11.1" customHeight="1" x14ac:dyDescent="0.3"/>
    <row r="1405" ht="11.1" customHeight="1" x14ac:dyDescent="0.3"/>
    <row r="1406" ht="11.1" customHeight="1" x14ac:dyDescent="0.3"/>
    <row r="1407" ht="11.1" customHeight="1" x14ac:dyDescent="0.3"/>
    <row r="1408" ht="11.1" customHeight="1" x14ac:dyDescent="0.3"/>
    <row r="1409" ht="11.1" customHeight="1" x14ac:dyDescent="0.3"/>
    <row r="1410" ht="11.1" customHeight="1" x14ac:dyDescent="0.3"/>
    <row r="1411" ht="11.1" customHeight="1" x14ac:dyDescent="0.3"/>
    <row r="1412" ht="11.1" customHeight="1" x14ac:dyDescent="0.3"/>
    <row r="1413" ht="11.1" customHeight="1" x14ac:dyDescent="0.3"/>
    <row r="1414" ht="11.1" customHeight="1" x14ac:dyDescent="0.3"/>
    <row r="1415" ht="11.1" customHeight="1" x14ac:dyDescent="0.3"/>
    <row r="1416" ht="11.1" customHeight="1" x14ac:dyDescent="0.3"/>
    <row r="1417" ht="11.1" customHeight="1" x14ac:dyDescent="0.3"/>
    <row r="1418" ht="12.9" customHeight="1" x14ac:dyDescent="0.3"/>
    <row r="1419" ht="12.9" customHeight="1" x14ac:dyDescent="0.3"/>
    <row r="1420" ht="12.9" customHeight="1" x14ac:dyDescent="0.3"/>
    <row r="1421" ht="12.9" customHeight="1" x14ac:dyDescent="0.3"/>
    <row r="1422" ht="12.9" customHeight="1" x14ac:dyDescent="0.3"/>
    <row r="1423" ht="12.9" customHeight="1" x14ac:dyDescent="0.3"/>
    <row r="1424" ht="12.9" customHeight="1" x14ac:dyDescent="0.3"/>
    <row r="1425" ht="12.9" customHeight="1" x14ac:dyDescent="0.3"/>
    <row r="1426" ht="12.9" customHeight="1" x14ac:dyDescent="0.3"/>
    <row r="1427" ht="12.9" customHeight="1" x14ac:dyDescent="0.3"/>
    <row r="1428" ht="12.9" customHeight="1" x14ac:dyDescent="0.3"/>
    <row r="1429" ht="12.9" customHeight="1" x14ac:dyDescent="0.3"/>
    <row r="1430" ht="12.9" customHeight="1" x14ac:dyDescent="0.3"/>
    <row r="1431" ht="12.9" customHeight="1" x14ac:dyDescent="0.3"/>
    <row r="1432" ht="12.9" customHeight="1" x14ac:dyDescent="0.3"/>
    <row r="1433" ht="12.9" customHeight="1" x14ac:dyDescent="0.3"/>
    <row r="1434" ht="12.9" customHeight="1" x14ac:dyDescent="0.3"/>
    <row r="1435" ht="12.9" customHeight="1" x14ac:dyDescent="0.3"/>
    <row r="1436" ht="12.9" customHeight="1" x14ac:dyDescent="0.3"/>
    <row r="1437" ht="12.9" customHeight="1" x14ac:dyDescent="0.3"/>
    <row r="1438" ht="12.9" customHeight="1" x14ac:dyDescent="0.3"/>
    <row r="1439" ht="12.9" customHeight="1" x14ac:dyDescent="0.3"/>
    <row r="1440" ht="12.9" customHeight="1" x14ac:dyDescent="0.3"/>
    <row r="1441" ht="12.9" customHeight="1" x14ac:dyDescent="0.3"/>
    <row r="1442" ht="12.9" customHeight="1" x14ac:dyDescent="0.3"/>
    <row r="1443" ht="12.9" customHeight="1" x14ac:dyDescent="0.3"/>
    <row r="1444" ht="12.9" customHeight="1" x14ac:dyDescent="0.3"/>
    <row r="1445" ht="12.9" customHeight="1" x14ac:dyDescent="0.3"/>
    <row r="1446" ht="12.9" customHeight="1" x14ac:dyDescent="0.3"/>
    <row r="1447" ht="12.9" customHeight="1" x14ac:dyDescent="0.3"/>
    <row r="1448" ht="12.9" customHeight="1" x14ac:dyDescent="0.3"/>
    <row r="1449" ht="12.9" customHeight="1" x14ac:dyDescent="0.3"/>
    <row r="1450" ht="12.9" customHeight="1" x14ac:dyDescent="0.3"/>
    <row r="1451" ht="12.9" customHeight="1" x14ac:dyDescent="0.3"/>
    <row r="1452" ht="12.9" customHeight="1" x14ac:dyDescent="0.3"/>
    <row r="1453" ht="12.9" customHeight="1" x14ac:dyDescent="0.3"/>
    <row r="1454" ht="12.9" customHeight="1" x14ac:dyDescent="0.3"/>
    <row r="1455" ht="12.9" customHeight="1" x14ac:dyDescent="0.3"/>
    <row r="1456" ht="12.9" customHeight="1" x14ac:dyDescent="0.3"/>
    <row r="1457" ht="12.9" customHeight="1" x14ac:dyDescent="0.3"/>
    <row r="1458" ht="12.9" customHeight="1" x14ac:dyDescent="0.3"/>
    <row r="1459" ht="12.9" customHeight="1" x14ac:dyDescent="0.3"/>
    <row r="1460" ht="12.9" customHeight="1" x14ac:dyDescent="0.3"/>
    <row r="1461" ht="12.9" customHeight="1" x14ac:dyDescent="0.3"/>
    <row r="1462" ht="12.9" customHeight="1" x14ac:dyDescent="0.3"/>
    <row r="1463" ht="12.9" customHeight="1" x14ac:dyDescent="0.3"/>
    <row r="1464" ht="12.9" customHeight="1" x14ac:dyDescent="0.3"/>
    <row r="1465" ht="12.9" customHeight="1" x14ac:dyDescent="0.3"/>
    <row r="1466" ht="12.9" customHeight="1" x14ac:dyDescent="0.3"/>
    <row r="1467" ht="12.9" customHeight="1" x14ac:dyDescent="0.3"/>
    <row r="1468" ht="12.9" customHeight="1" x14ac:dyDescent="0.3"/>
    <row r="1469" ht="12.9" customHeight="1" x14ac:dyDescent="0.3"/>
    <row r="1470" ht="12.9" customHeight="1" x14ac:dyDescent="0.3"/>
    <row r="1471" ht="12.9" customHeight="1" x14ac:dyDescent="0.3"/>
    <row r="1472" ht="12.9" customHeight="1" x14ac:dyDescent="0.3"/>
    <row r="1473" ht="11.1" customHeight="1" x14ac:dyDescent="0.3"/>
    <row r="1474" ht="11.1" customHeight="1" x14ac:dyDescent="0.3"/>
    <row r="1475" ht="11.1" customHeight="1" x14ac:dyDescent="0.3"/>
    <row r="1476" ht="11.1" customHeight="1" x14ac:dyDescent="0.3"/>
    <row r="1477" ht="11.1" customHeight="1" x14ac:dyDescent="0.3"/>
    <row r="1478" ht="11.1" customHeight="1" x14ac:dyDescent="0.3"/>
    <row r="1479" ht="11.1" customHeight="1" x14ac:dyDescent="0.3"/>
    <row r="1480" ht="11.1" customHeight="1" x14ac:dyDescent="0.3"/>
    <row r="1481" ht="11.1" customHeight="1" x14ac:dyDescent="0.3"/>
    <row r="1482" ht="11.1" customHeight="1" x14ac:dyDescent="0.3"/>
    <row r="1483" ht="11.1" customHeight="1" x14ac:dyDescent="0.3"/>
    <row r="1484" ht="11.1" customHeight="1" x14ac:dyDescent="0.3"/>
    <row r="1485" ht="11.1" customHeight="1" x14ac:dyDescent="0.3"/>
    <row r="1486" ht="11.1" customHeight="1" x14ac:dyDescent="0.3"/>
    <row r="1487" ht="11.1" customHeight="1" x14ac:dyDescent="0.3"/>
    <row r="1488" ht="11.1" customHeight="1" x14ac:dyDescent="0.3"/>
    <row r="1489" ht="11.1" customHeight="1" x14ac:dyDescent="0.3"/>
    <row r="1490" ht="11.1" customHeight="1" x14ac:dyDescent="0.3"/>
    <row r="1491" ht="11.1" customHeight="1" x14ac:dyDescent="0.3"/>
    <row r="1492" ht="11.1" customHeight="1" x14ac:dyDescent="0.3"/>
    <row r="1493" ht="11.1" customHeight="1" x14ac:dyDescent="0.3"/>
    <row r="1494" ht="11.1" customHeight="1" x14ac:dyDescent="0.3"/>
    <row r="1495" ht="11.1" customHeight="1" x14ac:dyDescent="0.3"/>
    <row r="1496" ht="11.1" customHeight="1" x14ac:dyDescent="0.3"/>
    <row r="1497" ht="11.1" customHeight="1" x14ac:dyDescent="0.3"/>
    <row r="1498" ht="11.1" customHeight="1" x14ac:dyDescent="0.3"/>
    <row r="1499" ht="11.1" customHeight="1" x14ac:dyDescent="0.3"/>
    <row r="1500" ht="11.1" customHeight="1" x14ac:dyDescent="0.3"/>
    <row r="1501" ht="11.1" customHeight="1" x14ac:dyDescent="0.3"/>
    <row r="1502" ht="11.1" customHeight="1" x14ac:dyDescent="0.3"/>
    <row r="1503" ht="11.1" customHeight="1" x14ac:dyDescent="0.3"/>
    <row r="1504" ht="11.1" customHeight="1" x14ac:dyDescent="0.3"/>
    <row r="1505" ht="11.1" customHeight="1" x14ac:dyDescent="0.3"/>
    <row r="1506" ht="11.1" customHeight="1" x14ac:dyDescent="0.3"/>
    <row r="1507" ht="11.1" customHeight="1" x14ac:dyDescent="0.3"/>
    <row r="1508" ht="11.1" customHeight="1" x14ac:dyDescent="0.3"/>
    <row r="1509" ht="11.1" customHeight="1" x14ac:dyDescent="0.3"/>
    <row r="1510" ht="11.1" customHeight="1" x14ac:dyDescent="0.3"/>
    <row r="1511" ht="11.1" customHeight="1" x14ac:dyDescent="0.3"/>
    <row r="1512" ht="11.1" customHeight="1" x14ac:dyDescent="0.3"/>
    <row r="1513" ht="11.1" customHeight="1" x14ac:dyDescent="0.3"/>
    <row r="1514" ht="11.1" customHeight="1" x14ac:dyDescent="0.3"/>
    <row r="1515" ht="11.1" customHeight="1" x14ac:dyDescent="0.3"/>
    <row r="1516" ht="11.1" customHeight="1" x14ac:dyDescent="0.3"/>
    <row r="1517" ht="11.1" customHeight="1" x14ac:dyDescent="0.3"/>
    <row r="1518" ht="11.1" customHeight="1" x14ac:dyDescent="0.3"/>
    <row r="1519" ht="11.1" customHeight="1" x14ac:dyDescent="0.3"/>
    <row r="1520" ht="11.1" customHeight="1" x14ac:dyDescent="0.3"/>
    <row r="1521" ht="11.1" customHeight="1" x14ac:dyDescent="0.3"/>
    <row r="1522" ht="11.1" customHeight="1" x14ac:dyDescent="0.3"/>
    <row r="1523" ht="11.1" customHeight="1" x14ac:dyDescent="0.3"/>
    <row r="1524" ht="11.1" customHeight="1" x14ac:dyDescent="0.3"/>
    <row r="1525" ht="11.1" customHeight="1" x14ac:dyDescent="0.3"/>
    <row r="1526" ht="11.1" customHeight="1" x14ac:dyDescent="0.3"/>
    <row r="1527" ht="11.1" customHeight="1" x14ac:dyDescent="0.3"/>
    <row r="1528" ht="11.1" customHeight="1" x14ac:dyDescent="0.3"/>
    <row r="1529" ht="11.1" customHeight="1" x14ac:dyDescent="0.3"/>
    <row r="1530" ht="11.1" customHeight="1" x14ac:dyDescent="0.3"/>
    <row r="1531" ht="11.1" customHeight="1" x14ac:dyDescent="0.3"/>
    <row r="1532" ht="11.1" customHeight="1" x14ac:dyDescent="0.3"/>
    <row r="1533" ht="11.1" customHeight="1" x14ac:dyDescent="0.3"/>
    <row r="1534" ht="11.1" customHeight="1" x14ac:dyDescent="0.3"/>
    <row r="1535" ht="11.1" customHeight="1" x14ac:dyDescent="0.3"/>
    <row r="1536" ht="11.1" customHeight="1" x14ac:dyDescent="0.3"/>
    <row r="1537" ht="11.1" customHeight="1" x14ac:dyDescent="0.3"/>
    <row r="1538" ht="11.1" customHeight="1" x14ac:dyDescent="0.3"/>
    <row r="1539" ht="11.1" customHeight="1" x14ac:dyDescent="0.3"/>
    <row r="1540" ht="11.1" customHeight="1" x14ac:dyDescent="0.3"/>
    <row r="1541" ht="11.1" customHeight="1" x14ac:dyDescent="0.3"/>
    <row r="1542" ht="11.1" customHeight="1" x14ac:dyDescent="0.3"/>
    <row r="1543" ht="11.1" customHeight="1" x14ac:dyDescent="0.3"/>
    <row r="1544" ht="11.1" customHeight="1" x14ac:dyDescent="0.3"/>
    <row r="1545" ht="11.1" customHeight="1" x14ac:dyDescent="0.3"/>
    <row r="1546" ht="11.1" customHeight="1" x14ac:dyDescent="0.3"/>
    <row r="1547" ht="11.1" customHeight="1" x14ac:dyDescent="0.3"/>
    <row r="1548" ht="11.1" customHeight="1" x14ac:dyDescent="0.3"/>
    <row r="1549" ht="11.1" customHeight="1" x14ac:dyDescent="0.3"/>
    <row r="1550" ht="11.1" customHeight="1" x14ac:dyDescent="0.3"/>
    <row r="1551" ht="11.1" customHeight="1" x14ac:dyDescent="0.3"/>
    <row r="1552" ht="11.1" customHeight="1" x14ac:dyDescent="0.3"/>
    <row r="1553" ht="11.1" customHeight="1" x14ac:dyDescent="0.3"/>
    <row r="1554" ht="11.1" customHeight="1" x14ac:dyDescent="0.3"/>
    <row r="1555" ht="11.1" customHeight="1" x14ac:dyDescent="0.3"/>
    <row r="1556" ht="11.1" customHeight="1" x14ac:dyDescent="0.3"/>
    <row r="1557" ht="11.1" customHeight="1" x14ac:dyDescent="0.3"/>
    <row r="1558" ht="11.1" customHeight="1" x14ac:dyDescent="0.3"/>
    <row r="1559" ht="11.1" customHeight="1" x14ac:dyDescent="0.3"/>
    <row r="1560" ht="11.1" customHeight="1" x14ac:dyDescent="0.3"/>
    <row r="1561" ht="11.1" customHeight="1" x14ac:dyDescent="0.3"/>
    <row r="1562" ht="11.1" customHeight="1" x14ac:dyDescent="0.3"/>
    <row r="1563" ht="11.1" customHeight="1" x14ac:dyDescent="0.3"/>
    <row r="1564" ht="11.1" customHeight="1" x14ac:dyDescent="0.3"/>
    <row r="1565" ht="11.1" customHeight="1" x14ac:dyDescent="0.3"/>
    <row r="1566" ht="11.1" customHeight="1" x14ac:dyDescent="0.3"/>
    <row r="1567" ht="11.1" customHeight="1" x14ac:dyDescent="0.3"/>
    <row r="1568" ht="11.1" customHeight="1" x14ac:dyDescent="0.3"/>
    <row r="1569" ht="11.1" customHeight="1" x14ac:dyDescent="0.3"/>
    <row r="1570" ht="11.1" customHeight="1" x14ac:dyDescent="0.3"/>
    <row r="1571" ht="11.1" customHeight="1" x14ac:dyDescent="0.3"/>
    <row r="1572" ht="11.1" customHeight="1" x14ac:dyDescent="0.3"/>
    <row r="1573" ht="11.1" customHeight="1" x14ac:dyDescent="0.3"/>
    <row r="1574" ht="11.1" customHeight="1" x14ac:dyDescent="0.3"/>
    <row r="1575" ht="11.1" customHeight="1" x14ac:dyDescent="0.3"/>
    <row r="1576" ht="11.1" customHeight="1" x14ac:dyDescent="0.3"/>
    <row r="1577" ht="11.1" customHeight="1" x14ac:dyDescent="0.3"/>
    <row r="1578" ht="11.1" customHeight="1" x14ac:dyDescent="0.3"/>
    <row r="1579" ht="11.1" customHeight="1" x14ac:dyDescent="0.3"/>
    <row r="1580" ht="11.1" customHeight="1" x14ac:dyDescent="0.3"/>
    <row r="1581" ht="11.1" customHeight="1" x14ac:dyDescent="0.3"/>
    <row r="1582" ht="11.1" customHeight="1" x14ac:dyDescent="0.3"/>
    <row r="1583" ht="11.1" customHeight="1" x14ac:dyDescent="0.3"/>
    <row r="1584" ht="11.1" customHeight="1" x14ac:dyDescent="0.3"/>
    <row r="1585" ht="11.1" customHeight="1" x14ac:dyDescent="0.3"/>
    <row r="1586" ht="11.1" customHeight="1" x14ac:dyDescent="0.3"/>
    <row r="1587" ht="11.1" customHeight="1" x14ac:dyDescent="0.3"/>
    <row r="1588" ht="11.1" customHeight="1" x14ac:dyDescent="0.3"/>
    <row r="1589" ht="11.1" customHeight="1" x14ac:dyDescent="0.3"/>
    <row r="1590" ht="11.1" customHeight="1" x14ac:dyDescent="0.3"/>
    <row r="1591" ht="11.1" customHeight="1" x14ac:dyDescent="0.3"/>
    <row r="1592" ht="11.1" customHeight="1" x14ac:dyDescent="0.3"/>
    <row r="1593" ht="11.1" customHeight="1" x14ac:dyDescent="0.3"/>
    <row r="1594" ht="11.1" customHeight="1" x14ac:dyDescent="0.3"/>
    <row r="1595" ht="11.1" customHeight="1" x14ac:dyDescent="0.3"/>
    <row r="1596" ht="11.1" customHeight="1" x14ac:dyDescent="0.3"/>
    <row r="1597" ht="11.1" customHeight="1" x14ac:dyDescent="0.3"/>
    <row r="1598" ht="11.1" customHeight="1" x14ac:dyDescent="0.3"/>
    <row r="1599" ht="11.1" customHeight="1" x14ac:dyDescent="0.3"/>
    <row r="1600" ht="11.1" customHeight="1" x14ac:dyDescent="0.3"/>
    <row r="1601" ht="11.1" customHeight="1" x14ac:dyDescent="0.3"/>
    <row r="1602" ht="11.1" customHeight="1" x14ac:dyDescent="0.3"/>
    <row r="1603" ht="11.1" customHeight="1" x14ac:dyDescent="0.3"/>
    <row r="1604" ht="11.1" customHeight="1" x14ac:dyDescent="0.3"/>
    <row r="1605" ht="11.1" customHeight="1" x14ac:dyDescent="0.3"/>
    <row r="1606" ht="11.1" customHeight="1" x14ac:dyDescent="0.3"/>
    <row r="1607" ht="11.1" customHeight="1" x14ac:dyDescent="0.3"/>
    <row r="1608" ht="11.1" customHeight="1" x14ac:dyDescent="0.3"/>
    <row r="1609" ht="11.1" customHeight="1" x14ac:dyDescent="0.3"/>
    <row r="1610" ht="11.1" customHeight="1" x14ac:dyDescent="0.3"/>
    <row r="1611" ht="11.1" customHeight="1" x14ac:dyDescent="0.3"/>
    <row r="1612" ht="11.1" customHeight="1" x14ac:dyDescent="0.3"/>
    <row r="1613" ht="11.1" customHeight="1" x14ac:dyDescent="0.3"/>
    <row r="1614" ht="11.1" customHeight="1" x14ac:dyDescent="0.3"/>
    <row r="1615" ht="11.1" customHeight="1" x14ac:dyDescent="0.3"/>
    <row r="1616" ht="11.1" customHeight="1" x14ac:dyDescent="0.3"/>
    <row r="1617" ht="11.1" customHeight="1" x14ac:dyDescent="0.3"/>
    <row r="1618" ht="11.1" customHeight="1" x14ac:dyDescent="0.3"/>
    <row r="1619" ht="11.1" customHeight="1" x14ac:dyDescent="0.3"/>
    <row r="1620" ht="11.1" customHeight="1" x14ac:dyDescent="0.3"/>
    <row r="1621" ht="11.1" customHeight="1" x14ac:dyDescent="0.3"/>
    <row r="1622" ht="11.1" customHeight="1" x14ac:dyDescent="0.3"/>
    <row r="1623" ht="11.1" customHeight="1" x14ac:dyDescent="0.3"/>
    <row r="1624" ht="11.1" customHeight="1" x14ac:dyDescent="0.3"/>
    <row r="1625" ht="11.1" customHeight="1" x14ac:dyDescent="0.3"/>
    <row r="1626" ht="11.1" customHeight="1" x14ac:dyDescent="0.3"/>
    <row r="1627" ht="11.1" customHeight="1" x14ac:dyDescent="0.3"/>
    <row r="1628" ht="11.1" customHeight="1" x14ac:dyDescent="0.3"/>
    <row r="1629" ht="11.1" customHeight="1" x14ac:dyDescent="0.3"/>
    <row r="1630" ht="11.1" customHeight="1" x14ac:dyDescent="0.3"/>
    <row r="1631" ht="11.1" customHeight="1" x14ac:dyDescent="0.3"/>
    <row r="1632" ht="11.1" customHeight="1" x14ac:dyDescent="0.3"/>
    <row r="1633" ht="11.1" customHeight="1" x14ac:dyDescent="0.3"/>
    <row r="1634" ht="11.1" customHeight="1" x14ac:dyDescent="0.3"/>
    <row r="1635" ht="11.1" customHeight="1" x14ac:dyDescent="0.3"/>
    <row r="1636" ht="11.1" customHeight="1" x14ac:dyDescent="0.3"/>
    <row r="1637" ht="11.1" customHeight="1" x14ac:dyDescent="0.3"/>
    <row r="1638" ht="11.1" customHeight="1" x14ac:dyDescent="0.3"/>
    <row r="1639" ht="11.1" customHeight="1" x14ac:dyDescent="0.3"/>
    <row r="1640" ht="11.1" customHeight="1" x14ac:dyDescent="0.3"/>
    <row r="1641" ht="11.1" customHeight="1" x14ac:dyDescent="0.3"/>
    <row r="1642" ht="11.1" customHeight="1" x14ac:dyDescent="0.3"/>
    <row r="1643" ht="11.1" customHeight="1" x14ac:dyDescent="0.3"/>
    <row r="1644" ht="11.1" customHeight="1" x14ac:dyDescent="0.3"/>
    <row r="1645" ht="11.1" customHeight="1" x14ac:dyDescent="0.3"/>
    <row r="1646" ht="11.1" customHeight="1" x14ac:dyDescent="0.3"/>
    <row r="1647" ht="11.1" customHeight="1" x14ac:dyDescent="0.3"/>
    <row r="1648" ht="11.1" customHeight="1" x14ac:dyDescent="0.3"/>
    <row r="1649" ht="11.1" customHeight="1" x14ac:dyDescent="0.3"/>
    <row r="1650" ht="11.1" customHeight="1" x14ac:dyDescent="0.3"/>
    <row r="1651" ht="11.1" customHeight="1" x14ac:dyDescent="0.3"/>
    <row r="1652" ht="11.1" customHeight="1" x14ac:dyDescent="0.3"/>
    <row r="1653" ht="11.1" customHeight="1" x14ac:dyDescent="0.3"/>
    <row r="1654" ht="11.1" customHeight="1" x14ac:dyDescent="0.3"/>
    <row r="1655" ht="11.1" customHeight="1" x14ac:dyDescent="0.3"/>
    <row r="1656" ht="11.1" customHeight="1" x14ac:dyDescent="0.3"/>
    <row r="1657" ht="11.1" customHeight="1" x14ac:dyDescent="0.3"/>
    <row r="1658" ht="11.1" customHeight="1" x14ac:dyDescent="0.3"/>
    <row r="1659" ht="11.1" customHeight="1" x14ac:dyDescent="0.3"/>
    <row r="1660" ht="11.1" customHeight="1" x14ac:dyDescent="0.3"/>
    <row r="1661" ht="11.1" customHeight="1" x14ac:dyDescent="0.3"/>
    <row r="1662" ht="11.1" customHeight="1" x14ac:dyDescent="0.3"/>
    <row r="1663" ht="11.1" customHeight="1" x14ac:dyDescent="0.3"/>
    <row r="1664" ht="11.1" customHeight="1" x14ac:dyDescent="0.3"/>
    <row r="1665" ht="11.1" customHeight="1" x14ac:dyDescent="0.3"/>
    <row r="1666" ht="11.1" customHeight="1" x14ac:dyDescent="0.3"/>
    <row r="1667" ht="11.1" customHeight="1" x14ac:dyDescent="0.3"/>
    <row r="1668" ht="11.1" customHeight="1" x14ac:dyDescent="0.3"/>
    <row r="1669" ht="11.1" customHeight="1" x14ac:dyDescent="0.3"/>
    <row r="1670" ht="11.1" customHeight="1" x14ac:dyDescent="0.3"/>
    <row r="1671" ht="11.1" customHeight="1" x14ac:dyDescent="0.3"/>
    <row r="1672" ht="11.1" customHeight="1" x14ac:dyDescent="0.3"/>
    <row r="1673" ht="11.1" customHeight="1" x14ac:dyDescent="0.3"/>
    <row r="1674" ht="11.1" customHeight="1" x14ac:dyDescent="0.3"/>
    <row r="1675" ht="11.1" customHeight="1" x14ac:dyDescent="0.3"/>
    <row r="1676" ht="11.1" customHeight="1" x14ac:dyDescent="0.3"/>
    <row r="1677" ht="11.1" customHeight="1" x14ac:dyDescent="0.3"/>
    <row r="1678" ht="11.1" customHeight="1" x14ac:dyDescent="0.3"/>
    <row r="1679" ht="11.1" customHeight="1" x14ac:dyDescent="0.3"/>
    <row r="1680" ht="11.1" customHeight="1" x14ac:dyDescent="0.3"/>
    <row r="1681" ht="11.1" customHeight="1" x14ac:dyDescent="0.3"/>
    <row r="1682" ht="11.1" customHeight="1" x14ac:dyDescent="0.3"/>
    <row r="1683" ht="11.1" customHeight="1" x14ac:dyDescent="0.3"/>
    <row r="1684" ht="11.1" customHeight="1" x14ac:dyDescent="0.3"/>
    <row r="1685" ht="11.1" customHeight="1" x14ac:dyDescent="0.3"/>
    <row r="1686" ht="11.1" customHeight="1" x14ac:dyDescent="0.3"/>
    <row r="1687" ht="11.1" customHeight="1" x14ac:dyDescent="0.3"/>
    <row r="1688" ht="11.1" customHeight="1" x14ac:dyDescent="0.3"/>
    <row r="1689" ht="11.1" customHeight="1" x14ac:dyDescent="0.3"/>
    <row r="1690" ht="11.1" customHeight="1" x14ac:dyDescent="0.3"/>
    <row r="1691" ht="11.1" customHeight="1" x14ac:dyDescent="0.3"/>
    <row r="1692" ht="11.1" customHeight="1" x14ac:dyDescent="0.3"/>
    <row r="1693" ht="11.1" customHeight="1" x14ac:dyDescent="0.3"/>
    <row r="1694" ht="11.1" customHeight="1" x14ac:dyDescent="0.3"/>
    <row r="1695" ht="11.1" customHeight="1" x14ac:dyDescent="0.3"/>
    <row r="1696" ht="11.1" customHeight="1" x14ac:dyDescent="0.3"/>
    <row r="1697" ht="11.1" customHeight="1" x14ac:dyDescent="0.3"/>
    <row r="1698" ht="11.1" customHeight="1" x14ac:dyDescent="0.3"/>
    <row r="1699" ht="11.1" customHeight="1" x14ac:dyDescent="0.3"/>
    <row r="1700" ht="11.1" customHeight="1" x14ac:dyDescent="0.3"/>
    <row r="1701" ht="11.1" customHeight="1" x14ac:dyDescent="0.3"/>
    <row r="1702" ht="11.1" customHeight="1" x14ac:dyDescent="0.3"/>
    <row r="1703" ht="11.1" customHeight="1" x14ac:dyDescent="0.3"/>
    <row r="1704" ht="11.1" customHeight="1" x14ac:dyDescent="0.3"/>
    <row r="1705" ht="11.1" customHeight="1" x14ac:dyDescent="0.3"/>
    <row r="1706" ht="11.1" customHeight="1" x14ac:dyDescent="0.3"/>
    <row r="1707" ht="11.1" customHeight="1" x14ac:dyDescent="0.3"/>
    <row r="1708" ht="11.1" customHeight="1" x14ac:dyDescent="0.3"/>
    <row r="1709" ht="11.1" customHeight="1" x14ac:dyDescent="0.3"/>
    <row r="1710" ht="11.1" customHeight="1" x14ac:dyDescent="0.3"/>
    <row r="1711" ht="11.1" customHeight="1" x14ac:dyDescent="0.3"/>
    <row r="1712" ht="11.1" customHeight="1" x14ac:dyDescent="0.3"/>
    <row r="1713" ht="11.1" customHeight="1" x14ac:dyDescent="0.3"/>
    <row r="1714" ht="11.1" customHeight="1" x14ac:dyDescent="0.3"/>
    <row r="1715" ht="11.1" customHeight="1" x14ac:dyDescent="0.3"/>
    <row r="1716" ht="11.1" customHeight="1" x14ac:dyDescent="0.3"/>
    <row r="1717" ht="11.1" customHeight="1" x14ac:dyDescent="0.3"/>
    <row r="1718" ht="11.1" customHeight="1" x14ac:dyDescent="0.3"/>
    <row r="1719" ht="11.1" customHeight="1" x14ac:dyDescent="0.3"/>
    <row r="1720" ht="11.1" customHeight="1" x14ac:dyDescent="0.3"/>
    <row r="1721" ht="11.1" customHeight="1" x14ac:dyDescent="0.3"/>
    <row r="1722" ht="11.1" customHeight="1" x14ac:dyDescent="0.3"/>
    <row r="1723" ht="11.1" customHeight="1" x14ac:dyDescent="0.3"/>
    <row r="1724" ht="11.1" customHeight="1" x14ac:dyDescent="0.3"/>
    <row r="1725" ht="11.1" customHeight="1" x14ac:dyDescent="0.3"/>
    <row r="1726" ht="11.1" customHeight="1" x14ac:dyDescent="0.3"/>
    <row r="1727" ht="11.1" customHeight="1" x14ac:dyDescent="0.3"/>
    <row r="1728" ht="11.1" customHeight="1" x14ac:dyDescent="0.3"/>
    <row r="1729" ht="11.1" customHeight="1" x14ac:dyDescent="0.3"/>
    <row r="1730" ht="11.1" customHeight="1" x14ac:dyDescent="0.3"/>
    <row r="1731" ht="11.1" customHeight="1" x14ac:dyDescent="0.3"/>
    <row r="1732" ht="11.1" customHeight="1" x14ac:dyDescent="0.3"/>
    <row r="1733" ht="11.1" customHeight="1" x14ac:dyDescent="0.3"/>
    <row r="1734" ht="11.1" customHeight="1" x14ac:dyDescent="0.3"/>
    <row r="1735" ht="11.1" customHeight="1" x14ac:dyDescent="0.3"/>
    <row r="1736" ht="11.1" customHeight="1" x14ac:dyDescent="0.3"/>
    <row r="1737" ht="11.1" customHeight="1" x14ac:dyDescent="0.3"/>
    <row r="1738" ht="11.1" customHeight="1" x14ac:dyDescent="0.3"/>
    <row r="1739" ht="11.1" customHeight="1" x14ac:dyDescent="0.3"/>
    <row r="1740" ht="11.1" customHeight="1" x14ac:dyDescent="0.3"/>
    <row r="1741" ht="11.1" customHeight="1" x14ac:dyDescent="0.3"/>
    <row r="1742" ht="11.1" customHeight="1" x14ac:dyDescent="0.3"/>
    <row r="1743" ht="11.1" customHeight="1" x14ac:dyDescent="0.3"/>
    <row r="1744" ht="11.1" customHeight="1" x14ac:dyDescent="0.3"/>
    <row r="1745" ht="11.1" customHeight="1" x14ac:dyDescent="0.3"/>
    <row r="1746" ht="11.1" customHeight="1" x14ac:dyDescent="0.3"/>
    <row r="1747" ht="11.1" customHeight="1" x14ac:dyDescent="0.3"/>
    <row r="1748" ht="11.1" customHeight="1" x14ac:dyDescent="0.3"/>
    <row r="1749" ht="11.1" customHeight="1" x14ac:dyDescent="0.3"/>
    <row r="1750" ht="11.1" customHeight="1" x14ac:dyDescent="0.3"/>
    <row r="1751" ht="11.1" customHeight="1" x14ac:dyDescent="0.3"/>
    <row r="1752" ht="11.1" customHeight="1" x14ac:dyDescent="0.3"/>
    <row r="1753" ht="11.1" customHeight="1" x14ac:dyDescent="0.3"/>
    <row r="1754" ht="11.1" customHeight="1" x14ac:dyDescent="0.3"/>
    <row r="1755" ht="11.1" customHeight="1" x14ac:dyDescent="0.3"/>
    <row r="1756" ht="11.1" customHeight="1" x14ac:dyDescent="0.3"/>
    <row r="1757" ht="11.1" customHeight="1" x14ac:dyDescent="0.3"/>
    <row r="1758" ht="11.1" customHeight="1" x14ac:dyDescent="0.3"/>
    <row r="1759" ht="11.1" customHeight="1" x14ac:dyDescent="0.3"/>
    <row r="1760" ht="11.1" customHeight="1" x14ac:dyDescent="0.3"/>
    <row r="1761" ht="11.1" customHeight="1" x14ac:dyDescent="0.3"/>
    <row r="1762" ht="11.1" customHeight="1" x14ac:dyDescent="0.3"/>
    <row r="1763" ht="11.1" customHeight="1" x14ac:dyDescent="0.3"/>
    <row r="1764" ht="11.1" customHeight="1" x14ac:dyDescent="0.3"/>
    <row r="1765" ht="11.1" customHeight="1" x14ac:dyDescent="0.3"/>
    <row r="1766" ht="11.1" customHeight="1" x14ac:dyDescent="0.3"/>
    <row r="1767" ht="11.1" customHeight="1" x14ac:dyDescent="0.3"/>
    <row r="1768" ht="11.1" customHeight="1" x14ac:dyDescent="0.3"/>
    <row r="1769" ht="11.1" customHeight="1" x14ac:dyDescent="0.3"/>
    <row r="1770" ht="11.1" customHeight="1" x14ac:dyDescent="0.3"/>
    <row r="1771" ht="11.1" customHeight="1" x14ac:dyDescent="0.3"/>
    <row r="1772" ht="11.1" customHeight="1" x14ac:dyDescent="0.3"/>
    <row r="1773" ht="11.1" customHeight="1" x14ac:dyDescent="0.3"/>
    <row r="1774" ht="11.1" customHeight="1" x14ac:dyDescent="0.3"/>
    <row r="1775" ht="11.1" customHeight="1" x14ac:dyDescent="0.3"/>
    <row r="1776" ht="11.1" customHeight="1" x14ac:dyDescent="0.3"/>
    <row r="1777" ht="11.1" customHeight="1" x14ac:dyDescent="0.3"/>
    <row r="1778" ht="11.1" customHeight="1" x14ac:dyDescent="0.3"/>
    <row r="1779" ht="11.1" customHeight="1" x14ac:dyDescent="0.3"/>
    <row r="1780" ht="11.1" customHeight="1" x14ac:dyDescent="0.3"/>
    <row r="1781" ht="11.1" customHeight="1" x14ac:dyDescent="0.3"/>
    <row r="1782" ht="11.1" customHeight="1" x14ac:dyDescent="0.3"/>
    <row r="1783" ht="11.1" customHeight="1" x14ac:dyDescent="0.3"/>
    <row r="1784" ht="11.1" customHeight="1" x14ac:dyDescent="0.3"/>
    <row r="1785" ht="11.1" customHeight="1" x14ac:dyDescent="0.3"/>
    <row r="1786" ht="11.1" customHeight="1" x14ac:dyDescent="0.3"/>
    <row r="1787" ht="11.1" customHeight="1" x14ac:dyDescent="0.3"/>
    <row r="1788" ht="11.1" customHeight="1" x14ac:dyDescent="0.3"/>
    <row r="1789" ht="11.1" customHeight="1" x14ac:dyDescent="0.3"/>
    <row r="1790" ht="11.1" customHeight="1" x14ac:dyDescent="0.3"/>
    <row r="1791" ht="11.1" customHeight="1" x14ac:dyDescent="0.3"/>
    <row r="1792" ht="11.1" customHeight="1" x14ac:dyDescent="0.3"/>
    <row r="1793" ht="11.1" customHeight="1" x14ac:dyDescent="0.3"/>
    <row r="1794" ht="11.1" customHeight="1" x14ac:dyDescent="0.3"/>
    <row r="1795" ht="11.1" customHeight="1" x14ac:dyDescent="0.3"/>
    <row r="1796" ht="11.1" customHeight="1" x14ac:dyDescent="0.3"/>
    <row r="1797" ht="11.1" customHeight="1" x14ac:dyDescent="0.3"/>
    <row r="1798" ht="11.1" customHeight="1" x14ac:dyDescent="0.3"/>
    <row r="1799" ht="11.1" customHeight="1" x14ac:dyDescent="0.3"/>
    <row r="1800" ht="11.1" customHeight="1" x14ac:dyDescent="0.3"/>
    <row r="1801" ht="11.1" customHeight="1" x14ac:dyDescent="0.3"/>
    <row r="1802" ht="11.1" customHeight="1" x14ac:dyDescent="0.3"/>
    <row r="1803" ht="11.1" customHeight="1" x14ac:dyDescent="0.3"/>
    <row r="1804" ht="11.1" customHeight="1" x14ac:dyDescent="0.3"/>
    <row r="1805" ht="11.1" customHeight="1" x14ac:dyDescent="0.3"/>
    <row r="1806" ht="11.1" customHeight="1" x14ac:dyDescent="0.3"/>
    <row r="1807" ht="11.1" customHeight="1" x14ac:dyDescent="0.3"/>
    <row r="1808" ht="11.1" customHeight="1" x14ac:dyDescent="0.3"/>
    <row r="1809" ht="11.1" customHeight="1" x14ac:dyDescent="0.3"/>
    <row r="1810" ht="11.1" customHeight="1" x14ac:dyDescent="0.3"/>
    <row r="1811" ht="11.1" customHeight="1" x14ac:dyDescent="0.3"/>
    <row r="1812" ht="11.1" customHeight="1" x14ac:dyDescent="0.3"/>
    <row r="1813" ht="11.1" customHeight="1" x14ac:dyDescent="0.3"/>
    <row r="1814" ht="11.1" customHeight="1" x14ac:dyDescent="0.3"/>
    <row r="1815" ht="11.1" customHeight="1" x14ac:dyDescent="0.3"/>
    <row r="1816" ht="11.1" customHeight="1" x14ac:dyDescent="0.3"/>
    <row r="1817" ht="11.1" customHeight="1" x14ac:dyDescent="0.3"/>
    <row r="1818" ht="11.1" customHeight="1" x14ac:dyDescent="0.3"/>
    <row r="1819" ht="11.1" customHeight="1" x14ac:dyDescent="0.3"/>
    <row r="1820" ht="11.1" customHeight="1" x14ac:dyDescent="0.3"/>
    <row r="1821" ht="11.1" customHeight="1" x14ac:dyDescent="0.3"/>
    <row r="1822" ht="11.1" customHeight="1" x14ac:dyDescent="0.3"/>
    <row r="1823" ht="11.1" customHeight="1" x14ac:dyDescent="0.3"/>
    <row r="1824" ht="11.1" customHeight="1" x14ac:dyDescent="0.3"/>
    <row r="1825" ht="11.1" customHeight="1" x14ac:dyDescent="0.3"/>
    <row r="1826" ht="11.1" customHeight="1" x14ac:dyDescent="0.3"/>
    <row r="1827" ht="11.1" customHeight="1" x14ac:dyDescent="0.3"/>
    <row r="1828" ht="11.1" customHeight="1" x14ac:dyDescent="0.3"/>
    <row r="1829" ht="11.1" customHeight="1" x14ac:dyDescent="0.3"/>
    <row r="1830" ht="11.1" customHeight="1" x14ac:dyDescent="0.3"/>
    <row r="1831" ht="11.1" customHeight="1" x14ac:dyDescent="0.3"/>
    <row r="1832" ht="11.1" customHeight="1" x14ac:dyDescent="0.3"/>
    <row r="1833" ht="11.1" customHeight="1" x14ac:dyDescent="0.3"/>
    <row r="1834" ht="11.1" customHeight="1" x14ac:dyDescent="0.3"/>
    <row r="1835" ht="11.1" customHeight="1" x14ac:dyDescent="0.3"/>
    <row r="1836" ht="11.1" customHeight="1" x14ac:dyDescent="0.3"/>
    <row r="1837" ht="11.1" customHeight="1" x14ac:dyDescent="0.3"/>
    <row r="1838" ht="11.1" customHeight="1" x14ac:dyDescent="0.3"/>
    <row r="1839" ht="11.1" customHeight="1" x14ac:dyDescent="0.3"/>
    <row r="1840" ht="11.1" customHeight="1" x14ac:dyDescent="0.3"/>
    <row r="1841" ht="11.1" customHeight="1" x14ac:dyDescent="0.3"/>
    <row r="1842" ht="11.1" customHeight="1" x14ac:dyDescent="0.3"/>
    <row r="1843" ht="11.1" customHeight="1" x14ac:dyDescent="0.3"/>
    <row r="1844" ht="11.1" customHeight="1" x14ac:dyDescent="0.3"/>
    <row r="1845" ht="11.1" customHeight="1" x14ac:dyDescent="0.3"/>
    <row r="1846" ht="11.1" customHeight="1" x14ac:dyDescent="0.3"/>
    <row r="1847" ht="11.1" customHeight="1" x14ac:dyDescent="0.3"/>
    <row r="1848" ht="11.1" customHeight="1" x14ac:dyDescent="0.3"/>
    <row r="1849" ht="11.1" customHeight="1" x14ac:dyDescent="0.3"/>
    <row r="1850" ht="11.1" customHeight="1" x14ac:dyDescent="0.3"/>
    <row r="1851" ht="11.1" customHeight="1" x14ac:dyDescent="0.3"/>
    <row r="1852" ht="11.1" customHeight="1" x14ac:dyDescent="0.3"/>
    <row r="1853" ht="11.1" customHeight="1" x14ac:dyDescent="0.3"/>
    <row r="1854" ht="11.1" customHeight="1" x14ac:dyDescent="0.3"/>
    <row r="1855" ht="11.1" customHeight="1" x14ac:dyDescent="0.3"/>
    <row r="1856" ht="11.1" customHeight="1" x14ac:dyDescent="0.3"/>
    <row r="1857" ht="11.1" customHeight="1" x14ac:dyDescent="0.3"/>
    <row r="1858" ht="11.1" customHeight="1" x14ac:dyDescent="0.3"/>
    <row r="1859" ht="11.1" customHeight="1" x14ac:dyDescent="0.3"/>
    <row r="1860" ht="11.1" customHeight="1" x14ac:dyDescent="0.3"/>
    <row r="1861" ht="11.1" customHeight="1" x14ac:dyDescent="0.3"/>
    <row r="1862" ht="11.1" customHeight="1" x14ac:dyDescent="0.3"/>
    <row r="1863" ht="11.1" customHeight="1" x14ac:dyDescent="0.3"/>
    <row r="1864" ht="11.1" customHeight="1" x14ac:dyDescent="0.3"/>
    <row r="1865" ht="11.1" customHeight="1" x14ac:dyDescent="0.3"/>
    <row r="1866" ht="11.1" customHeight="1" x14ac:dyDescent="0.3"/>
    <row r="1867" ht="11.1" customHeight="1" x14ac:dyDescent="0.3"/>
    <row r="1868" ht="11.1" customHeight="1" x14ac:dyDescent="0.3"/>
    <row r="1869" ht="11.1" customHeight="1" x14ac:dyDescent="0.3"/>
    <row r="1870" ht="11.1" customHeight="1" x14ac:dyDescent="0.3"/>
    <row r="1871" ht="11.1" customHeight="1" x14ac:dyDescent="0.3"/>
    <row r="1872" ht="11.1" customHeight="1" x14ac:dyDescent="0.3"/>
    <row r="1873" ht="11.1" customHeight="1" x14ac:dyDescent="0.3"/>
    <row r="1874" ht="11.1" customHeight="1" x14ac:dyDescent="0.3"/>
    <row r="1875" ht="11.1" customHeight="1" x14ac:dyDescent="0.3"/>
    <row r="1876" ht="11.1" customHeight="1" x14ac:dyDescent="0.3"/>
    <row r="1877" ht="11.1" customHeight="1" x14ac:dyDescent="0.3"/>
    <row r="1878" ht="11.1" customHeight="1" x14ac:dyDescent="0.3"/>
    <row r="1879" ht="11.1" customHeight="1" x14ac:dyDescent="0.3"/>
    <row r="1880" ht="11.1" customHeight="1" x14ac:dyDescent="0.3"/>
    <row r="1881" ht="11.1" customHeight="1" x14ac:dyDescent="0.3"/>
    <row r="1882" ht="11.1" customHeight="1" x14ac:dyDescent="0.3"/>
    <row r="1883" ht="11.1" customHeight="1" x14ac:dyDescent="0.3"/>
    <row r="1884" ht="11.1" customHeight="1" x14ac:dyDescent="0.3"/>
    <row r="1885" ht="11.1" customHeight="1" x14ac:dyDescent="0.3"/>
    <row r="1886" ht="11.1" customHeight="1" x14ac:dyDescent="0.3"/>
    <row r="1887" ht="11.1" customHeight="1" x14ac:dyDescent="0.3"/>
    <row r="1888" ht="11.1" customHeight="1" x14ac:dyDescent="0.3"/>
    <row r="1889" ht="11.1" customHeight="1" x14ac:dyDescent="0.3"/>
    <row r="1890" ht="11.1" customHeight="1" x14ac:dyDescent="0.3"/>
    <row r="1891" ht="11.1" customHeight="1" x14ac:dyDescent="0.3"/>
    <row r="1892" ht="11.1" customHeight="1" x14ac:dyDescent="0.3"/>
    <row r="1893" ht="11.1" customHeight="1" x14ac:dyDescent="0.3"/>
    <row r="1894" ht="11.1" customHeight="1" x14ac:dyDescent="0.3"/>
    <row r="1895" ht="11.1" customHeight="1" x14ac:dyDescent="0.3"/>
    <row r="1896" ht="11.1" customHeight="1" x14ac:dyDescent="0.3"/>
    <row r="1897" ht="11.1" customHeight="1" x14ac:dyDescent="0.3"/>
    <row r="1898" ht="11.1" customHeight="1" x14ac:dyDescent="0.3"/>
    <row r="1899" ht="11.1" customHeight="1" x14ac:dyDescent="0.3"/>
    <row r="1900" ht="11.1" customHeight="1" x14ac:dyDescent="0.3"/>
    <row r="1901" ht="11.1" customHeight="1" x14ac:dyDescent="0.3"/>
    <row r="1902" ht="11.1" customHeight="1" x14ac:dyDescent="0.3"/>
    <row r="1903" ht="11.1" customHeight="1" x14ac:dyDescent="0.3"/>
    <row r="1904" ht="11.1" customHeight="1" x14ac:dyDescent="0.3"/>
    <row r="1905" ht="11.1" customHeight="1" x14ac:dyDescent="0.3"/>
    <row r="1906" ht="11.1" customHeight="1" x14ac:dyDescent="0.3"/>
    <row r="1907" ht="11.1" customHeight="1" x14ac:dyDescent="0.3"/>
    <row r="1908" ht="11.1" customHeight="1" x14ac:dyDescent="0.3"/>
    <row r="1909" ht="11.1" customHeight="1" x14ac:dyDescent="0.3"/>
    <row r="1910" ht="11.1" customHeight="1" x14ac:dyDescent="0.3"/>
    <row r="1911" ht="11.1" customHeight="1" x14ac:dyDescent="0.3"/>
    <row r="1912" ht="11.1" customHeight="1" x14ac:dyDescent="0.3"/>
    <row r="1913" ht="11.1" customHeight="1" x14ac:dyDescent="0.3"/>
    <row r="1914" ht="11.1" customHeight="1" x14ac:dyDescent="0.3"/>
    <row r="1915" ht="11.1" customHeight="1" x14ac:dyDescent="0.3"/>
    <row r="1916" ht="11.1" customHeight="1" x14ac:dyDescent="0.3"/>
    <row r="1917" ht="11.1" customHeight="1" x14ac:dyDescent="0.3"/>
    <row r="1918" ht="11.1" customHeight="1" x14ac:dyDescent="0.3"/>
    <row r="1919" ht="11.1" customHeight="1" x14ac:dyDescent="0.3"/>
    <row r="1920" ht="11.1" customHeight="1" x14ac:dyDescent="0.3"/>
    <row r="1921" ht="11.1" customHeight="1" x14ac:dyDescent="0.3"/>
    <row r="1922" ht="11.1" customHeight="1" x14ac:dyDescent="0.3"/>
    <row r="1923" ht="11.1" customHeight="1" x14ac:dyDescent="0.3"/>
    <row r="1924" ht="11.1" customHeight="1" x14ac:dyDescent="0.3"/>
    <row r="1925" ht="11.1" customHeight="1" x14ac:dyDescent="0.3"/>
    <row r="1926" ht="11.1" customHeight="1" x14ac:dyDescent="0.3"/>
    <row r="1927" ht="11.1" customHeight="1" x14ac:dyDescent="0.3"/>
    <row r="1928" ht="11.1" customHeight="1" x14ac:dyDescent="0.3"/>
    <row r="1929" ht="11.1" customHeight="1" x14ac:dyDescent="0.3"/>
    <row r="1930" ht="11.1" customHeight="1" x14ac:dyDescent="0.3"/>
    <row r="1931" ht="11.1" customHeight="1" x14ac:dyDescent="0.3"/>
    <row r="1932" ht="11.1" customHeight="1" x14ac:dyDescent="0.3"/>
    <row r="1933" ht="11.1" customHeight="1" x14ac:dyDescent="0.3"/>
    <row r="1934" ht="11.1" customHeight="1" x14ac:dyDescent="0.3"/>
    <row r="1935" ht="11.1" customHeight="1" x14ac:dyDescent="0.3"/>
    <row r="1936" ht="11.1" customHeight="1" x14ac:dyDescent="0.3"/>
    <row r="1937" ht="11.1" customHeight="1" x14ac:dyDescent="0.3"/>
    <row r="1938" ht="11.1" customHeight="1" x14ac:dyDescent="0.3"/>
    <row r="1939" ht="11.1" customHeight="1" x14ac:dyDescent="0.3"/>
    <row r="1940" ht="11.1" customHeight="1" x14ac:dyDescent="0.3"/>
    <row r="1941" ht="11.1" customHeight="1" x14ac:dyDescent="0.3"/>
    <row r="1942" ht="11.1" customHeight="1" x14ac:dyDescent="0.3"/>
    <row r="1943" ht="11.1" customHeight="1" x14ac:dyDescent="0.3"/>
    <row r="1944" ht="11.1" customHeight="1" x14ac:dyDescent="0.3"/>
    <row r="1945" ht="11.1" customHeight="1" x14ac:dyDescent="0.3"/>
    <row r="1946" ht="11.1" customHeight="1" x14ac:dyDescent="0.3"/>
    <row r="1947" ht="11.1" customHeight="1" x14ac:dyDescent="0.3"/>
    <row r="1948" ht="11.1" customHeight="1" x14ac:dyDescent="0.3"/>
    <row r="1949" ht="11.1" customHeight="1" x14ac:dyDescent="0.3"/>
    <row r="1950" ht="11.1" customHeight="1" x14ac:dyDescent="0.3"/>
    <row r="1951" ht="11.1" customHeight="1" x14ac:dyDescent="0.3"/>
    <row r="1952" ht="11.1" customHeight="1" x14ac:dyDescent="0.3"/>
    <row r="1953" ht="11.1" customHeight="1" x14ac:dyDescent="0.3"/>
    <row r="1954" ht="11.1" customHeight="1" x14ac:dyDescent="0.3"/>
    <row r="1955" ht="11.1" customHeight="1" x14ac:dyDescent="0.3"/>
    <row r="1956" ht="11.1" customHeight="1" x14ac:dyDescent="0.3"/>
    <row r="1957" ht="11.1" customHeight="1" x14ac:dyDescent="0.3"/>
    <row r="1958" ht="11.1" customHeight="1" x14ac:dyDescent="0.3"/>
    <row r="1959" ht="11.1" customHeight="1" x14ac:dyDescent="0.3"/>
    <row r="1960" ht="11.1" customHeight="1" x14ac:dyDescent="0.3"/>
    <row r="1961" ht="11.1" customHeight="1" x14ac:dyDescent="0.3"/>
    <row r="1962" ht="11.1" customHeight="1" x14ac:dyDescent="0.3"/>
    <row r="1963" ht="11.1" customHeight="1" x14ac:dyDescent="0.3"/>
    <row r="1964" ht="11.1" customHeight="1" x14ac:dyDescent="0.3"/>
    <row r="1965" ht="11.1" customHeight="1" x14ac:dyDescent="0.3"/>
    <row r="1966" ht="11.1" customHeight="1" x14ac:dyDescent="0.3"/>
    <row r="1967" ht="11.1" customHeight="1" x14ac:dyDescent="0.3"/>
    <row r="1968" ht="11.1" customHeight="1" x14ac:dyDescent="0.3"/>
    <row r="1969" ht="11.1" customHeight="1" x14ac:dyDescent="0.3"/>
    <row r="1970" ht="11.1" customHeight="1" x14ac:dyDescent="0.3"/>
    <row r="1971" ht="11.1" customHeight="1" x14ac:dyDescent="0.3"/>
    <row r="1972" ht="11.1" customHeight="1" x14ac:dyDescent="0.3"/>
    <row r="1973" ht="11.1" customHeight="1" x14ac:dyDescent="0.3"/>
    <row r="1974" ht="11.1" customHeight="1" x14ac:dyDescent="0.3"/>
    <row r="1975" ht="11.1" customHeight="1" x14ac:dyDescent="0.3"/>
    <row r="1976" ht="11.1" customHeight="1" x14ac:dyDescent="0.3"/>
    <row r="1977" ht="11.1" customHeight="1" x14ac:dyDescent="0.3"/>
    <row r="1978" ht="11.1" customHeight="1" x14ac:dyDescent="0.3"/>
    <row r="1979" ht="11.1" customHeight="1" x14ac:dyDescent="0.3"/>
    <row r="1980" ht="11.1" customHeight="1" x14ac:dyDescent="0.3"/>
    <row r="1981" ht="11.1" customHeight="1" x14ac:dyDescent="0.3"/>
    <row r="1982" ht="11.1" customHeight="1" x14ac:dyDescent="0.3"/>
    <row r="1983" ht="11.1" customHeight="1" x14ac:dyDescent="0.3"/>
    <row r="1984" ht="11.1" customHeight="1" x14ac:dyDescent="0.3"/>
    <row r="1985" ht="11.1" customHeight="1" x14ac:dyDescent="0.3"/>
    <row r="1986" ht="11.1" customHeight="1" x14ac:dyDescent="0.3"/>
    <row r="1987" ht="11.1" customHeight="1" x14ac:dyDescent="0.3"/>
    <row r="1988" ht="11.1" customHeight="1" x14ac:dyDescent="0.3"/>
    <row r="1989" ht="11.1" customHeight="1" x14ac:dyDescent="0.3"/>
    <row r="1990" ht="11.1" customHeight="1" x14ac:dyDescent="0.3"/>
    <row r="1991" ht="11.1" customHeight="1" x14ac:dyDescent="0.3"/>
    <row r="1992" ht="11.1" customHeight="1" x14ac:dyDescent="0.3"/>
    <row r="1993" ht="11.1" customHeight="1" x14ac:dyDescent="0.3"/>
    <row r="1994" ht="11.1" customHeight="1" x14ac:dyDescent="0.3"/>
    <row r="1995" ht="11.1" customHeight="1" x14ac:dyDescent="0.3"/>
    <row r="1996" ht="11.1" customHeight="1" x14ac:dyDescent="0.3"/>
    <row r="1997" ht="11.1" customHeight="1" x14ac:dyDescent="0.3"/>
    <row r="1998" ht="11.1" customHeight="1" x14ac:dyDescent="0.3"/>
    <row r="1999" ht="11.1" customHeight="1" x14ac:dyDescent="0.3"/>
    <row r="2000" ht="11.1" customHeight="1" x14ac:dyDescent="0.3"/>
    <row r="2001" ht="11.1" customHeight="1" x14ac:dyDescent="0.3"/>
    <row r="2002" ht="11.1" customHeight="1" x14ac:dyDescent="0.3"/>
    <row r="2003" ht="11.1" customHeight="1" x14ac:dyDescent="0.3"/>
    <row r="2004" ht="11.1" customHeight="1" x14ac:dyDescent="0.3"/>
    <row r="2005" ht="11.1" customHeight="1" x14ac:dyDescent="0.3"/>
    <row r="2006" ht="11.1" customHeight="1" x14ac:dyDescent="0.3"/>
    <row r="2007" ht="11.1" customHeight="1" x14ac:dyDescent="0.3"/>
    <row r="2008" ht="11.1" customHeight="1" x14ac:dyDescent="0.3"/>
    <row r="2009" ht="11.1" customHeight="1" x14ac:dyDescent="0.3"/>
    <row r="2010" ht="11.1" customHeight="1" x14ac:dyDescent="0.3"/>
    <row r="2011" ht="11.1" customHeight="1" x14ac:dyDescent="0.3"/>
    <row r="2012" ht="11.1" customHeight="1" x14ac:dyDescent="0.3"/>
    <row r="2013" ht="11.1" customHeight="1" x14ac:dyDescent="0.3"/>
    <row r="2014" ht="11.1" customHeight="1" x14ac:dyDescent="0.3"/>
    <row r="2015" ht="11.1" customHeight="1" x14ac:dyDescent="0.3"/>
    <row r="2016" ht="11.1" customHeight="1" x14ac:dyDescent="0.3"/>
    <row r="2017" ht="11.1" customHeight="1" x14ac:dyDescent="0.3"/>
    <row r="2018" ht="11.1" customHeight="1" x14ac:dyDescent="0.3"/>
    <row r="2019" ht="11.1" customHeight="1" x14ac:dyDescent="0.3"/>
    <row r="2020" ht="11.1" customHeight="1" x14ac:dyDescent="0.3"/>
    <row r="2021" ht="11.1" customHeight="1" x14ac:dyDescent="0.3"/>
    <row r="2022" ht="11.1" customHeight="1" x14ac:dyDescent="0.3"/>
    <row r="2023" ht="11.1" customHeight="1" x14ac:dyDescent="0.3"/>
    <row r="2024" ht="11.1" customHeight="1" x14ac:dyDescent="0.3"/>
    <row r="2025" ht="11.1" customHeight="1" x14ac:dyDescent="0.3"/>
    <row r="2026" ht="11.1" customHeight="1" x14ac:dyDescent="0.3"/>
    <row r="2027" ht="11.1" customHeight="1" x14ac:dyDescent="0.3"/>
    <row r="2028" ht="11.1" customHeight="1" x14ac:dyDescent="0.3"/>
    <row r="2029" ht="11.1" customHeight="1" x14ac:dyDescent="0.3"/>
    <row r="2030" ht="11.1" customHeight="1" x14ac:dyDescent="0.3"/>
    <row r="2031" ht="11.1" customHeight="1" x14ac:dyDescent="0.3"/>
    <row r="2032" ht="11.1" customHeight="1" x14ac:dyDescent="0.3"/>
    <row r="2033" ht="11.1" customHeight="1" x14ac:dyDescent="0.3"/>
    <row r="2034" ht="11.1" customHeight="1" x14ac:dyDescent="0.3"/>
    <row r="2035" ht="11.1" customHeight="1" x14ac:dyDescent="0.3"/>
    <row r="2036" ht="11.1" customHeight="1" x14ac:dyDescent="0.3"/>
    <row r="2037" ht="11.1" customHeight="1" x14ac:dyDescent="0.3"/>
    <row r="2038" ht="11.1" customHeight="1" x14ac:dyDescent="0.3"/>
    <row r="2039" ht="11.1" customHeight="1" x14ac:dyDescent="0.3"/>
    <row r="2040" ht="11.1" customHeight="1" x14ac:dyDescent="0.3"/>
    <row r="2041" ht="11.1" customHeight="1" x14ac:dyDescent="0.3"/>
    <row r="2042" ht="11.1" customHeight="1" x14ac:dyDescent="0.3"/>
    <row r="2043" ht="11.1" customHeight="1" x14ac:dyDescent="0.3"/>
    <row r="2044" ht="11.1" customHeight="1" x14ac:dyDescent="0.3"/>
    <row r="2045" ht="11.1" customHeight="1" x14ac:dyDescent="0.3"/>
    <row r="2046" ht="11.1" customHeight="1" x14ac:dyDescent="0.3"/>
    <row r="2047" ht="11.1" customHeight="1" x14ac:dyDescent="0.3"/>
    <row r="2048" ht="11.1" customHeight="1" x14ac:dyDescent="0.3"/>
    <row r="2049" ht="11.1" customHeight="1" x14ac:dyDescent="0.3"/>
    <row r="2050" ht="11.1" customHeight="1" x14ac:dyDescent="0.3"/>
    <row r="2051" ht="11.1" customHeight="1" x14ac:dyDescent="0.3"/>
    <row r="2052" ht="11.1" customHeight="1" x14ac:dyDescent="0.3"/>
    <row r="2053" ht="11.1" customHeight="1" x14ac:dyDescent="0.3"/>
    <row r="2054" ht="11.1" customHeight="1" x14ac:dyDescent="0.3"/>
    <row r="2055" ht="11.1" customHeight="1" x14ac:dyDescent="0.3"/>
    <row r="2056" ht="11.1" customHeight="1" x14ac:dyDescent="0.3"/>
    <row r="2057" ht="11.1" customHeight="1" x14ac:dyDescent="0.3"/>
    <row r="2058" ht="11.1" customHeight="1" x14ac:dyDescent="0.3"/>
    <row r="2059" ht="11.1" customHeight="1" x14ac:dyDescent="0.3"/>
    <row r="2060" ht="11.1" customHeight="1" x14ac:dyDescent="0.3"/>
    <row r="2061" ht="11.1" customHeight="1" x14ac:dyDescent="0.3"/>
    <row r="2062" ht="11.1" customHeight="1" x14ac:dyDescent="0.3"/>
    <row r="2063" ht="11.1" customHeight="1" x14ac:dyDescent="0.3"/>
    <row r="2064" ht="11.1" customHeight="1" x14ac:dyDescent="0.3"/>
    <row r="2065" ht="11.1" customHeight="1" x14ac:dyDescent="0.3"/>
    <row r="2066" ht="11.1" customHeight="1" x14ac:dyDescent="0.3"/>
    <row r="2067" ht="11.1" customHeight="1" x14ac:dyDescent="0.3"/>
    <row r="2068" ht="11.1" customHeight="1" x14ac:dyDescent="0.3"/>
    <row r="2069" ht="11.1" customHeight="1" x14ac:dyDescent="0.3"/>
    <row r="2070" ht="11.1" customHeight="1" x14ac:dyDescent="0.3"/>
    <row r="2071" ht="11.1" customHeight="1" x14ac:dyDescent="0.3"/>
    <row r="2072" ht="11.1" customHeight="1" x14ac:dyDescent="0.3"/>
    <row r="2073" ht="11.1" customHeight="1" x14ac:dyDescent="0.3"/>
    <row r="2074" ht="11.1" customHeight="1" x14ac:dyDescent="0.3"/>
    <row r="2075" ht="11.1" customHeight="1" x14ac:dyDescent="0.3"/>
    <row r="2076" ht="11.1" customHeight="1" x14ac:dyDescent="0.3"/>
    <row r="2077" ht="11.1" customHeight="1" x14ac:dyDescent="0.3"/>
    <row r="2078" ht="11.1" customHeight="1" x14ac:dyDescent="0.3"/>
    <row r="2079" ht="11.1" customHeight="1" x14ac:dyDescent="0.3"/>
    <row r="2080" ht="11.1" customHeight="1" x14ac:dyDescent="0.3"/>
    <row r="2081" ht="11.1" customHeight="1" x14ac:dyDescent="0.3"/>
    <row r="2082" ht="11.1" customHeight="1" x14ac:dyDescent="0.3"/>
    <row r="2083" ht="11.1" customHeight="1" x14ac:dyDescent="0.3"/>
    <row r="2084" ht="11.1" customHeight="1" x14ac:dyDescent="0.3"/>
    <row r="2085" ht="11.1" customHeight="1" x14ac:dyDescent="0.3"/>
    <row r="2086" ht="11.1" customHeight="1" x14ac:dyDescent="0.3"/>
    <row r="2087" ht="11.1" customHeight="1" x14ac:dyDescent="0.3"/>
    <row r="2088" ht="11.1" customHeight="1" x14ac:dyDescent="0.3"/>
    <row r="2089" ht="11.1" customHeight="1" x14ac:dyDescent="0.3"/>
    <row r="2090" ht="11.1" customHeight="1" x14ac:dyDescent="0.3"/>
    <row r="2091" ht="11.1" customHeight="1" x14ac:dyDescent="0.3"/>
    <row r="2092" ht="11.1" customHeight="1" x14ac:dyDescent="0.3"/>
    <row r="2093" ht="11.1" customHeight="1" x14ac:dyDescent="0.3"/>
    <row r="2094" ht="11.1" customHeight="1" x14ac:dyDescent="0.3"/>
    <row r="2095" ht="11.1" customHeight="1" x14ac:dyDescent="0.3"/>
    <row r="2096" ht="11.1" customHeight="1" x14ac:dyDescent="0.3"/>
    <row r="2097" ht="11.1" customHeight="1" x14ac:dyDescent="0.3"/>
    <row r="2098" ht="11.1" customHeight="1" x14ac:dyDescent="0.3"/>
    <row r="2099" ht="11.1" customHeight="1" x14ac:dyDescent="0.3"/>
    <row r="2100" ht="11.1" customHeight="1" x14ac:dyDescent="0.3"/>
    <row r="2101" ht="11.1" customHeight="1" x14ac:dyDescent="0.3"/>
    <row r="2102" ht="11.1" customHeight="1" x14ac:dyDescent="0.3"/>
    <row r="2103" ht="11.1" customHeight="1" x14ac:dyDescent="0.3"/>
    <row r="2104" ht="11.1" customHeight="1" x14ac:dyDescent="0.3"/>
    <row r="2105" ht="11.1" customHeight="1" x14ac:dyDescent="0.3"/>
    <row r="2106" ht="11.1" customHeight="1" x14ac:dyDescent="0.3"/>
    <row r="2107" ht="11.1" customHeight="1" x14ac:dyDescent="0.3"/>
    <row r="2108" ht="11.1" customHeight="1" x14ac:dyDescent="0.3"/>
    <row r="2109" ht="11.1" customHeight="1" x14ac:dyDescent="0.3"/>
    <row r="2110" ht="11.1" customHeight="1" x14ac:dyDescent="0.3"/>
    <row r="2111" ht="11.1" customHeight="1" x14ac:dyDescent="0.3"/>
    <row r="2112" ht="11.1" customHeight="1" x14ac:dyDescent="0.3"/>
    <row r="2113" ht="11.1" customHeight="1" x14ac:dyDescent="0.3"/>
    <row r="2114" ht="11.1" customHeight="1" x14ac:dyDescent="0.3"/>
    <row r="2115" ht="11.1" customHeight="1" x14ac:dyDescent="0.3"/>
    <row r="2116" ht="11.1" customHeight="1" x14ac:dyDescent="0.3"/>
    <row r="2117" ht="11.1" customHeight="1" x14ac:dyDescent="0.3"/>
    <row r="2118" ht="11.1" customHeight="1" x14ac:dyDescent="0.3"/>
    <row r="2119" ht="11.1" customHeight="1" x14ac:dyDescent="0.3"/>
    <row r="2120" ht="11.1" customHeight="1" x14ac:dyDescent="0.3"/>
    <row r="2121" ht="11.1" customHeight="1" x14ac:dyDescent="0.3"/>
    <row r="2122" ht="11.1" customHeight="1" x14ac:dyDescent="0.3"/>
    <row r="2123" ht="11.1" customHeight="1" x14ac:dyDescent="0.3"/>
    <row r="2124" ht="11.1" customHeight="1" x14ac:dyDescent="0.3"/>
    <row r="2125" ht="11.1" customHeight="1" x14ac:dyDescent="0.3"/>
    <row r="2126" ht="11.1" customHeight="1" x14ac:dyDescent="0.3"/>
    <row r="2127" ht="11.1" customHeight="1" x14ac:dyDescent="0.3"/>
    <row r="2128" ht="11.1" customHeight="1" x14ac:dyDescent="0.3"/>
    <row r="2129" ht="11.1" customHeight="1" x14ac:dyDescent="0.3"/>
    <row r="2130" ht="11.1" customHeight="1" x14ac:dyDescent="0.3"/>
    <row r="2131" ht="11.1" customHeight="1" x14ac:dyDescent="0.3"/>
    <row r="2132" ht="11.1" customHeight="1" x14ac:dyDescent="0.3"/>
    <row r="2133" ht="11.1" customHeight="1" x14ac:dyDescent="0.3"/>
    <row r="2134" ht="11.1" customHeight="1" x14ac:dyDescent="0.3"/>
    <row r="2135" ht="11.1" customHeight="1" x14ac:dyDescent="0.3"/>
    <row r="2136" ht="11.1" customHeight="1" x14ac:dyDescent="0.3"/>
    <row r="2137" ht="11.1" customHeight="1" x14ac:dyDescent="0.3"/>
    <row r="2138" ht="11.1" customHeight="1" x14ac:dyDescent="0.3"/>
    <row r="2139" ht="11.1" customHeight="1" x14ac:dyDescent="0.3"/>
    <row r="2140" ht="11.1" customHeight="1" x14ac:dyDescent="0.3"/>
    <row r="2141" ht="11.1" customHeight="1" x14ac:dyDescent="0.3"/>
    <row r="2142" ht="11.1" customHeight="1" x14ac:dyDescent="0.3"/>
    <row r="2143" ht="11.1" customHeight="1" x14ac:dyDescent="0.3"/>
    <row r="2144" ht="11.1" customHeight="1" x14ac:dyDescent="0.3"/>
    <row r="2145" ht="11.1" customHeight="1" x14ac:dyDescent="0.3"/>
    <row r="2146" ht="11.1" customHeight="1" x14ac:dyDescent="0.3"/>
    <row r="2147" ht="11.1" customHeight="1" x14ac:dyDescent="0.3"/>
    <row r="2148" ht="11.1" customHeight="1" x14ac:dyDescent="0.3"/>
    <row r="2149" ht="11.1" customHeight="1" x14ac:dyDescent="0.3"/>
    <row r="2150" ht="11.1" customHeight="1" x14ac:dyDescent="0.3"/>
    <row r="2151" ht="11.1" customHeight="1" x14ac:dyDescent="0.3"/>
    <row r="2152" ht="11.1" customHeight="1" x14ac:dyDescent="0.3"/>
    <row r="2153" ht="11.1" customHeight="1" x14ac:dyDescent="0.3"/>
    <row r="2154" ht="11.1" customHeight="1" x14ac:dyDescent="0.3"/>
    <row r="2155" ht="11.1" customHeight="1" x14ac:dyDescent="0.3"/>
    <row r="2156" ht="11.1" customHeight="1" x14ac:dyDescent="0.3"/>
    <row r="2157" ht="11.1" customHeight="1" x14ac:dyDescent="0.3"/>
    <row r="2158" ht="11.1" customHeight="1" x14ac:dyDescent="0.3"/>
    <row r="2159" ht="11.1" customHeight="1" x14ac:dyDescent="0.3"/>
    <row r="2160" ht="11.1" customHeight="1" x14ac:dyDescent="0.3"/>
    <row r="2161" ht="11.1" customHeight="1" x14ac:dyDescent="0.3"/>
    <row r="2162" ht="11.1" customHeight="1" x14ac:dyDescent="0.3"/>
    <row r="2163" ht="11.1" customHeight="1" x14ac:dyDescent="0.3"/>
    <row r="2164" ht="11.1" customHeight="1" x14ac:dyDescent="0.3"/>
    <row r="2165" ht="11.1" customHeight="1" x14ac:dyDescent="0.3"/>
    <row r="2166" ht="11.1" customHeight="1" x14ac:dyDescent="0.3"/>
    <row r="2167" ht="11.1" customHeight="1" x14ac:dyDescent="0.3"/>
  </sheetData>
  <mergeCells count="38">
    <mergeCell ref="AC3:AC6"/>
    <mergeCell ref="AD3:AD6"/>
    <mergeCell ref="AE3:AE6"/>
    <mergeCell ref="AF3:AF6"/>
    <mergeCell ref="AG3:AG6"/>
    <mergeCell ref="B4:B5"/>
    <mergeCell ref="D4:D6"/>
    <mergeCell ref="E4:E6"/>
    <mergeCell ref="F4:F6"/>
    <mergeCell ref="G4:G6"/>
    <mergeCell ref="W3:W6"/>
    <mergeCell ref="X3:X6"/>
    <mergeCell ref="Y3:Y6"/>
    <mergeCell ref="Z3:Z6"/>
    <mergeCell ref="AA3:AA6"/>
    <mergeCell ref="AB3:AB6"/>
    <mergeCell ref="Q3:Q6"/>
    <mergeCell ref="R3:R6"/>
    <mergeCell ref="S3:S6"/>
    <mergeCell ref="T3:T6"/>
    <mergeCell ref="U3:U6"/>
    <mergeCell ref="V3:V6"/>
    <mergeCell ref="K3:K6"/>
    <mergeCell ref="L3:L6"/>
    <mergeCell ref="M3:M6"/>
    <mergeCell ref="N3:N6"/>
    <mergeCell ref="O3:O6"/>
    <mergeCell ref="P3:P6"/>
    <mergeCell ref="A1:A3"/>
    <mergeCell ref="D1:D3"/>
    <mergeCell ref="E1:E3"/>
    <mergeCell ref="F1:F3"/>
    <mergeCell ref="G1:G3"/>
    <mergeCell ref="AG1:AG2"/>
    <mergeCell ref="B2:B3"/>
    <mergeCell ref="H3:H6"/>
    <mergeCell ref="I3:I6"/>
    <mergeCell ref="J3:J6"/>
  </mergeCells>
  <conditionalFormatting sqref="D91:D94 D67:D76 D78 D65 D13:D15 E24:E30 D33:D37 D40:D42 G45:G55 G59:G62 D58:D62 D80:D89">
    <cfRule type="cellIs" dxfId="2" priority="3" stopIfTrue="1" operator="equal">
      <formula>"Over Allocated"</formula>
    </cfRule>
  </conditionalFormatting>
  <conditionalFormatting sqref="B2:B3">
    <cfRule type="cellIs" dxfId="1" priority="1" stopIfTrue="1" operator="equal">
      <formula>"Out of Balance"</formula>
    </cfRule>
  </conditionalFormatting>
  <conditionalFormatting sqref="B4:B5">
    <cfRule type="cellIs" dxfId="0" priority="2" stopIfTrue="1" operator="equal">
      <formula>"Enter Bldg Space, Line 89"</formula>
    </cfRule>
  </conditionalFormatting>
  <printOptions horizontalCentered="1" verticalCentered="1" headings="1" gridLines="1"/>
  <pageMargins left="0.25" right="0.25" top="0.88" bottom="0.5" header="0.47" footer="0"/>
  <pageSetup paperSize="5" scale="60" fitToHeight="3" orientation="landscape" verticalDpi="4294967292" r:id="rId1"/>
  <headerFooter alignWithMargins="0">
    <oddHeader>&amp;C&amp;"Arial,Bold"&amp;16DHS DIVISION OF AGING SERVICES UNIFORM COST METHODOLOGY
Support Spreadsheet
SFY 2012</oddHeader>
    <oddFooter xml:space="preserve">&amp;L&amp;"Times New Roman,Regular"&amp;9MAN 5600, Appendix D
UCM Spreadsheet - 
Final - 6/5/12&amp;C
&amp;R&amp;P of &amp;N&amp;"Arial,Bold"
</oddFooter>
  </headerFooter>
  <rowBreaks count="2" manualBreakCount="2">
    <brk id="97" max="16383" man="1"/>
    <brk id="119" max="16383"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FA377-5264-4E70-98FA-F6CBC9A69FC9}">
  <sheetPr codeName="Sheet1"/>
  <dimension ref="A1:A9"/>
  <sheetViews>
    <sheetView showGridLines="0" workbookViewId="0"/>
  </sheetViews>
  <sheetFormatPr defaultRowHeight="13.2" x14ac:dyDescent="0.25"/>
  <cols>
    <col min="1" max="1" width="163.5546875" style="51" customWidth="1"/>
    <col min="2" max="256" width="8.88671875" style="51"/>
    <col min="257" max="257" width="163.5546875" style="51" customWidth="1"/>
    <col min="258" max="512" width="8.88671875" style="51"/>
    <col min="513" max="513" width="163.5546875" style="51" customWidth="1"/>
    <col min="514" max="768" width="8.88671875" style="51"/>
    <col min="769" max="769" width="163.5546875" style="51" customWidth="1"/>
    <col min="770" max="1024" width="8.88671875" style="51"/>
    <col min="1025" max="1025" width="163.5546875" style="51" customWidth="1"/>
    <col min="1026" max="1280" width="8.88671875" style="51"/>
    <col min="1281" max="1281" width="163.5546875" style="51" customWidth="1"/>
    <col min="1282" max="1536" width="8.88671875" style="51"/>
    <col min="1537" max="1537" width="163.5546875" style="51" customWidth="1"/>
    <col min="1538" max="1792" width="8.88671875" style="51"/>
    <col min="1793" max="1793" width="163.5546875" style="51" customWidth="1"/>
    <col min="1794" max="2048" width="8.88671875" style="51"/>
    <col min="2049" max="2049" width="163.5546875" style="51" customWidth="1"/>
    <col min="2050" max="2304" width="8.88671875" style="51"/>
    <col min="2305" max="2305" width="163.5546875" style="51" customWidth="1"/>
    <col min="2306" max="2560" width="8.88671875" style="51"/>
    <col min="2561" max="2561" width="163.5546875" style="51" customWidth="1"/>
    <col min="2562" max="2816" width="8.88671875" style="51"/>
    <col min="2817" max="2817" width="163.5546875" style="51" customWidth="1"/>
    <col min="2818" max="3072" width="8.88671875" style="51"/>
    <col min="3073" max="3073" width="163.5546875" style="51" customWidth="1"/>
    <col min="3074" max="3328" width="8.88671875" style="51"/>
    <col min="3329" max="3329" width="163.5546875" style="51" customWidth="1"/>
    <col min="3330" max="3584" width="8.88671875" style="51"/>
    <col min="3585" max="3585" width="163.5546875" style="51" customWidth="1"/>
    <col min="3586" max="3840" width="8.88671875" style="51"/>
    <col min="3841" max="3841" width="163.5546875" style="51" customWidth="1"/>
    <col min="3842" max="4096" width="8.88671875" style="51"/>
    <col min="4097" max="4097" width="163.5546875" style="51" customWidth="1"/>
    <col min="4098" max="4352" width="8.88671875" style="51"/>
    <col min="4353" max="4353" width="163.5546875" style="51" customWidth="1"/>
    <col min="4354" max="4608" width="8.88671875" style="51"/>
    <col min="4609" max="4609" width="163.5546875" style="51" customWidth="1"/>
    <col min="4610" max="4864" width="8.88671875" style="51"/>
    <col min="4865" max="4865" width="163.5546875" style="51" customWidth="1"/>
    <col min="4866" max="5120" width="8.88671875" style="51"/>
    <col min="5121" max="5121" width="163.5546875" style="51" customWidth="1"/>
    <col min="5122" max="5376" width="8.88671875" style="51"/>
    <col min="5377" max="5377" width="163.5546875" style="51" customWidth="1"/>
    <col min="5378" max="5632" width="8.88671875" style="51"/>
    <col min="5633" max="5633" width="163.5546875" style="51" customWidth="1"/>
    <col min="5634" max="5888" width="8.88671875" style="51"/>
    <col min="5889" max="5889" width="163.5546875" style="51" customWidth="1"/>
    <col min="5890" max="6144" width="8.88671875" style="51"/>
    <col min="6145" max="6145" width="163.5546875" style="51" customWidth="1"/>
    <col min="6146" max="6400" width="8.88671875" style="51"/>
    <col min="6401" max="6401" width="163.5546875" style="51" customWidth="1"/>
    <col min="6402" max="6656" width="8.88671875" style="51"/>
    <col min="6657" max="6657" width="163.5546875" style="51" customWidth="1"/>
    <col min="6658" max="6912" width="8.88671875" style="51"/>
    <col min="6913" max="6913" width="163.5546875" style="51" customWidth="1"/>
    <col min="6914" max="7168" width="8.88671875" style="51"/>
    <col min="7169" max="7169" width="163.5546875" style="51" customWidth="1"/>
    <col min="7170" max="7424" width="8.88671875" style="51"/>
    <col min="7425" max="7425" width="163.5546875" style="51" customWidth="1"/>
    <col min="7426" max="7680" width="8.88671875" style="51"/>
    <col min="7681" max="7681" width="163.5546875" style="51" customWidth="1"/>
    <col min="7682" max="7936" width="8.88671875" style="51"/>
    <col min="7937" max="7937" width="163.5546875" style="51" customWidth="1"/>
    <col min="7938" max="8192" width="8.88671875" style="51"/>
    <col min="8193" max="8193" width="163.5546875" style="51" customWidth="1"/>
    <col min="8194" max="8448" width="8.88671875" style="51"/>
    <col min="8449" max="8449" width="163.5546875" style="51" customWidth="1"/>
    <col min="8450" max="8704" width="8.88671875" style="51"/>
    <col min="8705" max="8705" width="163.5546875" style="51" customWidth="1"/>
    <col min="8706" max="8960" width="8.88671875" style="51"/>
    <col min="8961" max="8961" width="163.5546875" style="51" customWidth="1"/>
    <col min="8962" max="9216" width="8.88671875" style="51"/>
    <col min="9217" max="9217" width="163.5546875" style="51" customWidth="1"/>
    <col min="9218" max="9472" width="8.88671875" style="51"/>
    <col min="9473" max="9473" width="163.5546875" style="51" customWidth="1"/>
    <col min="9474" max="9728" width="8.88671875" style="51"/>
    <col min="9729" max="9729" width="163.5546875" style="51" customWidth="1"/>
    <col min="9730" max="9984" width="8.88671875" style="51"/>
    <col min="9985" max="9985" width="163.5546875" style="51" customWidth="1"/>
    <col min="9986" max="10240" width="8.88671875" style="51"/>
    <col min="10241" max="10241" width="163.5546875" style="51" customWidth="1"/>
    <col min="10242" max="10496" width="8.88671875" style="51"/>
    <col min="10497" max="10497" width="163.5546875" style="51" customWidth="1"/>
    <col min="10498" max="10752" width="8.88671875" style="51"/>
    <col min="10753" max="10753" width="163.5546875" style="51" customWidth="1"/>
    <col min="10754" max="11008" width="8.88671875" style="51"/>
    <col min="11009" max="11009" width="163.5546875" style="51" customWidth="1"/>
    <col min="11010" max="11264" width="8.88671875" style="51"/>
    <col min="11265" max="11265" width="163.5546875" style="51" customWidth="1"/>
    <col min="11266" max="11520" width="8.88671875" style="51"/>
    <col min="11521" max="11521" width="163.5546875" style="51" customWidth="1"/>
    <col min="11522" max="11776" width="8.88671875" style="51"/>
    <col min="11777" max="11777" width="163.5546875" style="51" customWidth="1"/>
    <col min="11778" max="12032" width="8.88671875" style="51"/>
    <col min="12033" max="12033" width="163.5546875" style="51" customWidth="1"/>
    <col min="12034" max="12288" width="8.88671875" style="51"/>
    <col min="12289" max="12289" width="163.5546875" style="51" customWidth="1"/>
    <col min="12290" max="12544" width="8.88671875" style="51"/>
    <col min="12545" max="12545" width="163.5546875" style="51" customWidth="1"/>
    <col min="12546" max="12800" width="8.88671875" style="51"/>
    <col min="12801" max="12801" width="163.5546875" style="51" customWidth="1"/>
    <col min="12802" max="13056" width="8.88671875" style="51"/>
    <col min="13057" max="13057" width="163.5546875" style="51" customWidth="1"/>
    <col min="13058" max="13312" width="8.88671875" style="51"/>
    <col min="13313" max="13313" width="163.5546875" style="51" customWidth="1"/>
    <col min="13314" max="13568" width="8.88671875" style="51"/>
    <col min="13569" max="13569" width="163.5546875" style="51" customWidth="1"/>
    <col min="13570" max="13824" width="8.88671875" style="51"/>
    <col min="13825" max="13825" width="163.5546875" style="51" customWidth="1"/>
    <col min="13826" max="14080" width="8.88671875" style="51"/>
    <col min="14081" max="14081" width="163.5546875" style="51" customWidth="1"/>
    <col min="14082" max="14336" width="8.88671875" style="51"/>
    <col min="14337" max="14337" width="163.5546875" style="51" customWidth="1"/>
    <col min="14338" max="14592" width="8.88671875" style="51"/>
    <col min="14593" max="14593" width="163.5546875" style="51" customWidth="1"/>
    <col min="14594" max="14848" width="8.88671875" style="51"/>
    <col min="14849" max="14849" width="163.5546875" style="51" customWidth="1"/>
    <col min="14850" max="15104" width="8.88671875" style="51"/>
    <col min="15105" max="15105" width="163.5546875" style="51" customWidth="1"/>
    <col min="15106" max="15360" width="8.88671875" style="51"/>
    <col min="15361" max="15361" width="163.5546875" style="51" customWidth="1"/>
    <col min="15362" max="15616" width="8.88671875" style="51"/>
    <col min="15617" max="15617" width="163.5546875" style="51" customWidth="1"/>
    <col min="15618" max="15872" width="8.88671875" style="51"/>
    <col min="15873" max="15873" width="163.5546875" style="51" customWidth="1"/>
    <col min="15874" max="16128" width="8.88671875" style="51"/>
    <col min="16129" max="16129" width="163.5546875" style="51" customWidth="1"/>
    <col min="16130" max="16384" width="8.88671875" style="51"/>
  </cols>
  <sheetData>
    <row r="1" spans="1:1" ht="26.25" customHeight="1" thickBot="1" x14ac:dyDescent="0.35">
      <c r="A1" s="320" t="s">
        <v>409</v>
      </c>
    </row>
    <row r="2" spans="1:1" ht="18.75" customHeight="1" thickTop="1" x14ac:dyDescent="0.25">
      <c r="A2" s="321" t="s">
        <v>410</v>
      </c>
    </row>
    <row r="3" spans="1:1" x14ac:dyDescent="0.25">
      <c r="A3" s="322" t="s">
        <v>411</v>
      </c>
    </row>
    <row r="4" spans="1:1" ht="13.8" thickBot="1" x14ac:dyDescent="0.3">
      <c r="A4" s="323" t="s">
        <v>412</v>
      </c>
    </row>
    <row r="5" spans="1:1" ht="13.8" thickTop="1" x14ac:dyDescent="0.25">
      <c r="A5" s="322"/>
    </row>
    <row r="6" spans="1:1" x14ac:dyDescent="0.25">
      <c r="A6" s="324" t="s">
        <v>413</v>
      </c>
    </row>
    <row r="7" spans="1:1" ht="126" customHeight="1" x14ac:dyDescent="0.25">
      <c r="A7" s="325"/>
    </row>
    <row r="8" spans="1:1" ht="126" customHeight="1" x14ac:dyDescent="0.25">
      <c r="A8" s="326"/>
    </row>
    <row r="9" spans="1:1" ht="126" customHeight="1" x14ac:dyDescent="0.25">
      <c r="A9" s="32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E64B-C1E4-4730-9E63-DA01FFAF7539}">
  <sheetPr>
    <pageSetUpPr fitToPage="1"/>
  </sheetPr>
  <dimension ref="B1:M97"/>
  <sheetViews>
    <sheetView showGridLines="0" zoomScaleNormal="100" zoomScalePageLayoutView="90" workbookViewId="0">
      <selection activeCell="C5" sqref="C5:F5"/>
    </sheetView>
  </sheetViews>
  <sheetFormatPr defaultRowHeight="15" customHeight="1" x14ac:dyDescent="0.3"/>
  <cols>
    <col min="1" max="1" width="3.33203125" style="1" customWidth="1"/>
    <col min="2" max="2" width="58.5546875" style="1" customWidth="1"/>
    <col min="3" max="3" width="15.44140625" style="1" customWidth="1"/>
    <col min="4" max="4" width="15" style="1" customWidth="1"/>
    <col min="5" max="5" width="13.5546875" style="1" customWidth="1"/>
    <col min="6" max="6" width="16.109375" style="1" customWidth="1"/>
    <col min="7" max="7" width="8.88671875" style="1"/>
    <col min="8" max="13" width="8.6640625" style="1" hidden="1" customWidth="1"/>
    <col min="14" max="16384" width="8.88671875" style="1"/>
  </cols>
  <sheetData>
    <row r="1" spans="2:11" ht="15" customHeight="1" thickBot="1" x14ac:dyDescent="0.35"/>
    <row r="2" spans="2:11" ht="15" customHeight="1" x14ac:dyDescent="0.3">
      <c r="B2" s="2" t="s">
        <v>0</v>
      </c>
      <c r="C2" s="486"/>
      <c r="D2" s="487"/>
      <c r="E2" s="487"/>
      <c r="F2" s="488"/>
      <c r="I2" s="1" t="s">
        <v>1</v>
      </c>
      <c r="J2" s="1" t="s">
        <v>1</v>
      </c>
      <c r="K2" s="1">
        <v>5</v>
      </c>
    </row>
    <row r="3" spans="2:11" ht="15" customHeight="1" x14ac:dyDescent="0.3">
      <c r="B3" s="3" t="s">
        <v>2</v>
      </c>
      <c r="C3" s="489"/>
      <c r="D3" s="490"/>
      <c r="E3" s="490"/>
      <c r="F3" s="491"/>
      <c r="I3" s="1" t="s">
        <v>3</v>
      </c>
      <c r="J3" s="1" t="s">
        <v>3</v>
      </c>
      <c r="K3" s="1">
        <v>10</v>
      </c>
    </row>
    <row r="4" spans="2:11" ht="15" customHeight="1" x14ac:dyDescent="0.3">
      <c r="B4" s="3" t="s">
        <v>4</v>
      </c>
      <c r="C4" s="492"/>
      <c r="D4" s="492"/>
      <c r="E4" s="492"/>
      <c r="F4" s="492"/>
      <c r="J4" s="1" t="s">
        <v>5</v>
      </c>
      <c r="K4" s="1">
        <v>15</v>
      </c>
    </row>
    <row r="5" spans="2:11" ht="15" customHeight="1" x14ac:dyDescent="0.3">
      <c r="B5" s="3" t="s">
        <v>6</v>
      </c>
      <c r="C5" s="489"/>
      <c r="D5" s="490"/>
      <c r="E5" s="490"/>
      <c r="F5" s="491"/>
      <c r="K5" s="1">
        <v>20</v>
      </c>
    </row>
    <row r="6" spans="2:11" ht="15" customHeight="1" x14ac:dyDescent="0.3">
      <c r="B6" s="3" t="s">
        <v>7</v>
      </c>
      <c r="C6" s="493"/>
      <c r="D6" s="494"/>
      <c r="E6" s="494"/>
      <c r="F6" s="495"/>
      <c r="I6" s="1" t="s">
        <v>8</v>
      </c>
      <c r="K6" s="1">
        <v>25</v>
      </c>
    </row>
    <row r="7" spans="2:11" ht="15" customHeight="1" x14ac:dyDescent="0.3">
      <c r="B7" s="3" t="s">
        <v>9</v>
      </c>
      <c r="C7" s="496"/>
      <c r="D7" s="496"/>
      <c r="E7" s="496"/>
      <c r="F7" s="496"/>
      <c r="K7" s="1">
        <v>30</v>
      </c>
    </row>
    <row r="8" spans="2:11" ht="15" customHeight="1" x14ac:dyDescent="0.3">
      <c r="B8" s="3" t="s">
        <v>10</v>
      </c>
      <c r="C8" s="471"/>
      <c r="D8" s="472"/>
      <c r="E8" s="472"/>
      <c r="F8" s="473"/>
      <c r="K8" s="1">
        <v>35</v>
      </c>
    </row>
    <row r="9" spans="2:11" ht="15" customHeight="1" x14ac:dyDescent="0.3">
      <c r="B9" s="3" t="s">
        <v>11</v>
      </c>
      <c r="C9" s="474">
        <f>F50</f>
        <v>0</v>
      </c>
      <c r="D9" s="475"/>
      <c r="E9" s="475"/>
      <c r="F9" s="476"/>
    </row>
    <row r="10" spans="2:11" ht="15" customHeight="1" x14ac:dyDescent="0.3">
      <c r="B10" s="3" t="s">
        <v>12</v>
      </c>
      <c r="C10" s="477" t="str">
        <f>IF(F50&gt;170,"High Risk",IF(F50&gt;85,"Moderate Risk","Low Risk"))</f>
        <v>Low Risk</v>
      </c>
      <c r="D10" s="478"/>
      <c r="E10" s="478"/>
      <c r="F10" s="479"/>
    </row>
    <row r="11" spans="2:11" ht="15" customHeight="1" thickBot="1" x14ac:dyDescent="0.35"/>
    <row r="12" spans="2:11" ht="15" customHeight="1" x14ac:dyDescent="0.3">
      <c r="B12" s="480" t="s">
        <v>13</v>
      </c>
      <c r="C12" s="482"/>
      <c r="D12" s="484" t="s">
        <v>14</v>
      </c>
      <c r="E12" s="4" t="s">
        <v>15</v>
      </c>
      <c r="F12" s="5" t="s">
        <v>16</v>
      </c>
    </row>
    <row r="13" spans="2:11" ht="29.4" customHeight="1" thickBot="1" x14ac:dyDescent="0.35">
      <c r="B13" s="481"/>
      <c r="C13" s="483"/>
      <c r="D13" s="485"/>
      <c r="E13" s="6" t="s">
        <v>17</v>
      </c>
      <c r="F13" s="7" t="s">
        <v>18</v>
      </c>
    </row>
    <row r="14" spans="2:11" s="10" customFormat="1" ht="27.9" customHeight="1" thickBot="1" x14ac:dyDescent="0.35">
      <c r="B14" s="462" t="s">
        <v>19</v>
      </c>
      <c r="C14" s="463"/>
      <c r="D14" s="8"/>
      <c r="E14" s="8"/>
      <c r="F14" s="9"/>
      <c r="H14" s="10">
        <f>IF(D14="X",0,0)</f>
        <v>0</v>
      </c>
      <c r="I14" s="10">
        <f>IF(E14="X",10,0)</f>
        <v>0</v>
      </c>
      <c r="J14" s="10">
        <f>IF(F14="X",20,0)</f>
        <v>0</v>
      </c>
    </row>
    <row r="15" spans="2:11" ht="15.75" customHeight="1" thickBot="1" x14ac:dyDescent="0.35">
      <c r="B15" s="11"/>
      <c r="C15" s="12"/>
      <c r="D15" s="12"/>
      <c r="E15" s="13"/>
      <c r="F15" s="14"/>
    </row>
    <row r="16" spans="2:11" ht="18.899999999999999" customHeight="1" thickBot="1" x14ac:dyDescent="0.35">
      <c r="B16" s="464" t="s">
        <v>20</v>
      </c>
      <c r="C16" s="465"/>
      <c r="D16" s="15" t="s">
        <v>21</v>
      </c>
      <c r="E16" s="15" t="s">
        <v>22</v>
      </c>
      <c r="F16" s="16" t="s">
        <v>23</v>
      </c>
    </row>
    <row r="17" spans="2:11" ht="15.75" customHeight="1" thickBot="1" x14ac:dyDescent="0.35">
      <c r="B17" s="462" t="s">
        <v>24</v>
      </c>
      <c r="C17" s="466"/>
      <c r="D17" s="17"/>
      <c r="E17" s="17"/>
      <c r="F17" s="18"/>
      <c r="H17" s="1">
        <f>IF(D17="X",0,0)</f>
        <v>0</v>
      </c>
      <c r="I17" s="1">
        <f>IF(E17="X",20,0)</f>
        <v>0</v>
      </c>
      <c r="J17" s="1">
        <f>IF(F17="X",10,0)</f>
        <v>0</v>
      </c>
    </row>
    <row r="18" spans="2:11" ht="15.75" customHeight="1" thickBot="1" x14ac:dyDescent="0.35">
      <c r="B18" s="19"/>
      <c r="C18" s="20"/>
      <c r="D18" s="20"/>
      <c r="E18" s="21"/>
      <c r="F18" s="22"/>
    </row>
    <row r="19" spans="2:11" ht="26.25" customHeight="1" thickBot="1" x14ac:dyDescent="0.35">
      <c r="B19" s="464" t="s">
        <v>25</v>
      </c>
      <c r="C19" s="467"/>
      <c r="D19" s="15" t="s">
        <v>26</v>
      </c>
      <c r="E19" s="23" t="s">
        <v>27</v>
      </c>
      <c r="F19" s="16" t="s">
        <v>28</v>
      </c>
    </row>
    <row r="20" spans="2:11" ht="17.100000000000001" customHeight="1" thickBot="1" x14ac:dyDescent="0.35">
      <c r="B20" s="462" t="s">
        <v>29</v>
      </c>
      <c r="C20" s="466"/>
      <c r="D20" s="17"/>
      <c r="E20" s="17"/>
      <c r="F20" s="18"/>
      <c r="H20" s="1">
        <f>IF(C20="X",0,0)</f>
        <v>0</v>
      </c>
      <c r="I20" s="1">
        <f>IF(D20="X",10,0)</f>
        <v>0</v>
      </c>
      <c r="J20" s="1">
        <f>IF(E20="X",20,0)</f>
        <v>0</v>
      </c>
      <c r="K20" s="1">
        <f>IF(F20="X",30,0)</f>
        <v>0</v>
      </c>
    </row>
    <row r="21" spans="2:11" s="10" customFormat="1" ht="59.4" customHeight="1" x14ac:dyDescent="0.3">
      <c r="B21" s="468" t="s">
        <v>30</v>
      </c>
      <c r="C21" s="469"/>
      <c r="D21" s="469"/>
      <c r="E21" s="469"/>
      <c r="F21" s="470"/>
    </row>
    <row r="22" spans="2:11" s="10" customFormat="1" ht="27" customHeight="1" x14ac:dyDescent="0.3">
      <c r="B22" s="24" t="s">
        <v>31</v>
      </c>
      <c r="C22" s="456" t="s">
        <v>32</v>
      </c>
      <c r="D22" s="456"/>
      <c r="E22" s="456"/>
      <c r="F22" s="456"/>
    </row>
    <row r="23" spans="2:11" s="10" customFormat="1" ht="22.5" customHeight="1" thickBot="1" x14ac:dyDescent="0.35">
      <c r="B23" s="25" t="s">
        <v>33</v>
      </c>
      <c r="C23" s="457" t="s">
        <v>34</v>
      </c>
      <c r="D23" s="457"/>
      <c r="E23" s="457"/>
      <c r="F23" s="458"/>
    </row>
    <row r="24" spans="2:11" ht="15" customHeight="1" x14ac:dyDescent="0.3">
      <c r="B24" s="448" t="s">
        <v>35</v>
      </c>
      <c r="C24" s="449"/>
      <c r="D24" s="449"/>
      <c r="E24" s="450"/>
      <c r="F24" s="459" t="s">
        <v>36</v>
      </c>
    </row>
    <row r="25" spans="2:11" ht="17.100000000000001" customHeight="1" x14ac:dyDescent="0.3">
      <c r="B25" s="461" t="s">
        <v>37</v>
      </c>
      <c r="C25" s="426"/>
      <c r="D25" s="426"/>
      <c r="E25" s="427"/>
      <c r="F25" s="460"/>
    </row>
    <row r="26" spans="2:11" ht="15" customHeight="1" x14ac:dyDescent="0.3">
      <c r="B26" s="428" t="s">
        <v>38</v>
      </c>
      <c r="C26" s="412"/>
      <c r="D26" s="412"/>
      <c r="E26" s="429"/>
      <c r="F26" s="26"/>
      <c r="H26" s="1">
        <f>IF(F26="Yes",35,0)</f>
        <v>0</v>
      </c>
    </row>
    <row r="27" spans="2:11" ht="15" customHeight="1" x14ac:dyDescent="0.3">
      <c r="B27" s="428" t="s">
        <v>39</v>
      </c>
      <c r="C27" s="412"/>
      <c r="D27" s="412"/>
      <c r="E27" s="429"/>
      <c r="F27" s="26"/>
      <c r="H27" s="1">
        <f>IF(F27="Yes",0,(IF(F27="No",30,0)))</f>
        <v>0</v>
      </c>
    </row>
    <row r="28" spans="2:11" ht="15" customHeight="1" x14ac:dyDescent="0.3">
      <c r="B28" s="428" t="s">
        <v>40</v>
      </c>
      <c r="C28" s="412"/>
      <c r="D28" s="412"/>
      <c r="E28" s="429"/>
      <c r="F28" s="26"/>
      <c r="H28" s="1">
        <f>IF(F28="Yes",0,(IF(F28="No",20,0)))</f>
        <v>0</v>
      </c>
    </row>
    <row r="29" spans="2:11" ht="15" customHeight="1" x14ac:dyDescent="0.3">
      <c r="B29" s="428" t="s">
        <v>41</v>
      </c>
      <c r="C29" s="412"/>
      <c r="D29" s="412"/>
      <c r="E29" s="429"/>
      <c r="F29" s="26"/>
      <c r="H29" s="1">
        <f>IF(F29="Yes",0,(IF(F29="No",15,0)))</f>
        <v>0</v>
      </c>
    </row>
    <row r="30" spans="2:11" ht="15" customHeight="1" x14ac:dyDescent="0.3">
      <c r="B30" s="428" t="s">
        <v>42</v>
      </c>
      <c r="C30" s="412"/>
      <c r="D30" s="412"/>
      <c r="E30" s="429"/>
      <c r="F30" s="26"/>
      <c r="H30" s="1">
        <f>IF(F30="Yes",0,(IF(F30="No",10,0)))</f>
        <v>0</v>
      </c>
    </row>
    <row r="31" spans="2:11" ht="30" customHeight="1" x14ac:dyDescent="0.3">
      <c r="B31" s="428" t="s">
        <v>43</v>
      </c>
      <c r="C31" s="412"/>
      <c r="D31" s="412"/>
      <c r="E31" s="429"/>
      <c r="F31" s="26"/>
      <c r="H31" s="1">
        <f>IF(F31="Yes",0,(IF(F31="No",10,0)))</f>
        <v>0</v>
      </c>
    </row>
    <row r="32" spans="2:11" ht="15" customHeight="1" x14ac:dyDescent="0.3">
      <c r="B32" s="428" t="s">
        <v>44</v>
      </c>
      <c r="C32" s="412"/>
      <c r="D32" s="412"/>
      <c r="E32" s="429"/>
      <c r="F32" s="26"/>
    </row>
    <row r="33" spans="2:8" ht="23.25" customHeight="1" x14ac:dyDescent="0.3">
      <c r="B33" s="428" t="s">
        <v>45</v>
      </c>
      <c r="C33" s="412"/>
      <c r="D33" s="412"/>
      <c r="E33" s="429"/>
      <c r="F33" s="26"/>
      <c r="H33" s="1">
        <f>IF(F33="Yes",0,(IF(F33="No",10,0)))</f>
        <v>0</v>
      </c>
    </row>
    <row r="34" spans="2:8" ht="17.100000000000001" customHeight="1" x14ac:dyDescent="0.3">
      <c r="B34" s="428" t="s">
        <v>46</v>
      </c>
      <c r="C34" s="412"/>
      <c r="D34" s="412"/>
      <c r="E34" s="429"/>
      <c r="F34" s="26"/>
      <c r="H34" s="1">
        <f>IF(F34="Yes",0,(IF(F34="No",10,0)))</f>
        <v>0</v>
      </c>
    </row>
    <row r="35" spans="2:8" ht="15.9" customHeight="1" x14ac:dyDescent="0.3">
      <c r="B35" s="428" t="s">
        <v>47</v>
      </c>
      <c r="C35" s="412"/>
      <c r="D35" s="412"/>
      <c r="E35" s="429"/>
      <c r="F35" s="26"/>
      <c r="H35" s="1">
        <f>IF(F35="Yes",0,(IF(F35="No",10,0)))</f>
        <v>0</v>
      </c>
    </row>
    <row r="36" spans="2:8" ht="15" customHeight="1" x14ac:dyDescent="0.3">
      <c r="B36" s="428" t="s">
        <v>48</v>
      </c>
      <c r="C36" s="412"/>
      <c r="D36" s="412"/>
      <c r="E36" s="429"/>
      <c r="F36" s="26"/>
      <c r="H36" s="1">
        <f>IF(F36="Yes",30,0)</f>
        <v>0</v>
      </c>
    </row>
    <row r="37" spans="2:8" ht="28.5" customHeight="1" x14ac:dyDescent="0.3">
      <c r="B37" s="428" t="s">
        <v>49</v>
      </c>
      <c r="C37" s="412"/>
      <c r="D37" s="412"/>
      <c r="E37" s="429"/>
      <c r="F37" s="26"/>
      <c r="H37" s="1">
        <f>IF(F37="Yes",20,0)</f>
        <v>0</v>
      </c>
    </row>
    <row r="38" spans="2:8" ht="17.100000000000001" customHeight="1" x14ac:dyDescent="0.3">
      <c r="B38" s="428" t="s">
        <v>50</v>
      </c>
      <c r="C38" s="412"/>
      <c r="D38" s="412"/>
      <c r="E38" s="429"/>
      <c r="F38" s="26"/>
      <c r="H38" s="1">
        <f>IF(F38="Yes",0,IF(F38="No",15,0))</f>
        <v>0</v>
      </c>
    </row>
    <row r="39" spans="2:8" ht="15" customHeight="1" x14ac:dyDescent="0.3">
      <c r="B39" s="428" t="s">
        <v>51</v>
      </c>
      <c r="C39" s="412"/>
      <c r="D39" s="412"/>
      <c r="E39" s="429"/>
      <c r="F39" s="26"/>
      <c r="H39" s="1">
        <f>IF(F39="Yes",20,0)</f>
        <v>0</v>
      </c>
    </row>
    <row r="40" spans="2:8" ht="20.100000000000001" customHeight="1" x14ac:dyDescent="0.3">
      <c r="B40" s="27" t="s">
        <v>52</v>
      </c>
      <c r="C40" s="437" t="s">
        <v>53</v>
      </c>
      <c r="D40" s="438"/>
      <c r="E40" s="439"/>
      <c r="F40" s="440"/>
    </row>
    <row r="41" spans="2:8" ht="27.9" customHeight="1" x14ac:dyDescent="0.3">
      <c r="B41" s="28" t="s">
        <v>54</v>
      </c>
      <c r="C41" s="442" t="s">
        <v>55</v>
      </c>
      <c r="D41" s="443"/>
      <c r="E41" s="444"/>
      <c r="F41" s="441"/>
    </row>
    <row r="42" spans="2:8" ht="63.75" customHeight="1" thickBot="1" x14ac:dyDescent="0.35">
      <c r="B42" s="445" t="s">
        <v>56</v>
      </c>
      <c r="C42" s="446"/>
      <c r="D42" s="446"/>
      <c r="E42" s="446"/>
      <c r="F42" s="447"/>
    </row>
    <row r="43" spans="2:8" ht="15" customHeight="1" x14ac:dyDescent="0.3">
      <c r="B43" s="448" t="s">
        <v>57</v>
      </c>
      <c r="C43" s="449"/>
      <c r="D43" s="449"/>
      <c r="E43" s="450"/>
      <c r="F43" s="451" t="s">
        <v>36</v>
      </c>
    </row>
    <row r="44" spans="2:8" ht="15" customHeight="1" x14ac:dyDescent="0.3">
      <c r="B44" s="453" t="s">
        <v>37</v>
      </c>
      <c r="C44" s="454"/>
      <c r="D44" s="454"/>
      <c r="E44" s="455"/>
      <c r="F44" s="452"/>
    </row>
    <row r="45" spans="2:8" ht="15" customHeight="1" x14ac:dyDescent="0.3">
      <c r="B45" s="425" t="s">
        <v>58</v>
      </c>
      <c r="C45" s="426"/>
      <c r="D45" s="426"/>
      <c r="E45" s="427"/>
      <c r="F45" s="29"/>
      <c r="H45" s="1">
        <f>IF(F45="Yes",0,(IF(F45="No",15,0)))</f>
        <v>0</v>
      </c>
    </row>
    <row r="46" spans="2:8" ht="15" customHeight="1" x14ac:dyDescent="0.3">
      <c r="B46" s="428" t="s">
        <v>59</v>
      </c>
      <c r="C46" s="412"/>
      <c r="D46" s="412"/>
      <c r="E46" s="429"/>
      <c r="F46" s="29"/>
      <c r="H46" s="1">
        <f>IF(F46="Yes",0,(IF(F46="No",15,0)))</f>
        <v>0</v>
      </c>
    </row>
    <row r="47" spans="2:8" ht="15" customHeight="1" x14ac:dyDescent="0.3">
      <c r="B47" s="428" t="s">
        <v>60</v>
      </c>
      <c r="C47" s="412"/>
      <c r="D47" s="412"/>
      <c r="E47" s="429"/>
      <c r="F47" s="29"/>
      <c r="H47" s="1">
        <f>IF(F47="Yes",0,(IF(F47="No",15,0)))</f>
        <v>0</v>
      </c>
    </row>
    <row r="48" spans="2:8" ht="15" customHeight="1" x14ac:dyDescent="0.3">
      <c r="B48" s="428" t="s">
        <v>61</v>
      </c>
      <c r="C48" s="412"/>
      <c r="D48" s="412"/>
      <c r="E48" s="429"/>
      <c r="F48" s="29"/>
      <c r="H48" s="1">
        <f>IF(F48="Yes",0,(IF(F48="No",15,0)))</f>
        <v>0</v>
      </c>
    </row>
    <row r="49" spans="2:8" ht="15.75" customHeight="1" thickBot="1" x14ac:dyDescent="0.35">
      <c r="B49" s="430" t="s">
        <v>62</v>
      </c>
      <c r="C49" s="431"/>
      <c r="D49" s="431"/>
      <c r="E49" s="432"/>
      <c r="F49" s="29"/>
      <c r="H49" s="1">
        <f>IF(F49="Yes",0,(IF(F49="No",15,0)))</f>
        <v>0</v>
      </c>
    </row>
    <row r="50" spans="2:8" ht="15.75" customHeight="1" thickBot="1" x14ac:dyDescent="0.35">
      <c r="B50" s="433" t="s">
        <v>63</v>
      </c>
      <c r="C50" s="434"/>
      <c r="D50" s="435" t="s">
        <v>64</v>
      </c>
      <c r="E50" s="436"/>
      <c r="F50" s="30">
        <f>SUM(H45:H49)+SUM(H26:H39)+SUM(H20:K20)+SUM(H17:J17)+SUM(H14:J14)+F40</f>
        <v>0</v>
      </c>
    </row>
    <row r="51" spans="2:8" ht="15" customHeight="1" thickBot="1" x14ac:dyDescent="0.35">
      <c r="B51" s="31"/>
      <c r="C51" s="31"/>
      <c r="D51" s="31"/>
      <c r="E51" s="32"/>
      <c r="F51" s="32"/>
      <c r="G51" s="32"/>
    </row>
    <row r="52" spans="2:8" ht="15" customHeight="1" x14ac:dyDescent="0.3">
      <c r="B52" s="416" t="s">
        <v>65</v>
      </c>
      <c r="C52" s="417"/>
      <c r="D52" s="417"/>
      <c r="E52" s="417"/>
      <c r="F52" s="418"/>
    </row>
    <row r="53" spans="2:8" ht="15" customHeight="1" x14ac:dyDescent="0.3">
      <c r="B53" s="33" t="s">
        <v>66</v>
      </c>
      <c r="C53" s="419" t="s">
        <v>67</v>
      </c>
      <c r="D53" s="420"/>
      <c r="E53" s="420"/>
      <c r="F53" s="421"/>
    </row>
    <row r="54" spans="2:8" ht="30" customHeight="1" x14ac:dyDescent="0.3">
      <c r="B54" s="34" t="s">
        <v>68</v>
      </c>
      <c r="C54" s="422" t="s">
        <v>69</v>
      </c>
      <c r="D54" s="423"/>
      <c r="E54" s="423"/>
      <c r="F54" s="424"/>
    </row>
    <row r="55" spans="2:8" ht="24" customHeight="1" x14ac:dyDescent="0.3">
      <c r="B55" s="35" t="s">
        <v>70</v>
      </c>
      <c r="C55" s="411" t="s">
        <v>71</v>
      </c>
      <c r="D55" s="412"/>
      <c r="E55" s="412"/>
      <c r="F55" s="413"/>
    </row>
    <row r="56" spans="2:8" ht="27" customHeight="1" x14ac:dyDescent="0.3">
      <c r="B56" s="35" t="s">
        <v>72</v>
      </c>
      <c r="C56" s="411" t="s">
        <v>73</v>
      </c>
      <c r="D56" s="412"/>
      <c r="E56" s="412"/>
      <c r="F56" s="413"/>
    </row>
    <row r="57" spans="2:8" ht="17.399999999999999" customHeight="1" x14ac:dyDescent="0.3">
      <c r="B57" s="35" t="s">
        <v>74</v>
      </c>
      <c r="C57" s="411" t="s">
        <v>75</v>
      </c>
      <c r="D57" s="412"/>
      <c r="E57" s="412"/>
      <c r="F57" s="413"/>
    </row>
    <row r="58" spans="2:8" ht="17.100000000000001" customHeight="1" x14ac:dyDescent="0.3">
      <c r="B58" s="35" t="s">
        <v>76</v>
      </c>
      <c r="C58" s="411" t="s">
        <v>77</v>
      </c>
      <c r="D58" s="412"/>
      <c r="E58" s="412"/>
      <c r="F58" s="413"/>
    </row>
    <row r="59" spans="2:8" ht="15" customHeight="1" x14ac:dyDescent="0.3">
      <c r="B59" s="35" t="s">
        <v>78</v>
      </c>
      <c r="C59" s="411" t="s">
        <v>79</v>
      </c>
      <c r="D59" s="412"/>
      <c r="E59" s="412"/>
      <c r="F59" s="413"/>
    </row>
    <row r="60" spans="2:8" ht="13.65" customHeight="1" x14ac:dyDescent="0.3">
      <c r="B60" s="35" t="s">
        <v>80</v>
      </c>
      <c r="C60" s="411" t="s">
        <v>81</v>
      </c>
      <c r="D60" s="412"/>
      <c r="E60" s="412"/>
      <c r="F60" s="413"/>
    </row>
    <row r="61" spans="2:8" ht="15" customHeight="1" x14ac:dyDescent="0.3">
      <c r="B61" s="414" t="s">
        <v>82</v>
      </c>
      <c r="C61" s="411" t="s">
        <v>83</v>
      </c>
      <c r="D61" s="412"/>
      <c r="E61" s="412"/>
      <c r="F61" s="413"/>
    </row>
    <row r="62" spans="2:8" ht="15" customHeight="1" x14ac:dyDescent="0.3">
      <c r="B62" s="415"/>
      <c r="C62" s="411" t="s">
        <v>84</v>
      </c>
      <c r="D62" s="412"/>
      <c r="E62" s="412"/>
      <c r="F62" s="413"/>
    </row>
    <row r="63" spans="2:8" ht="15.75" customHeight="1" thickBot="1" x14ac:dyDescent="0.35">
      <c r="B63" s="398" t="s">
        <v>85</v>
      </c>
      <c r="C63" s="399"/>
      <c r="D63" s="399"/>
      <c r="E63" s="399"/>
      <c r="F63" s="400"/>
    </row>
    <row r="65" spans="2:6" ht="15" customHeight="1" x14ac:dyDescent="0.3">
      <c r="B65" s="401" t="s">
        <v>86</v>
      </c>
      <c r="C65" s="402"/>
      <c r="D65" s="402"/>
      <c r="E65" s="402"/>
      <c r="F65" s="403"/>
    </row>
    <row r="66" spans="2:6" ht="15" customHeight="1" x14ac:dyDescent="0.3">
      <c r="B66" s="404"/>
      <c r="C66" s="405"/>
      <c r="D66" s="405"/>
      <c r="E66" s="405"/>
      <c r="F66" s="406"/>
    </row>
    <row r="67" spans="2:6" ht="15" customHeight="1" x14ac:dyDescent="0.3">
      <c r="B67" s="404"/>
      <c r="C67" s="405"/>
      <c r="D67" s="405"/>
      <c r="E67" s="405"/>
      <c r="F67" s="406"/>
    </row>
    <row r="68" spans="2:6" ht="15" customHeight="1" x14ac:dyDescent="0.3">
      <c r="B68" s="404"/>
      <c r="C68" s="405"/>
      <c r="D68" s="405"/>
      <c r="E68" s="405"/>
      <c r="F68" s="406"/>
    </row>
    <row r="69" spans="2:6" ht="14.4" x14ac:dyDescent="0.3">
      <c r="B69" s="404"/>
      <c r="C69" s="405"/>
      <c r="D69" s="405"/>
      <c r="E69" s="405"/>
      <c r="F69" s="406"/>
    </row>
    <row r="70" spans="2:6" ht="15" customHeight="1" x14ac:dyDescent="0.3">
      <c r="B70" s="404"/>
      <c r="C70" s="405"/>
      <c r="D70" s="405"/>
      <c r="E70" s="405"/>
      <c r="F70" s="406"/>
    </row>
    <row r="71" spans="2:6" ht="18" customHeight="1" x14ac:dyDescent="0.3">
      <c r="B71" s="404"/>
      <c r="C71" s="405"/>
      <c r="D71" s="405"/>
      <c r="E71" s="405"/>
      <c r="F71" s="406"/>
    </row>
    <row r="72" spans="2:6" ht="27" customHeight="1" x14ac:dyDescent="0.3">
      <c r="B72" s="36" t="s">
        <v>87</v>
      </c>
      <c r="C72" s="407" t="s">
        <v>88</v>
      </c>
      <c r="D72" s="407"/>
      <c r="E72" s="408" t="s">
        <v>89</v>
      </c>
      <c r="F72" s="409"/>
    </row>
    <row r="73" spans="2:6" ht="15" customHeight="1" x14ac:dyDescent="0.3">
      <c r="B73" s="37" t="s">
        <v>90</v>
      </c>
      <c r="C73" s="38"/>
      <c r="D73" s="38"/>
      <c r="E73" s="39" t="s">
        <v>90</v>
      </c>
      <c r="F73" s="40"/>
    </row>
    <row r="74" spans="2:6" ht="17.100000000000001" customHeight="1" x14ac:dyDescent="0.3">
      <c r="B74" s="41"/>
      <c r="F74" s="42"/>
    </row>
    <row r="75" spans="2:6" ht="27.9" customHeight="1" x14ac:dyDescent="0.3">
      <c r="B75" s="410" t="s">
        <v>91</v>
      </c>
      <c r="C75" s="392"/>
      <c r="D75" s="392"/>
      <c r="E75" s="392"/>
      <c r="F75" s="393"/>
    </row>
    <row r="76" spans="2:6" ht="15" customHeight="1" x14ac:dyDescent="0.3">
      <c r="B76" s="43"/>
      <c r="C76" s="38"/>
      <c r="D76" s="38"/>
      <c r="E76" s="38"/>
      <c r="F76" s="40"/>
    </row>
    <row r="77" spans="2:6" ht="15" customHeight="1" x14ac:dyDescent="0.3">
      <c r="B77" s="43"/>
      <c r="C77" s="38"/>
      <c r="D77" s="38"/>
      <c r="E77" s="38"/>
      <c r="F77" s="40"/>
    </row>
    <row r="78" spans="2:6" ht="15.75" customHeight="1" x14ac:dyDescent="0.3">
      <c r="B78" s="43" t="s">
        <v>92</v>
      </c>
      <c r="C78" s="392" t="s">
        <v>93</v>
      </c>
      <c r="D78" s="392"/>
      <c r="E78" s="392" t="s">
        <v>94</v>
      </c>
      <c r="F78" s="393"/>
    </row>
    <row r="79" spans="2:6" ht="15" customHeight="1" x14ac:dyDescent="0.3">
      <c r="B79" s="44"/>
      <c r="C79" s="390"/>
      <c r="D79" s="390"/>
      <c r="E79" s="391"/>
      <c r="F79" s="394"/>
    </row>
    <row r="80" spans="2:6" ht="15" customHeight="1" x14ac:dyDescent="0.3">
      <c r="B80" s="45"/>
      <c r="C80" s="46"/>
      <c r="D80" s="46"/>
      <c r="E80" s="46"/>
      <c r="F80" s="47"/>
    </row>
    <row r="81" spans="2:6" ht="15" customHeight="1" x14ac:dyDescent="0.3">
      <c r="B81" s="48"/>
      <c r="C81" s="395"/>
      <c r="D81" s="395"/>
      <c r="E81" s="396"/>
      <c r="F81" s="397"/>
    </row>
    <row r="82" spans="2:6" ht="15" customHeight="1" x14ac:dyDescent="0.3">
      <c r="B82" s="49"/>
      <c r="C82" s="390"/>
      <c r="D82" s="390"/>
      <c r="E82" s="391"/>
      <c r="F82" s="391"/>
    </row>
    <row r="87" spans="2:6" ht="15" customHeight="1" x14ac:dyDescent="0.3">
      <c r="B87" s="49"/>
    </row>
    <row r="97" spans="2:2" ht="15" customHeight="1" x14ac:dyDescent="0.3">
      <c r="B97" s="50"/>
    </row>
  </sheetData>
  <sheetProtection algorithmName="SHA-512" hashValue="tnW4kQEv4jWshYSUTmctYybQx1lNLE9Bz8lAXMmGKD1VF0Xp46avoCYQ3ooEBpbw0SKm0WRnKYwiu8WqNxAAig==" saltValue="OWOfCqPpp/GCx+D3SLnWXA==" spinCount="100000" sheet="1" selectLockedCells="1"/>
  <mergeCells count="77">
    <mergeCell ref="C7:F7"/>
    <mergeCell ref="C2:F2"/>
    <mergeCell ref="C3:F3"/>
    <mergeCell ref="C4:F4"/>
    <mergeCell ref="C5:F5"/>
    <mergeCell ref="C6:F6"/>
    <mergeCell ref="B21:F21"/>
    <mergeCell ref="C8:F8"/>
    <mergeCell ref="C9:F9"/>
    <mergeCell ref="C10:F10"/>
    <mergeCell ref="B12:B13"/>
    <mergeCell ref="C12:C13"/>
    <mergeCell ref="D12:D13"/>
    <mergeCell ref="B14:C14"/>
    <mergeCell ref="B16:C16"/>
    <mergeCell ref="B17:C17"/>
    <mergeCell ref="B19:C19"/>
    <mergeCell ref="B20:C20"/>
    <mergeCell ref="B32:E32"/>
    <mergeCell ref="C22:F22"/>
    <mergeCell ref="C23:F23"/>
    <mergeCell ref="B24:E24"/>
    <mergeCell ref="F24:F25"/>
    <mergeCell ref="B25:E25"/>
    <mergeCell ref="B26:E26"/>
    <mergeCell ref="B27:E27"/>
    <mergeCell ref="B28:E28"/>
    <mergeCell ref="B29:E29"/>
    <mergeCell ref="B30:E30"/>
    <mergeCell ref="B31:E31"/>
    <mergeCell ref="B43:E43"/>
    <mergeCell ref="F43:F44"/>
    <mergeCell ref="B44:E44"/>
    <mergeCell ref="B33:E33"/>
    <mergeCell ref="B34:E34"/>
    <mergeCell ref="B35:E35"/>
    <mergeCell ref="B36:E36"/>
    <mergeCell ref="B37:E37"/>
    <mergeCell ref="B38:E38"/>
    <mergeCell ref="B39:E39"/>
    <mergeCell ref="C40:E40"/>
    <mergeCell ref="F40:F41"/>
    <mergeCell ref="C41:E41"/>
    <mergeCell ref="B42:F42"/>
    <mergeCell ref="C57:F57"/>
    <mergeCell ref="B45:E45"/>
    <mergeCell ref="B46:E46"/>
    <mergeCell ref="B47:E47"/>
    <mergeCell ref="B48:E48"/>
    <mergeCell ref="B49:E49"/>
    <mergeCell ref="B50:C50"/>
    <mergeCell ref="D50:E50"/>
    <mergeCell ref="B52:F52"/>
    <mergeCell ref="C53:F53"/>
    <mergeCell ref="C54:F54"/>
    <mergeCell ref="C55:F55"/>
    <mergeCell ref="C56:F56"/>
    <mergeCell ref="B75:F75"/>
    <mergeCell ref="C58:F58"/>
    <mergeCell ref="C59:F59"/>
    <mergeCell ref="C60:F60"/>
    <mergeCell ref="B61:B62"/>
    <mergeCell ref="C61:F61"/>
    <mergeCell ref="C62:F62"/>
    <mergeCell ref="B63:F63"/>
    <mergeCell ref="B65:F65"/>
    <mergeCell ref="B66:F71"/>
    <mergeCell ref="C72:D72"/>
    <mergeCell ref="E72:F72"/>
    <mergeCell ref="C82:D82"/>
    <mergeCell ref="E82:F82"/>
    <mergeCell ref="C78:D78"/>
    <mergeCell ref="E78:F78"/>
    <mergeCell ref="C79:D79"/>
    <mergeCell ref="E79:F79"/>
    <mergeCell ref="C81:D81"/>
    <mergeCell ref="E81:F81"/>
  </mergeCells>
  <dataValidations count="4">
    <dataValidation type="list" allowBlank="1" showInputMessage="1" showErrorMessage="1" sqref="C20:F20 D14:F14 D17:F17" xr:uid="{213C42E8-0D25-4647-9671-EF35FA8A09B1}">
      <formula1>$I$6:$I$7</formula1>
    </dataValidation>
    <dataValidation type="list" allowBlank="1" showInputMessage="1" showErrorMessage="1" sqref="F38:F39 F26 F28:F33" xr:uid="{0DFD01AE-FA22-4ABC-AAD1-DF5E3D7BE5DB}">
      <formula1>$I$2:$I$4</formula1>
    </dataValidation>
    <dataValidation type="list" allowBlank="1" showInputMessage="1" showErrorMessage="1" sqref="F40:F41" xr:uid="{A89FAD1C-7C7D-449F-99B2-66CDED5B2E9E}">
      <formula1>$K$2:$K$9</formula1>
    </dataValidation>
    <dataValidation type="list" allowBlank="1" showInputMessage="1" showErrorMessage="1" sqref="F27 F34:F37 F45:F49" xr:uid="{01BF3E02-A1F1-443F-888B-AB73DA1F6DEE}">
      <formula1>$J$2:$J$5</formula1>
    </dataValidation>
  </dataValidations>
  <pageMargins left="0.65" right="0.65" top="1.93" bottom="0.75" header="0.18" footer="0.3"/>
  <pageSetup scale="70" fitToHeight="0" orientation="portrait" r:id="rId1"/>
  <headerFooter alignWithMargins="0">
    <oddHeader>&amp;C&amp;"Arial,Regular"&amp;12&amp;G
&amp;"Arial,Bold"&amp;18Pre-Award Risk Assessment Form</oddHeader>
    <oddFooter>&amp;L&amp;"Arial,Regular"&amp;9Pre-Award Risk Assessment.2021&amp;R&amp;"Arial,Regular"&amp;9Page &amp;P</oddFooter>
  </headerFooter>
  <rowBreaks count="2" manualBreakCount="2">
    <brk id="39" max="6" man="1"/>
    <brk id="88" min="1"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Project Information</vt:lpstr>
      <vt:lpstr>Budget Summary Table</vt:lpstr>
      <vt:lpstr>PERSONNEL</vt:lpstr>
      <vt:lpstr>SUPPORT</vt:lpstr>
      <vt:lpstr>Budget Narrative</vt:lpstr>
      <vt:lpstr>Pre-Award Risk Assessment</vt:lpstr>
      <vt:lpstr>PERSONNEL!Choose_A_Service</vt:lpstr>
      <vt:lpstr>PERSONNEL!Print_Area</vt:lpstr>
      <vt:lpstr>'Pre-Award Risk Assessment'!Print_Area</vt:lpstr>
      <vt:lpstr>PERSONNEL!Print_Area_MI</vt:lpstr>
      <vt:lpstr>SUPPORT!Print_Area_MI</vt:lpstr>
      <vt:lpstr>PERSONNEL!Print_Titles</vt:lpstr>
      <vt:lpstr>SUPPORT!Print_Titles</vt:lpstr>
    </vt:vector>
  </TitlesOfParts>
  <Company>Atlanta Regional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Taylor</dc:creator>
  <cp:lastModifiedBy>James Taylor</cp:lastModifiedBy>
  <dcterms:created xsi:type="dcterms:W3CDTF">2022-09-12T18:44:41Z</dcterms:created>
  <dcterms:modified xsi:type="dcterms:W3CDTF">2022-09-13T15:59:12Z</dcterms:modified>
</cp:coreProperties>
</file>